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erformance_Management_Unit\2_Raw_Data\3_Public_Disclosure_Data\11_FY2021\Q2\"/>
    </mc:Choice>
  </mc:AlternateContent>
  <bookViews>
    <workbookView xWindow="0" yWindow="0" windowWidth="12450" windowHeight="6165"/>
  </bookViews>
  <sheets>
    <sheet name="CW-1_FY2021_Q2" sheetId="1" r:id="rId1"/>
  </sheets>
  <definedNames>
    <definedName name="_xlnm._FilterDatabase" localSheetId="0" hidden="1">'CW-1_FY2021_Q2'!$A$1:$DG$1385</definedName>
  </definedNames>
  <calcPr calcId="162913"/>
</workbook>
</file>

<file path=xl/calcChain.xml><?xml version="1.0" encoding="utf-8"?>
<calcChain xmlns="http://schemas.openxmlformats.org/spreadsheetml/2006/main">
  <c r="BC960" i="1" l="1"/>
  <c r="BU960" i="1"/>
  <c r="BV960" i="1"/>
  <c r="BC804" i="1"/>
  <c r="BU804" i="1"/>
  <c r="BV804" i="1"/>
  <c r="BC767" i="1"/>
  <c r="BU767" i="1"/>
  <c r="BV767" i="1"/>
  <c r="BC636" i="1"/>
  <c r="BU636" i="1"/>
  <c r="BV636" i="1"/>
  <c r="BC750" i="1"/>
  <c r="BU750" i="1"/>
  <c r="BV750" i="1"/>
  <c r="BC211" i="1"/>
  <c r="BU211" i="1"/>
  <c r="BV211" i="1"/>
  <c r="BC548" i="1"/>
  <c r="BU548" i="1"/>
  <c r="BV548" i="1"/>
  <c r="BC448" i="1"/>
  <c r="BU448" i="1"/>
  <c r="BV448" i="1"/>
  <c r="BC597" i="1"/>
  <c r="BU597" i="1"/>
  <c r="BV597" i="1"/>
  <c r="BC855" i="1"/>
  <c r="BU855" i="1"/>
  <c r="BV855" i="1"/>
  <c r="BC565" i="1"/>
  <c r="BU565" i="1"/>
  <c r="BV565" i="1"/>
  <c r="BC624" i="1"/>
  <c r="BU624" i="1"/>
  <c r="BV624" i="1"/>
  <c r="BC918" i="1"/>
  <c r="BU918" i="1"/>
  <c r="BV918" i="1"/>
  <c r="BC347" i="1"/>
  <c r="BU347" i="1"/>
  <c r="BV347" i="1"/>
  <c r="BC401" i="1"/>
  <c r="BU401" i="1"/>
  <c r="BV401" i="1"/>
  <c r="BC921" i="1"/>
  <c r="BU921" i="1"/>
  <c r="BV921" i="1"/>
  <c r="BC897" i="1"/>
  <c r="BU897" i="1"/>
  <c r="BV897" i="1"/>
  <c r="BC180" i="1"/>
  <c r="BU180" i="1"/>
  <c r="BV180" i="1"/>
  <c r="BC679" i="1"/>
  <c r="BU679" i="1"/>
  <c r="BV679" i="1"/>
  <c r="BC1359" i="1"/>
  <c r="BU1359" i="1"/>
  <c r="BV1359" i="1"/>
  <c r="BC813" i="1"/>
  <c r="BU813" i="1"/>
  <c r="BV813" i="1"/>
  <c r="BC1353" i="1"/>
  <c r="BU1353" i="1"/>
  <c r="BV1353" i="1"/>
  <c r="BC351" i="1"/>
  <c r="BU351" i="1"/>
  <c r="BV351" i="1"/>
  <c r="BC303" i="1"/>
  <c r="BU303" i="1"/>
  <c r="BV303" i="1"/>
  <c r="BC558" i="1"/>
  <c r="BU558" i="1"/>
  <c r="BV558" i="1"/>
  <c r="BC1230" i="1"/>
  <c r="BU1230" i="1"/>
  <c r="BV1230" i="1"/>
  <c r="BC469" i="1"/>
  <c r="BU469" i="1"/>
  <c r="BV469" i="1"/>
  <c r="BC1174" i="1"/>
  <c r="BU1174" i="1"/>
  <c r="BV1174" i="1"/>
  <c r="BC1024" i="1"/>
  <c r="BU1024" i="1"/>
  <c r="BV1024" i="1"/>
  <c r="BC629" i="1"/>
  <c r="BU629" i="1"/>
  <c r="BV629" i="1"/>
  <c r="BC998" i="1"/>
  <c r="BU998" i="1"/>
  <c r="BV998" i="1"/>
  <c r="BC295" i="1"/>
  <c r="BU295" i="1"/>
  <c r="BV295" i="1"/>
  <c r="BC402" i="1"/>
  <c r="BU402" i="1"/>
  <c r="BV402" i="1"/>
  <c r="BC737" i="1"/>
  <c r="BU737" i="1"/>
  <c r="BV737" i="1"/>
  <c r="BC58" i="1"/>
  <c r="BU58" i="1"/>
  <c r="BV58" i="1"/>
  <c r="BC731" i="1"/>
  <c r="BU731" i="1"/>
  <c r="BV731" i="1"/>
  <c r="BC1056" i="1"/>
  <c r="BU1056" i="1"/>
  <c r="BV1056" i="1"/>
  <c r="BC1267" i="1"/>
  <c r="BU1267" i="1"/>
  <c r="BV1267" i="1"/>
  <c r="BC958" i="1"/>
  <c r="BU958" i="1"/>
  <c r="BV958" i="1"/>
  <c r="BC453" i="1"/>
  <c r="BU453" i="1"/>
  <c r="BV453" i="1"/>
  <c r="BC839" i="1"/>
  <c r="BU839" i="1"/>
  <c r="BV839" i="1"/>
  <c r="BC563" i="1"/>
  <c r="BU563" i="1"/>
  <c r="BV563" i="1"/>
  <c r="BC829" i="1"/>
  <c r="BU829" i="1"/>
  <c r="BV829" i="1"/>
  <c r="BC340" i="1"/>
  <c r="BU340" i="1"/>
  <c r="BV340" i="1"/>
  <c r="BC701" i="1"/>
  <c r="BU701" i="1"/>
  <c r="BV701" i="1"/>
  <c r="CB701" i="1"/>
  <c r="BC749" i="1"/>
  <c r="BU749" i="1"/>
  <c r="BV749" i="1"/>
  <c r="BC1073" i="1"/>
  <c r="BU1073" i="1"/>
  <c r="BV1073" i="1"/>
  <c r="BC1266" i="1"/>
  <c r="BU1266" i="1"/>
  <c r="BV1266" i="1"/>
  <c r="BC1279" i="1"/>
  <c r="BU1279" i="1"/>
  <c r="BV1279" i="1"/>
  <c r="BC884" i="1"/>
  <c r="BU884" i="1"/>
  <c r="BV884" i="1"/>
  <c r="BC630" i="1"/>
  <c r="BU630" i="1"/>
  <c r="BV630" i="1"/>
  <c r="BC170" i="1"/>
  <c r="BU170" i="1"/>
  <c r="BV170" i="1"/>
  <c r="BC987" i="1"/>
  <c r="BU987" i="1"/>
  <c r="BV987" i="1"/>
  <c r="BC1039" i="1"/>
  <c r="BU1039" i="1"/>
  <c r="BV1039" i="1"/>
  <c r="BC1037" i="1"/>
  <c r="BU1037" i="1"/>
  <c r="BV1037" i="1"/>
  <c r="BC598" i="1"/>
  <c r="BU598" i="1"/>
  <c r="BV598" i="1"/>
  <c r="BC508" i="1"/>
  <c r="BU508" i="1"/>
  <c r="BV508" i="1"/>
  <c r="BC177" i="1"/>
  <c r="BU177" i="1"/>
  <c r="BV177" i="1"/>
  <c r="BC84" i="1"/>
  <c r="BU84" i="1"/>
  <c r="BV84" i="1"/>
  <c r="BC1232" i="1"/>
  <c r="BU1232" i="1"/>
  <c r="BV1232" i="1"/>
  <c r="BC467" i="1"/>
  <c r="BU467" i="1"/>
  <c r="BV467" i="1"/>
  <c r="BC1372" i="1"/>
  <c r="BU1372" i="1"/>
  <c r="BV1372" i="1"/>
  <c r="BC638" i="1"/>
  <c r="BU638" i="1"/>
  <c r="BV638" i="1"/>
  <c r="BC1085" i="1"/>
  <c r="BU1085" i="1"/>
  <c r="BV1085" i="1"/>
  <c r="BC587" i="1"/>
  <c r="BU587" i="1"/>
  <c r="BV587" i="1"/>
  <c r="BC200" i="1"/>
  <c r="BU200" i="1"/>
  <c r="BV200" i="1"/>
  <c r="BC334" i="1"/>
  <c r="BU334" i="1"/>
  <c r="BV334" i="1"/>
  <c r="BC440" i="1"/>
  <c r="BU440" i="1"/>
  <c r="BV440" i="1"/>
  <c r="BC1090" i="1"/>
  <c r="BU1090" i="1"/>
  <c r="BV1090" i="1"/>
  <c r="BC275" i="1"/>
  <c r="BU275" i="1"/>
  <c r="BV275" i="1"/>
  <c r="BC1313" i="1"/>
  <c r="BU1313" i="1"/>
  <c r="BV1313" i="1"/>
  <c r="BC127" i="1"/>
  <c r="BU127" i="1"/>
  <c r="BV127" i="1"/>
  <c r="BC631" i="1"/>
  <c r="BU631" i="1"/>
  <c r="BV631" i="1"/>
  <c r="BC1342" i="1"/>
  <c r="BU1342" i="1"/>
  <c r="BV1342" i="1"/>
  <c r="BC267" i="1"/>
  <c r="BU267" i="1"/>
  <c r="BV267" i="1"/>
  <c r="BC408" i="1"/>
  <c r="BU408" i="1"/>
  <c r="BV408" i="1"/>
  <c r="BC1071" i="1"/>
  <c r="BU1071" i="1"/>
  <c r="BV1071" i="1"/>
  <c r="BC1244" i="1"/>
  <c r="BU1244" i="1"/>
  <c r="BV1244" i="1"/>
  <c r="BC56" i="1"/>
  <c r="BU56" i="1"/>
  <c r="BV56" i="1"/>
  <c r="BC645" i="1"/>
  <c r="BU645" i="1"/>
  <c r="BV645" i="1"/>
  <c r="BC746" i="1"/>
  <c r="BU746" i="1"/>
  <c r="BV746" i="1"/>
  <c r="BC369" i="1"/>
  <c r="BU369" i="1"/>
  <c r="BV369" i="1"/>
  <c r="BC411" i="1"/>
  <c r="BU411" i="1"/>
  <c r="BV411" i="1"/>
  <c r="BC669" i="1"/>
  <c r="BU669" i="1"/>
  <c r="BV669" i="1"/>
  <c r="BC116" i="1"/>
  <c r="BU116" i="1"/>
  <c r="BV116" i="1"/>
  <c r="BC314" i="1"/>
  <c r="BU314" i="1"/>
  <c r="BV314" i="1"/>
  <c r="BC442" i="1"/>
  <c r="BU442" i="1"/>
  <c r="BV442" i="1"/>
  <c r="BC917" i="1"/>
  <c r="BU917" i="1"/>
  <c r="BV917" i="1"/>
  <c r="BC30" i="1"/>
  <c r="BU30" i="1"/>
  <c r="BV30" i="1"/>
  <c r="BC1142" i="1"/>
  <c r="BU1142" i="1"/>
  <c r="BV1142" i="1"/>
  <c r="BC945" i="1"/>
  <c r="BU945" i="1"/>
  <c r="BV945" i="1"/>
  <c r="BC580" i="1"/>
  <c r="BU580" i="1"/>
  <c r="BV580" i="1"/>
  <c r="BC603" i="1"/>
  <c r="BU603" i="1"/>
  <c r="BV603" i="1"/>
  <c r="BC1043" i="1"/>
  <c r="BU1043" i="1"/>
  <c r="BV1043" i="1"/>
  <c r="BC61" i="1"/>
  <c r="BU61" i="1"/>
  <c r="BV61" i="1"/>
  <c r="BC1120" i="1"/>
  <c r="BU1120" i="1"/>
  <c r="BV1120" i="1"/>
  <c r="BC466" i="1"/>
  <c r="BU466" i="1"/>
  <c r="BV466" i="1"/>
  <c r="BC1351" i="1"/>
  <c r="BU1351" i="1"/>
  <c r="BV1351" i="1"/>
  <c r="BC485" i="1"/>
  <c r="BU485" i="1"/>
  <c r="BV485" i="1"/>
  <c r="CB485" i="1"/>
  <c r="BC172" i="1"/>
  <c r="BU172" i="1"/>
  <c r="BV172" i="1"/>
  <c r="BC316" i="1"/>
  <c r="BU316" i="1"/>
  <c r="BV316" i="1"/>
  <c r="BC239" i="1"/>
  <c r="BU239" i="1"/>
  <c r="BV239" i="1"/>
  <c r="BC861" i="1"/>
  <c r="BU861" i="1"/>
  <c r="BV861" i="1"/>
  <c r="BC23" i="1"/>
  <c r="BU23" i="1"/>
  <c r="BV23" i="1"/>
  <c r="BC186" i="1"/>
  <c r="BU186" i="1"/>
  <c r="BV186" i="1"/>
  <c r="BC1133" i="1"/>
  <c r="BU1133" i="1"/>
  <c r="BV1133" i="1"/>
  <c r="BC26" i="1"/>
  <c r="BU26" i="1"/>
  <c r="BV26" i="1"/>
  <c r="BC1240" i="1"/>
  <c r="BU1240" i="1"/>
  <c r="BV1240" i="1"/>
  <c r="BC545" i="1"/>
  <c r="BU545" i="1"/>
  <c r="BV545" i="1"/>
  <c r="BC136" i="1"/>
  <c r="BU136" i="1"/>
  <c r="BV136" i="1"/>
  <c r="BC496" i="1"/>
  <c r="BU496" i="1"/>
  <c r="BV496" i="1"/>
  <c r="BC418" i="1"/>
  <c r="BU418" i="1"/>
  <c r="BV418" i="1"/>
  <c r="BC203" i="1"/>
  <c r="BU203" i="1"/>
  <c r="BV203" i="1"/>
  <c r="BC155" i="1"/>
  <c r="BU155" i="1"/>
  <c r="BV155" i="1"/>
  <c r="BC384" i="1"/>
  <c r="BU384" i="1"/>
  <c r="BV384" i="1"/>
  <c r="BC1046" i="1"/>
  <c r="BU1046" i="1"/>
  <c r="BV1046" i="1"/>
  <c r="BC946" i="1"/>
  <c r="BU946" i="1"/>
  <c r="BV946" i="1"/>
  <c r="BC1319" i="1"/>
  <c r="BU1319" i="1"/>
  <c r="BV1319" i="1"/>
  <c r="BC604" i="1"/>
  <c r="BU604" i="1"/>
  <c r="BV604" i="1"/>
  <c r="BC460" i="1"/>
  <c r="BU460" i="1"/>
  <c r="BV460" i="1"/>
  <c r="BC780" i="1"/>
  <c r="BU780" i="1"/>
  <c r="BV780" i="1"/>
  <c r="BC306" i="1"/>
  <c r="BU306" i="1"/>
  <c r="BV306" i="1"/>
  <c r="BC335" i="1"/>
  <c r="BU335" i="1"/>
  <c r="BV335" i="1"/>
  <c r="BC733" i="1"/>
  <c r="BU733" i="1"/>
  <c r="BV733" i="1"/>
  <c r="BC1378" i="1"/>
  <c r="BU1378" i="1"/>
  <c r="BV1378" i="1"/>
  <c r="BC348" i="1"/>
  <c r="BU348" i="1"/>
  <c r="BV348" i="1"/>
  <c r="BC36" i="1"/>
  <c r="BU36" i="1"/>
  <c r="BV36" i="1"/>
  <c r="BC592" i="1"/>
  <c r="BU592" i="1"/>
  <c r="BV592" i="1"/>
  <c r="BC293" i="1"/>
  <c r="BU293" i="1"/>
  <c r="BV293" i="1"/>
  <c r="BC55" i="1"/>
  <c r="BU55" i="1"/>
  <c r="BV55" i="1"/>
  <c r="BC363" i="1"/>
  <c r="BU363" i="1"/>
  <c r="BV363" i="1"/>
  <c r="BC1107" i="1"/>
  <c r="BU1107" i="1"/>
  <c r="BV1107" i="1"/>
  <c r="BC470" i="1"/>
  <c r="BU470" i="1"/>
  <c r="BV470" i="1"/>
  <c r="BC261" i="1"/>
  <c r="BU261" i="1"/>
  <c r="BV261" i="1"/>
  <c r="BC862" i="1"/>
  <c r="BU862" i="1"/>
  <c r="BV862" i="1"/>
  <c r="BC1202" i="1"/>
  <c r="BU1202" i="1"/>
  <c r="BV1202" i="1"/>
  <c r="BC1182" i="1"/>
  <c r="BU1182" i="1"/>
  <c r="BV1182" i="1"/>
  <c r="BC461" i="1"/>
  <c r="BU461" i="1"/>
  <c r="BV461" i="1"/>
  <c r="BC1164" i="1"/>
  <c r="BU1164" i="1"/>
  <c r="BV1164" i="1"/>
  <c r="BC491" i="1"/>
  <c r="BU491" i="1"/>
  <c r="BV491" i="1"/>
  <c r="BC1196" i="1"/>
  <c r="BU1196" i="1"/>
  <c r="BV1196" i="1"/>
  <c r="BC280" i="1"/>
  <c r="BU280" i="1"/>
  <c r="BV280" i="1"/>
  <c r="BC1247" i="1"/>
  <c r="BU1247" i="1"/>
  <c r="BV1247" i="1"/>
  <c r="BC103" i="1"/>
  <c r="BU103" i="1"/>
  <c r="BV103" i="1"/>
  <c r="BC1170" i="1"/>
  <c r="BU1170" i="1"/>
  <c r="BV1170" i="1"/>
  <c r="BC1157" i="1"/>
  <c r="BU1157" i="1"/>
  <c r="BV1157" i="1"/>
  <c r="BC1311" i="1"/>
  <c r="BU1311" i="1"/>
  <c r="BV1311" i="1"/>
  <c r="BC497" i="1"/>
  <c r="BU497" i="1"/>
  <c r="BV497" i="1"/>
  <c r="BC1083" i="1"/>
  <c r="BU1083" i="1"/>
  <c r="BV1083" i="1"/>
  <c r="BC845" i="1"/>
  <c r="BU845" i="1"/>
  <c r="BV845" i="1"/>
  <c r="BC182" i="1"/>
  <c r="BU182" i="1"/>
  <c r="BV182" i="1"/>
  <c r="BC1029" i="1"/>
  <c r="BU1029" i="1"/>
  <c r="BV1029" i="1"/>
  <c r="BC1323" i="1"/>
  <c r="BU1323" i="1"/>
  <c r="BV1323" i="1"/>
  <c r="BC361" i="1"/>
  <c r="BU361" i="1"/>
  <c r="BV361" i="1"/>
  <c r="BC91" i="1"/>
  <c r="BU91" i="1"/>
  <c r="BV91" i="1"/>
  <c r="BC232" i="1"/>
  <c r="BU232" i="1"/>
  <c r="BV232" i="1"/>
  <c r="BC1233" i="1"/>
  <c r="BU1233" i="1"/>
  <c r="BV1233" i="1"/>
  <c r="BC1119" i="1"/>
  <c r="BU1119" i="1"/>
  <c r="BV1119" i="1"/>
  <c r="BC820" i="1"/>
  <c r="BU820" i="1"/>
  <c r="BV820" i="1"/>
  <c r="BC990" i="1"/>
  <c r="BU990" i="1"/>
  <c r="BV990" i="1"/>
  <c r="BC643" i="1"/>
  <c r="BU643" i="1"/>
  <c r="BV643" i="1"/>
  <c r="BC537" i="1"/>
  <c r="BU537" i="1"/>
  <c r="BV537" i="1"/>
  <c r="BC979" i="1"/>
  <c r="BU979" i="1"/>
  <c r="BV979" i="1"/>
  <c r="BC800" i="1"/>
  <c r="BU800" i="1"/>
  <c r="BV800" i="1"/>
  <c r="BC455" i="1"/>
  <c r="BU455" i="1"/>
  <c r="BV455" i="1"/>
  <c r="BC1087" i="1"/>
  <c r="BU1087" i="1"/>
  <c r="BV1087" i="1"/>
  <c r="BC1190" i="1"/>
  <c r="BU1190" i="1"/>
  <c r="BV1190" i="1"/>
  <c r="BC333" i="1"/>
  <c r="BU333" i="1"/>
  <c r="BV333" i="1"/>
  <c r="BC166" i="1"/>
  <c r="BU166" i="1"/>
  <c r="BV166" i="1"/>
  <c r="BC919" i="1"/>
  <c r="BU919" i="1"/>
  <c r="BV919" i="1"/>
  <c r="BC148" i="1"/>
  <c r="BU148" i="1"/>
  <c r="BV148" i="1"/>
  <c r="BC483" i="1"/>
  <c r="BU483" i="1"/>
  <c r="BV483" i="1"/>
  <c r="BC986" i="1"/>
  <c r="BU986" i="1"/>
  <c r="BV986" i="1"/>
  <c r="CB986" i="1"/>
  <c r="BC970" i="1"/>
  <c r="BU970" i="1"/>
  <c r="BV970" i="1"/>
  <c r="BC742" i="1"/>
  <c r="BU742" i="1"/>
  <c r="BV742" i="1"/>
  <c r="BC634" i="1"/>
  <c r="BU634" i="1"/>
  <c r="BV634" i="1"/>
  <c r="BC27" i="1"/>
  <c r="BU27" i="1"/>
  <c r="BV27" i="1"/>
  <c r="BC714" i="1"/>
  <c r="BU714" i="1"/>
  <c r="BV714" i="1"/>
  <c r="BC1004" i="1"/>
  <c r="BU1004" i="1"/>
  <c r="BV1004" i="1"/>
  <c r="BC250" i="1"/>
  <c r="BU250" i="1"/>
  <c r="BV250" i="1"/>
  <c r="BC1079" i="1"/>
  <c r="BU1079" i="1"/>
  <c r="BV1079" i="1"/>
  <c r="BC611" i="1"/>
  <c r="BU611" i="1"/>
  <c r="BV611" i="1"/>
  <c r="BC778" i="1"/>
  <c r="BU778" i="1"/>
  <c r="BV778" i="1"/>
  <c r="BC982" i="1"/>
  <c r="BU982" i="1"/>
  <c r="BV982" i="1"/>
  <c r="BC794" i="1"/>
  <c r="BU794" i="1"/>
  <c r="BV794" i="1"/>
  <c r="BC1178" i="1"/>
  <c r="BU1178" i="1"/>
  <c r="BV1178" i="1"/>
  <c r="BC38" i="1"/>
  <c r="BU38" i="1"/>
  <c r="BV38" i="1"/>
  <c r="BC207" i="1"/>
  <c r="BU207" i="1"/>
  <c r="BV207" i="1"/>
  <c r="BC685" i="1"/>
  <c r="BU685" i="1"/>
  <c r="BV685" i="1"/>
  <c r="BC346" i="1"/>
  <c r="BU346" i="1"/>
  <c r="BV346" i="1"/>
  <c r="BC1074" i="1"/>
  <c r="BU1074" i="1"/>
  <c r="BV1074" i="1"/>
  <c r="BC882" i="1"/>
  <c r="BU882" i="1"/>
  <c r="BV882" i="1"/>
  <c r="BC677" i="1"/>
  <c r="BU677" i="1"/>
  <c r="BV677" i="1"/>
  <c r="BC1077" i="1"/>
  <c r="BU1077" i="1"/>
  <c r="BV1077" i="1"/>
  <c r="BC1260" i="1"/>
  <c r="BU1260" i="1"/>
  <c r="BV1260" i="1"/>
  <c r="CB1260" i="1"/>
  <c r="BC72" i="1"/>
  <c r="BU72" i="1"/>
  <c r="BV72" i="1"/>
  <c r="BC193" i="1"/>
  <c r="BU193" i="1"/>
  <c r="BV193" i="1"/>
  <c r="BC459" i="1"/>
  <c r="BU459" i="1"/>
  <c r="BV459" i="1"/>
  <c r="BC350" i="1"/>
  <c r="BU350" i="1"/>
  <c r="BV350" i="1"/>
  <c r="BC1198" i="1"/>
  <c r="BU1198" i="1"/>
  <c r="BV1198" i="1"/>
  <c r="BC660" i="1"/>
  <c r="BU660" i="1"/>
  <c r="BV660" i="1"/>
  <c r="BC1361" i="1"/>
  <c r="BU1361" i="1"/>
  <c r="BV1361" i="1"/>
  <c r="BC1191" i="1"/>
  <c r="BU1191" i="1"/>
  <c r="BV1191" i="1"/>
  <c r="BC220" i="1"/>
  <c r="BU220" i="1"/>
  <c r="BV220" i="1"/>
  <c r="BC1041" i="1"/>
  <c r="BU1041" i="1"/>
  <c r="BV1041" i="1"/>
  <c r="BC1347" i="1"/>
  <c r="BU1347" i="1"/>
  <c r="BV1347" i="1"/>
  <c r="BC1018" i="1"/>
  <c r="BU1018" i="1"/>
  <c r="BV1018" i="1"/>
  <c r="BC805" i="1"/>
  <c r="BU805" i="1"/>
  <c r="BV805" i="1"/>
  <c r="BC274" i="1"/>
  <c r="BU274" i="1"/>
  <c r="BV274" i="1"/>
  <c r="BC380" i="1"/>
  <c r="BU380" i="1"/>
  <c r="BV380" i="1"/>
  <c r="BC617" i="1"/>
  <c r="BU617" i="1"/>
  <c r="BV617" i="1"/>
  <c r="BC752" i="1"/>
  <c r="BU752" i="1"/>
  <c r="BV752" i="1"/>
  <c r="BC832" i="1"/>
  <c r="BU832" i="1"/>
  <c r="BV832" i="1"/>
  <c r="BC531" i="1"/>
  <c r="BU531" i="1"/>
  <c r="BV531" i="1"/>
  <c r="BC720" i="1"/>
  <c r="BU720" i="1"/>
  <c r="BV720" i="1"/>
  <c r="BC382" i="1"/>
  <c r="BU382" i="1"/>
  <c r="BV382" i="1"/>
  <c r="BC608" i="1"/>
  <c r="BU608" i="1"/>
  <c r="BV608" i="1"/>
  <c r="BC625" i="1"/>
  <c r="BU625" i="1"/>
  <c r="BV625" i="1"/>
  <c r="BC807" i="1"/>
  <c r="BU807" i="1"/>
  <c r="BV807" i="1"/>
  <c r="BC143" i="1"/>
  <c r="BU143" i="1"/>
  <c r="BV143" i="1"/>
  <c r="BC99" i="1"/>
  <c r="BU99" i="1"/>
  <c r="BV99" i="1"/>
  <c r="BC475" i="1"/>
  <c r="BU475" i="1"/>
  <c r="BV475" i="1"/>
  <c r="BC524" i="1"/>
  <c r="BU524" i="1"/>
  <c r="BV524" i="1"/>
  <c r="BC78" i="1"/>
  <c r="BU78" i="1"/>
  <c r="BV78" i="1"/>
  <c r="BC488" i="1"/>
  <c r="BU488" i="1"/>
  <c r="BV488" i="1"/>
  <c r="BC688" i="1"/>
  <c r="BU688" i="1"/>
  <c r="BV688" i="1"/>
  <c r="BC1291" i="1"/>
  <c r="BU1291" i="1"/>
  <c r="BV1291" i="1"/>
  <c r="BC926" i="1"/>
  <c r="BU926" i="1"/>
  <c r="BV926" i="1"/>
  <c r="BC1025" i="1"/>
  <c r="BU1025" i="1"/>
  <c r="BV1025" i="1"/>
  <c r="BC1219" i="1"/>
  <c r="BU1219" i="1"/>
  <c r="BV1219" i="1"/>
  <c r="BC248" i="1"/>
  <c r="BU248" i="1"/>
  <c r="BV248" i="1"/>
  <c r="BC786" i="1"/>
  <c r="BU786" i="1"/>
  <c r="BV786" i="1"/>
  <c r="BC1044" i="1"/>
  <c r="BU1044" i="1"/>
  <c r="BV1044" i="1"/>
  <c r="BC1223" i="1"/>
  <c r="BU1223" i="1"/>
  <c r="BV1223" i="1"/>
  <c r="BC241" i="1"/>
  <c r="BU241" i="1"/>
  <c r="BV241" i="1"/>
  <c r="BC719" i="1"/>
  <c r="BU719" i="1"/>
  <c r="BV719" i="1"/>
  <c r="BC1189" i="1"/>
  <c r="BU1189" i="1"/>
  <c r="BV1189" i="1"/>
  <c r="BC1187" i="1"/>
  <c r="BU1187" i="1"/>
  <c r="BV1187" i="1"/>
  <c r="BC1030" i="1"/>
  <c r="BU1030" i="1"/>
  <c r="BV1030" i="1"/>
  <c r="BC1173" i="1"/>
  <c r="BU1173" i="1"/>
  <c r="BV1173" i="1"/>
  <c r="BC1263" i="1"/>
  <c r="BU1263" i="1"/>
  <c r="BV1263" i="1"/>
  <c r="BC1339" i="1"/>
  <c r="BU1339" i="1"/>
  <c r="BV1339" i="1"/>
  <c r="BC518" i="1"/>
  <c r="BU518" i="1"/>
  <c r="BV518" i="1"/>
  <c r="BC539" i="1"/>
  <c r="BU539" i="1"/>
  <c r="BV539" i="1"/>
  <c r="BC1126" i="1"/>
  <c r="BU1126" i="1"/>
  <c r="BV1126" i="1"/>
  <c r="BC744" i="1"/>
  <c r="BU744" i="1"/>
  <c r="BV744" i="1"/>
  <c r="BC269" i="1"/>
  <c r="BU269" i="1"/>
  <c r="BV269" i="1"/>
  <c r="BC860" i="1"/>
  <c r="BU860" i="1"/>
  <c r="BV860" i="1"/>
  <c r="BC106" i="1"/>
  <c r="BU106" i="1"/>
  <c r="BV106" i="1"/>
  <c r="BC920" i="1"/>
  <c r="BU920" i="1"/>
  <c r="BV920" i="1"/>
  <c r="BC899" i="1"/>
  <c r="BU899" i="1"/>
  <c r="BV899" i="1"/>
  <c r="BC590" i="1"/>
  <c r="BU590" i="1"/>
  <c r="BV590" i="1"/>
  <c r="BC133" i="1"/>
  <c r="BU133" i="1"/>
  <c r="BV133" i="1"/>
  <c r="BC747" i="1"/>
  <c r="BU747" i="1"/>
  <c r="BV747" i="1"/>
  <c r="BC759" i="1"/>
  <c r="BU759" i="1"/>
  <c r="BV759" i="1"/>
  <c r="BC108" i="1"/>
  <c r="BU108" i="1"/>
  <c r="BV108" i="1"/>
  <c r="BC345" i="1"/>
  <c r="BU345" i="1"/>
  <c r="BV345" i="1"/>
  <c r="BC803" i="1"/>
  <c r="BU803" i="1"/>
  <c r="BV803" i="1"/>
  <c r="BC201" i="1"/>
  <c r="BU201" i="1"/>
  <c r="BV201" i="1"/>
  <c r="BC725" i="1"/>
  <c r="BU725" i="1"/>
  <c r="BV725" i="1"/>
  <c r="BC971" i="1"/>
  <c r="BU971" i="1"/>
  <c r="BV971" i="1"/>
  <c r="BC951" i="1"/>
  <c r="BU951" i="1"/>
  <c r="BV951" i="1"/>
  <c r="BC325" i="1"/>
  <c r="BU325" i="1"/>
  <c r="BV325" i="1"/>
  <c r="BC1262" i="1"/>
  <c r="BU1262" i="1"/>
  <c r="BV1262" i="1"/>
  <c r="BC691" i="1"/>
  <c r="BU691" i="1"/>
  <c r="BV691" i="1"/>
  <c r="BC1259" i="1"/>
  <c r="BU1259" i="1"/>
  <c r="BV1259" i="1"/>
  <c r="CB1259" i="1"/>
  <c r="BC578" i="1"/>
  <c r="BU578" i="1"/>
  <c r="BV578" i="1"/>
  <c r="BC1171" i="1"/>
  <c r="BU1171" i="1"/>
  <c r="BV1171" i="1"/>
  <c r="BC339" i="1"/>
  <c r="BU339" i="1"/>
  <c r="BV339" i="1"/>
  <c r="CX339" i="1"/>
  <c r="BC868" i="1"/>
  <c r="BU868" i="1"/>
  <c r="BV868" i="1"/>
  <c r="BC1324" i="1"/>
  <c r="BU1324" i="1"/>
  <c r="BV1324" i="1"/>
  <c r="BC831" i="1"/>
  <c r="BU831" i="1"/>
  <c r="BV831" i="1"/>
  <c r="BC41" i="1"/>
  <c r="BU41" i="1"/>
  <c r="BV41" i="1"/>
  <c r="BC391" i="1"/>
  <c r="BU391" i="1"/>
  <c r="BV391" i="1"/>
  <c r="BC158" i="1"/>
  <c r="BU158" i="1"/>
  <c r="BV158" i="1"/>
  <c r="BC354" i="1"/>
  <c r="BU354" i="1"/>
  <c r="BV354" i="1"/>
  <c r="BC407" i="1"/>
  <c r="BU407" i="1"/>
  <c r="BV407" i="1"/>
  <c r="BC198" i="1"/>
  <c r="BU198" i="1"/>
  <c r="BV198" i="1"/>
  <c r="BC1337" i="1"/>
  <c r="BU1337" i="1"/>
  <c r="BV1337" i="1"/>
  <c r="BC230" i="1"/>
  <c r="BU230" i="1"/>
  <c r="BV230" i="1"/>
  <c r="BC1328" i="1"/>
  <c r="BU1328" i="1"/>
  <c r="BV1328" i="1"/>
  <c r="BC288" i="1"/>
  <c r="BU288" i="1"/>
  <c r="BV288" i="1"/>
  <c r="BC703" i="1"/>
  <c r="BU703" i="1"/>
  <c r="BV703" i="1"/>
  <c r="BC388" i="1"/>
  <c r="BU388" i="1"/>
  <c r="BV388" i="1"/>
  <c r="BC1197" i="1"/>
  <c r="BU1197" i="1"/>
  <c r="BV1197" i="1"/>
  <c r="BC481" i="1"/>
  <c r="BU481" i="1"/>
  <c r="BV481" i="1"/>
  <c r="BC1020" i="1"/>
  <c r="BU1020" i="1"/>
  <c r="BV1020" i="1"/>
  <c r="BC260" i="1"/>
  <c r="BU260" i="1"/>
  <c r="BV260" i="1"/>
  <c r="BC709" i="1"/>
  <c r="BU709" i="1"/>
  <c r="BV709" i="1"/>
  <c r="BC662" i="1"/>
  <c r="BU662" i="1"/>
  <c r="BV662" i="1"/>
  <c r="BC1294" i="1"/>
  <c r="BU1294" i="1"/>
  <c r="BV1294" i="1"/>
  <c r="BC568" i="1"/>
  <c r="BU568" i="1"/>
  <c r="BV568" i="1"/>
  <c r="BC852" i="1"/>
  <c r="BU852" i="1"/>
  <c r="BV852" i="1"/>
  <c r="BC1298" i="1"/>
  <c r="BU1298" i="1"/>
  <c r="BV1298" i="1"/>
  <c r="BC337" i="1"/>
  <c r="BU337" i="1"/>
  <c r="BV337" i="1"/>
  <c r="BC888" i="1"/>
  <c r="BU888" i="1"/>
  <c r="BV888" i="1"/>
  <c r="BC349" i="1"/>
  <c r="BU349" i="1"/>
  <c r="BV349" i="1"/>
  <c r="BC795" i="1"/>
  <c r="BU795" i="1"/>
  <c r="BV795" i="1"/>
  <c r="BC236" i="1"/>
  <c r="BU236" i="1"/>
  <c r="BV236" i="1"/>
  <c r="BC289" i="1"/>
  <c r="BU289" i="1"/>
  <c r="BV289" i="1"/>
  <c r="BC851" i="1"/>
  <c r="BU851" i="1"/>
  <c r="BV851" i="1"/>
  <c r="BC850" i="1"/>
  <c r="BU850" i="1"/>
  <c r="BV850" i="1"/>
  <c r="BC24" i="1"/>
  <c r="BU24" i="1"/>
  <c r="BV24" i="1"/>
  <c r="BC1382" i="1"/>
  <c r="BU1382" i="1"/>
  <c r="BV1382" i="1"/>
  <c r="BC324" i="1"/>
  <c r="BU324" i="1"/>
  <c r="BV324" i="1"/>
  <c r="BC478" i="1"/>
  <c r="BU478" i="1"/>
  <c r="BV478" i="1"/>
  <c r="BC95" i="1"/>
  <c r="BU95" i="1"/>
  <c r="BV95" i="1"/>
  <c r="BC1149" i="1"/>
  <c r="BU1149" i="1"/>
  <c r="BV1149" i="1"/>
  <c r="BC154" i="1"/>
  <c r="BU154" i="1"/>
  <c r="BV154" i="1"/>
  <c r="BC1070" i="1"/>
  <c r="BU1070" i="1"/>
  <c r="BV1070" i="1"/>
  <c r="BC1143" i="1"/>
  <c r="BU1143" i="1"/>
  <c r="BV1143" i="1"/>
  <c r="BC183" i="1"/>
  <c r="BU183" i="1"/>
  <c r="BV183" i="1"/>
  <c r="BC1213" i="1"/>
  <c r="BU1213" i="1"/>
  <c r="BV1213" i="1"/>
  <c r="BC893" i="1"/>
  <c r="BU893" i="1"/>
  <c r="BV893" i="1"/>
  <c r="BC1096" i="1"/>
  <c r="BU1096" i="1"/>
  <c r="BV1096" i="1"/>
  <c r="BC984" i="1"/>
  <c r="BU984" i="1"/>
  <c r="BV984" i="1"/>
  <c r="BC237" i="1"/>
  <c r="BU237" i="1"/>
  <c r="BV237" i="1"/>
  <c r="BC591" i="1"/>
  <c r="BU591" i="1"/>
  <c r="BV591" i="1"/>
  <c r="BC1268" i="1"/>
  <c r="BU1268" i="1"/>
  <c r="BV1268" i="1"/>
  <c r="BC716" i="1"/>
  <c r="BU716" i="1"/>
  <c r="BV716" i="1"/>
  <c r="BC575" i="1"/>
  <c r="BU575" i="1"/>
  <c r="BV575" i="1"/>
  <c r="BC1336" i="1"/>
  <c r="BU1336" i="1"/>
  <c r="BV1336" i="1"/>
  <c r="BC191" i="1"/>
  <c r="BU191" i="1"/>
  <c r="BV191" i="1"/>
  <c r="BC1211" i="1"/>
  <c r="BU1211" i="1"/>
  <c r="BV1211" i="1"/>
  <c r="BC120" i="1"/>
  <c r="BU120" i="1"/>
  <c r="BV120" i="1"/>
  <c r="BC764" i="1"/>
  <c r="BU764" i="1"/>
  <c r="BV764" i="1"/>
  <c r="BC77" i="1"/>
  <c r="BU77" i="1"/>
  <c r="BV77" i="1"/>
  <c r="BC1344" i="1"/>
  <c r="BU1344" i="1"/>
  <c r="BV1344" i="1"/>
  <c r="BC472" i="1"/>
  <c r="BU472" i="1"/>
  <c r="BV472" i="1"/>
  <c r="BC83" i="1"/>
  <c r="BU83" i="1"/>
  <c r="BV83" i="1"/>
  <c r="BC96" i="1"/>
  <c r="BU96" i="1"/>
  <c r="BV96" i="1"/>
  <c r="BC113" i="1"/>
  <c r="BU113" i="1"/>
  <c r="BV113" i="1"/>
  <c r="BC357" i="1"/>
  <c r="BU357" i="1"/>
  <c r="BV357" i="1"/>
  <c r="BC279" i="1"/>
  <c r="BU279" i="1"/>
  <c r="BV279" i="1"/>
  <c r="BC2" i="1"/>
  <c r="BU2" i="1"/>
  <c r="BV2" i="1"/>
  <c r="BC1069" i="1"/>
  <c r="BU1069" i="1"/>
  <c r="BV1069" i="1"/>
  <c r="BC1040" i="1"/>
  <c r="BU1040" i="1"/>
  <c r="BV1040" i="1"/>
  <c r="BC1136" i="1"/>
  <c r="BU1136" i="1"/>
  <c r="BV1136" i="1"/>
  <c r="CX1136" i="1"/>
  <c r="BC969" i="1"/>
  <c r="BU969" i="1"/>
  <c r="BV969" i="1"/>
  <c r="BC581" i="1"/>
  <c r="BU581" i="1"/>
  <c r="BV581" i="1"/>
  <c r="BC935" i="1"/>
  <c r="BU935" i="1"/>
  <c r="BV935" i="1"/>
  <c r="BC721" i="1"/>
  <c r="BU721" i="1"/>
  <c r="BV721" i="1"/>
  <c r="BC1036" i="1"/>
  <c r="BU1036" i="1"/>
  <c r="BV1036" i="1"/>
  <c r="BC175" i="1"/>
  <c r="BU175" i="1"/>
  <c r="BV175" i="1"/>
  <c r="BC1060" i="1"/>
  <c r="BU1060" i="1"/>
  <c r="BV1060" i="1"/>
  <c r="BC85" i="1"/>
  <c r="BU85" i="1"/>
  <c r="BV85" i="1"/>
  <c r="BC830" i="1"/>
  <c r="BU830" i="1"/>
  <c r="BV830" i="1"/>
  <c r="BC1292" i="1"/>
  <c r="BU1292" i="1"/>
  <c r="BV1292" i="1"/>
  <c r="BC1236" i="1"/>
  <c r="BU1236" i="1"/>
  <c r="BV1236" i="1"/>
  <c r="BC1278" i="1"/>
  <c r="BU1278" i="1"/>
  <c r="BV1278" i="1"/>
  <c r="BC900" i="1"/>
  <c r="BU900" i="1"/>
  <c r="BV900" i="1"/>
  <c r="BC588" i="1"/>
  <c r="BU588" i="1"/>
  <c r="BV588" i="1"/>
  <c r="BC913" i="1"/>
  <c r="BU913" i="1"/>
  <c r="BV913" i="1"/>
  <c r="BC902" i="1"/>
  <c r="BU902" i="1"/>
  <c r="BV902" i="1"/>
  <c r="BC105" i="1"/>
  <c r="BU105" i="1"/>
  <c r="BV105" i="1"/>
  <c r="BC355" i="1"/>
  <c r="BU355" i="1"/>
  <c r="BV355" i="1"/>
  <c r="BC534" i="1"/>
  <c r="BU534" i="1"/>
  <c r="BV534" i="1"/>
  <c r="BC286" i="1"/>
  <c r="BU286" i="1"/>
  <c r="BV286" i="1"/>
  <c r="BC1026" i="1"/>
  <c r="BU1026" i="1"/>
  <c r="BV1026" i="1"/>
  <c r="BC571" i="1"/>
  <c r="BU571" i="1"/>
  <c r="BV571" i="1"/>
  <c r="BC1121" i="1"/>
  <c r="BU1121" i="1"/>
  <c r="BV1121" i="1"/>
  <c r="BC1380" i="1"/>
  <c r="BU1380" i="1"/>
  <c r="BV1380" i="1"/>
  <c r="BC787" i="1"/>
  <c r="BU787" i="1"/>
  <c r="BV787" i="1"/>
  <c r="BC802" i="1"/>
  <c r="BU802" i="1"/>
  <c r="BV802" i="1"/>
  <c r="BC417" i="1"/>
  <c r="BU417" i="1"/>
  <c r="BV417" i="1"/>
  <c r="BC69" i="1"/>
  <c r="BU69" i="1"/>
  <c r="BV69" i="1"/>
  <c r="BC499" i="1"/>
  <c r="BU499" i="1"/>
  <c r="BV499" i="1"/>
  <c r="BC356" i="1"/>
  <c r="BU356" i="1"/>
  <c r="BV356" i="1"/>
  <c r="BC1242" i="1"/>
  <c r="BU1242" i="1"/>
  <c r="BV1242" i="1"/>
  <c r="BC1122" i="1"/>
  <c r="BU1122" i="1"/>
  <c r="BV1122" i="1"/>
  <c r="BC989" i="1"/>
  <c r="BU989" i="1"/>
  <c r="BV989" i="1"/>
  <c r="BC257" i="1"/>
  <c r="BU257" i="1"/>
  <c r="BV257" i="1"/>
  <c r="BC420" i="1"/>
  <c r="BU420" i="1"/>
  <c r="BV420" i="1"/>
  <c r="BC477" i="1"/>
  <c r="BU477" i="1"/>
  <c r="BV477" i="1"/>
  <c r="BC179" i="1"/>
  <c r="BU179" i="1"/>
  <c r="BV179" i="1"/>
  <c r="BC626" i="1"/>
  <c r="BU626" i="1"/>
  <c r="BV626" i="1"/>
  <c r="BC680" i="1"/>
  <c r="BU680" i="1"/>
  <c r="BV680" i="1"/>
  <c r="BC329" i="1"/>
  <c r="BU329" i="1"/>
  <c r="BV329" i="1"/>
  <c r="BC911" i="1"/>
  <c r="BU911" i="1"/>
  <c r="BV911" i="1"/>
  <c r="BC1084" i="1"/>
  <c r="BU1084" i="1"/>
  <c r="BV1084" i="1"/>
  <c r="BC635" i="1"/>
  <c r="BU635" i="1"/>
  <c r="BV635" i="1"/>
  <c r="BC1208" i="1"/>
  <c r="BU1208" i="1"/>
  <c r="BV1208" i="1"/>
  <c r="BC130" i="1"/>
  <c r="BU130" i="1"/>
  <c r="BV130" i="1"/>
  <c r="BC299" i="1"/>
  <c r="BU299" i="1"/>
  <c r="BV299" i="1"/>
  <c r="BC555" i="1"/>
  <c r="BU555" i="1"/>
  <c r="BV555" i="1"/>
  <c r="BC1253" i="1"/>
  <c r="BU1253" i="1"/>
  <c r="BV1253" i="1"/>
  <c r="BC311" i="1"/>
  <c r="BU311" i="1"/>
  <c r="BV311" i="1"/>
  <c r="BC47" i="1"/>
  <c r="BU47" i="1"/>
  <c r="BV47" i="1"/>
  <c r="BC894" i="1"/>
  <c r="BU894" i="1"/>
  <c r="BV894" i="1"/>
  <c r="BC1341" i="1"/>
  <c r="BU1341" i="1"/>
  <c r="BV1341" i="1"/>
  <c r="BC165" i="1"/>
  <c r="BU165" i="1"/>
  <c r="BV165" i="1"/>
  <c r="BC1281" i="1"/>
  <c r="BU1281" i="1"/>
  <c r="BV1281" i="1"/>
  <c r="BC1104" i="1"/>
  <c r="BU1104" i="1"/>
  <c r="BV1104" i="1"/>
  <c r="BC595" i="1"/>
  <c r="BU595" i="1"/>
  <c r="BV595" i="1"/>
  <c r="BC54" i="1"/>
  <c r="BU54" i="1"/>
  <c r="BV54" i="1"/>
  <c r="BC93" i="1"/>
  <c r="BU93" i="1"/>
  <c r="BV93" i="1"/>
  <c r="BC1338" i="1"/>
  <c r="BU1338" i="1"/>
  <c r="BV1338" i="1"/>
  <c r="BC1092" i="1"/>
  <c r="BU1092" i="1"/>
  <c r="BV1092" i="1"/>
  <c r="BC449" i="1"/>
  <c r="BU449" i="1"/>
  <c r="BV449" i="1"/>
  <c r="BC1258" i="1"/>
  <c r="BU1258" i="1"/>
  <c r="BV1258" i="1"/>
  <c r="CB1258" i="1"/>
  <c r="BC966" i="1"/>
  <c r="BU966" i="1"/>
  <c r="BV966" i="1"/>
  <c r="BC646" i="1"/>
  <c r="BU646" i="1"/>
  <c r="BV646" i="1"/>
  <c r="BC398" i="1"/>
  <c r="BU398" i="1"/>
  <c r="BV398" i="1"/>
  <c r="BC12" i="1"/>
  <c r="BU12" i="1"/>
  <c r="BV12" i="1"/>
  <c r="BC80" i="1"/>
  <c r="BU80" i="1"/>
  <c r="BV80" i="1"/>
  <c r="BC711" i="1"/>
  <c r="BU711" i="1"/>
  <c r="BV711" i="1"/>
  <c r="BC726" i="1"/>
  <c r="BU726" i="1"/>
  <c r="BV726" i="1"/>
  <c r="BC1080" i="1"/>
  <c r="BU1080" i="1"/>
  <c r="BV1080" i="1"/>
  <c r="BC1035" i="1"/>
  <c r="BU1035" i="1"/>
  <c r="BV1035" i="1"/>
  <c r="BC1118" i="1"/>
  <c r="BU1118" i="1"/>
  <c r="BV1118" i="1"/>
  <c r="BC740" i="1"/>
  <c r="BU740" i="1"/>
  <c r="BV740" i="1"/>
  <c r="BC173" i="1"/>
  <c r="BU173" i="1"/>
  <c r="BV173" i="1"/>
  <c r="BC615" i="1"/>
  <c r="BU615" i="1"/>
  <c r="BV615" i="1"/>
  <c r="BC1105" i="1"/>
  <c r="BU1105" i="1"/>
  <c r="BV1105" i="1"/>
  <c r="BC1144" i="1"/>
  <c r="BU1144" i="1"/>
  <c r="BV1144" i="1"/>
  <c r="BC762" i="1"/>
  <c r="BU762" i="1"/>
  <c r="BV762" i="1"/>
  <c r="BC1188" i="1"/>
  <c r="BU1188" i="1"/>
  <c r="BV1188" i="1"/>
  <c r="BC338" i="1"/>
  <c r="BU338" i="1"/>
  <c r="BV338" i="1"/>
  <c r="BC444" i="1"/>
  <c r="BU444" i="1"/>
  <c r="BV444" i="1"/>
  <c r="BC387" i="1"/>
  <c r="BU387" i="1"/>
  <c r="BV387" i="1"/>
  <c r="BC525" i="1"/>
  <c r="BU525" i="1"/>
  <c r="BV525" i="1"/>
  <c r="BC953" i="1"/>
  <c r="BU953" i="1"/>
  <c r="BV953" i="1"/>
  <c r="BC441" i="1"/>
  <c r="BU441" i="1"/>
  <c r="BV441" i="1"/>
  <c r="BC45" i="1"/>
  <c r="BU45" i="1"/>
  <c r="BV45" i="1"/>
  <c r="BC653" i="1"/>
  <c r="BU653" i="1"/>
  <c r="BV653" i="1"/>
  <c r="BC238" i="1"/>
  <c r="BU238" i="1"/>
  <c r="BV238" i="1"/>
  <c r="BC1165" i="1"/>
  <c r="BU1165" i="1"/>
  <c r="BV1165" i="1"/>
  <c r="BC811" i="1"/>
  <c r="BU811" i="1"/>
  <c r="BV811" i="1"/>
  <c r="BC206" i="1"/>
  <c r="BU206" i="1"/>
  <c r="BV206" i="1"/>
  <c r="BC1218" i="1"/>
  <c r="BU1218" i="1"/>
  <c r="BV1218" i="1"/>
  <c r="BC377" i="1"/>
  <c r="BU377" i="1"/>
  <c r="BV377" i="1"/>
  <c r="BC73" i="1"/>
  <c r="BU73" i="1"/>
  <c r="BV73" i="1"/>
  <c r="BC939" i="1"/>
  <c r="BU939" i="1"/>
  <c r="BV939" i="1"/>
  <c r="BC559" i="1"/>
  <c r="BU559" i="1"/>
  <c r="BV559" i="1"/>
  <c r="CB559" i="1"/>
  <c r="BC728" i="1"/>
  <c r="BU728" i="1"/>
  <c r="BV728" i="1"/>
  <c r="BC511" i="1"/>
  <c r="BU511" i="1"/>
  <c r="BV511" i="1"/>
  <c r="BC104" i="1"/>
  <c r="BU104" i="1"/>
  <c r="BV104" i="1"/>
  <c r="BC389" i="1"/>
  <c r="BU389" i="1"/>
  <c r="BV389" i="1"/>
  <c r="BC1317" i="1"/>
  <c r="BU1317" i="1"/>
  <c r="BV1317" i="1"/>
  <c r="BC494" i="1"/>
  <c r="BU494" i="1"/>
  <c r="BV494" i="1"/>
  <c r="BC97" i="1"/>
  <c r="BU97" i="1"/>
  <c r="BV97" i="1"/>
  <c r="BC1250" i="1"/>
  <c r="BU1250" i="1"/>
  <c r="BV1250" i="1"/>
  <c r="BC5" i="1"/>
  <c r="BU5" i="1"/>
  <c r="BV5" i="1"/>
  <c r="BC886" i="1"/>
  <c r="BU886" i="1"/>
  <c r="BV886" i="1"/>
  <c r="BC1007" i="1"/>
  <c r="BU1007" i="1"/>
  <c r="BV1007" i="1"/>
  <c r="BC68" i="1"/>
  <c r="BU68" i="1"/>
  <c r="BV68" i="1"/>
  <c r="BC551" i="1"/>
  <c r="BU551" i="1"/>
  <c r="BV551" i="1"/>
  <c r="BC223" i="1"/>
  <c r="BU223" i="1"/>
  <c r="BV223" i="1"/>
  <c r="BC366" i="1"/>
  <c r="BU366" i="1"/>
  <c r="BV366" i="1"/>
  <c r="BC32" i="1"/>
  <c r="BU32" i="1"/>
  <c r="BV32" i="1"/>
  <c r="BC1162" i="1"/>
  <c r="BU1162" i="1"/>
  <c r="BV1162" i="1"/>
  <c r="BC1064" i="1"/>
  <c r="BU1064" i="1"/>
  <c r="BV1064" i="1"/>
  <c r="BC993" i="1"/>
  <c r="BU993" i="1"/>
  <c r="BV993" i="1"/>
  <c r="BC1364" i="1"/>
  <c r="BU1364" i="1"/>
  <c r="BV1364" i="1"/>
  <c r="CB1364" i="1"/>
  <c r="BC923" i="1"/>
  <c r="BU923" i="1"/>
  <c r="BV923" i="1"/>
  <c r="BC281" i="1"/>
  <c r="BU281" i="1"/>
  <c r="BV281" i="1"/>
  <c r="BC152" i="1"/>
  <c r="BU152" i="1"/>
  <c r="BV152" i="1"/>
  <c r="BC253" i="1"/>
  <c r="BU253" i="1"/>
  <c r="BV253" i="1"/>
  <c r="BC977" i="1"/>
  <c r="BU977" i="1"/>
  <c r="BV977" i="1"/>
  <c r="BC1169" i="1"/>
  <c r="BU1169" i="1"/>
  <c r="BV1169" i="1"/>
  <c r="BC13" i="1"/>
  <c r="BU13" i="1"/>
  <c r="BV13" i="1"/>
  <c r="BC1100" i="1"/>
  <c r="BU1100" i="1"/>
  <c r="BV1100" i="1"/>
  <c r="BC90" i="1"/>
  <c r="BU90" i="1"/>
  <c r="BV90" i="1"/>
  <c r="BC434" i="1"/>
  <c r="BU434" i="1"/>
  <c r="BV434" i="1"/>
  <c r="BC763" i="1"/>
  <c r="BU763" i="1"/>
  <c r="BV763" i="1"/>
  <c r="BC908" i="1"/>
  <c r="BU908" i="1"/>
  <c r="BV908" i="1"/>
  <c r="BC1016" i="1"/>
  <c r="BU1016" i="1"/>
  <c r="BV1016" i="1"/>
  <c r="BC25" i="1"/>
  <c r="BU25" i="1"/>
  <c r="BV25" i="1"/>
  <c r="BC10" i="1"/>
  <c r="BU10" i="1"/>
  <c r="BV10" i="1"/>
  <c r="BC818" i="1"/>
  <c r="BU818" i="1"/>
  <c r="BV818" i="1"/>
  <c r="BC1254" i="1"/>
  <c r="BU1254" i="1"/>
  <c r="BV1254" i="1"/>
  <c r="BC161" i="1"/>
  <c r="BU161" i="1"/>
  <c r="BV161" i="1"/>
  <c r="BC943" i="1"/>
  <c r="BU943" i="1"/>
  <c r="BV943" i="1"/>
  <c r="BC904" i="1"/>
  <c r="BU904" i="1"/>
  <c r="BV904" i="1"/>
  <c r="BC853" i="1"/>
  <c r="BU853" i="1"/>
  <c r="BV853" i="1"/>
  <c r="BC549" i="1"/>
  <c r="BU549" i="1"/>
  <c r="BV549" i="1"/>
  <c r="BC128" i="1"/>
  <c r="BU128" i="1"/>
  <c r="BV128" i="1"/>
  <c r="CB128" i="1"/>
  <c r="BC741" i="1"/>
  <c r="BU741" i="1"/>
  <c r="BV741" i="1"/>
  <c r="BC708" i="1"/>
  <c r="BU708" i="1"/>
  <c r="BV708" i="1"/>
  <c r="BC313" i="1"/>
  <c r="BU313" i="1"/>
  <c r="BV313" i="1"/>
  <c r="BC695" i="1"/>
  <c r="BU695" i="1"/>
  <c r="BV695" i="1"/>
  <c r="BC788" i="1"/>
  <c r="BU788" i="1"/>
  <c r="BV788" i="1"/>
  <c r="BC637" i="1"/>
  <c r="BU637" i="1"/>
  <c r="BV637" i="1"/>
  <c r="BC500" i="1"/>
  <c r="BU500" i="1"/>
  <c r="BV500" i="1"/>
  <c r="BC826" i="1"/>
  <c r="BU826" i="1"/>
  <c r="BV826" i="1"/>
  <c r="BC42" i="1"/>
  <c r="BU42" i="1"/>
  <c r="BV42" i="1"/>
  <c r="BC988" i="1"/>
  <c r="BU988" i="1"/>
  <c r="BV988" i="1"/>
  <c r="BC817" i="1"/>
  <c r="BU817" i="1"/>
  <c r="BV817" i="1"/>
  <c r="BC840" i="1"/>
  <c r="BU840" i="1"/>
  <c r="BV840" i="1"/>
  <c r="BC541" i="1"/>
  <c r="BU541" i="1"/>
  <c r="BV541" i="1"/>
  <c r="BC1203" i="1"/>
  <c r="BU1203" i="1"/>
  <c r="BV1203" i="1"/>
  <c r="BC707" i="1"/>
  <c r="BU707" i="1"/>
  <c r="BV707" i="1"/>
  <c r="BC44" i="1"/>
  <c r="BU44" i="1"/>
  <c r="BV44" i="1"/>
  <c r="BC379" i="1"/>
  <c r="BU379" i="1"/>
  <c r="BV379" i="1"/>
  <c r="BC1140" i="1"/>
  <c r="BU1140" i="1"/>
  <c r="BV1140" i="1"/>
  <c r="BC1333" i="1"/>
  <c r="BU1333" i="1"/>
  <c r="BV1333" i="1"/>
  <c r="BC15" i="1"/>
  <c r="BU15" i="1"/>
  <c r="BV15" i="1"/>
  <c r="BC178" i="1"/>
  <c r="BU178" i="1"/>
  <c r="BV178" i="1"/>
  <c r="BC833" i="1"/>
  <c r="BU833" i="1"/>
  <c r="BV833" i="1"/>
  <c r="BC490" i="1"/>
  <c r="BU490" i="1"/>
  <c r="BV490" i="1"/>
  <c r="BC765" i="1"/>
  <c r="BU765" i="1"/>
  <c r="BV765" i="1"/>
  <c r="BC20" i="1"/>
  <c r="BU20" i="1"/>
  <c r="BV20" i="1"/>
  <c r="BC713" i="1"/>
  <c r="BU713" i="1"/>
  <c r="BV713" i="1"/>
  <c r="BC1176" i="1"/>
  <c r="BU1176" i="1"/>
  <c r="BV1176" i="1"/>
  <c r="BC336" i="1"/>
  <c r="BU336" i="1"/>
  <c r="BV336" i="1"/>
  <c r="BC429" i="1"/>
  <c r="BU429" i="1"/>
  <c r="BV429" i="1"/>
  <c r="BC1161" i="1"/>
  <c r="BU1161" i="1"/>
  <c r="BV1161" i="1"/>
  <c r="BC1179" i="1"/>
  <c r="BU1179" i="1"/>
  <c r="BV1179" i="1"/>
  <c r="BC869" i="1"/>
  <c r="BU869" i="1"/>
  <c r="BV869" i="1"/>
  <c r="BC1109" i="1"/>
  <c r="BU1109" i="1"/>
  <c r="BV1109" i="1"/>
  <c r="BC748" i="1"/>
  <c r="BU748" i="1"/>
  <c r="BV748" i="1"/>
  <c r="BC846" i="1"/>
  <c r="BU846" i="1"/>
  <c r="BV846" i="1"/>
  <c r="BC844" i="1"/>
  <c r="BU844" i="1"/>
  <c r="BV844" i="1"/>
  <c r="BC114" i="1"/>
  <c r="BU114" i="1"/>
  <c r="BV114" i="1"/>
  <c r="BC529" i="1"/>
  <c r="BU529" i="1"/>
  <c r="BV529" i="1"/>
  <c r="BC675" i="1"/>
  <c r="BU675" i="1"/>
  <c r="BV675" i="1"/>
  <c r="BC1228" i="1"/>
  <c r="BU1228" i="1"/>
  <c r="BV1228" i="1"/>
  <c r="BC782" i="1"/>
  <c r="BU782" i="1"/>
  <c r="BV782" i="1"/>
  <c r="BC1379" i="1"/>
  <c r="BU1379" i="1"/>
  <c r="BV1379" i="1"/>
  <c r="BC1183" i="1"/>
  <c r="BU1183" i="1"/>
  <c r="BV1183" i="1"/>
  <c r="BC1252" i="1"/>
  <c r="BU1252" i="1"/>
  <c r="BV1252" i="1"/>
  <c r="BC49" i="1"/>
  <c r="BU49" i="1"/>
  <c r="BV49" i="1"/>
  <c r="BC1234" i="1"/>
  <c r="BU1234" i="1"/>
  <c r="BV1234" i="1"/>
  <c r="BC1325" i="1"/>
  <c r="BU1325" i="1"/>
  <c r="BV1325" i="1"/>
  <c r="BC972" i="1"/>
  <c r="BU972" i="1"/>
  <c r="BV972" i="1"/>
  <c r="BC1186" i="1"/>
  <c r="BU1186" i="1"/>
  <c r="BV1186" i="1"/>
  <c r="BC572" i="1"/>
  <c r="BU572" i="1"/>
  <c r="BV572" i="1"/>
  <c r="BC1226" i="1"/>
  <c r="BU1226" i="1"/>
  <c r="BV1226" i="1"/>
  <c r="BC1145" i="1"/>
  <c r="BU1145" i="1"/>
  <c r="BV1145" i="1"/>
  <c r="BC1349" i="1"/>
  <c r="BU1349" i="1"/>
  <c r="BV1349" i="1"/>
  <c r="BC1127" i="1"/>
  <c r="BU1127" i="1"/>
  <c r="BV1127" i="1"/>
  <c r="BC252" i="1"/>
  <c r="BU252" i="1"/>
  <c r="BV252" i="1"/>
  <c r="BC692" i="1"/>
  <c r="BU692" i="1"/>
  <c r="BV692" i="1"/>
  <c r="BC873" i="1"/>
  <c r="BU873" i="1"/>
  <c r="BV873" i="1"/>
  <c r="BC1167" i="1"/>
  <c r="BU1167" i="1"/>
  <c r="BV1167" i="1"/>
  <c r="BC63" i="1"/>
  <c r="BU63" i="1"/>
  <c r="BV63" i="1"/>
  <c r="BC11" i="1"/>
  <c r="BU11" i="1"/>
  <c r="BV11" i="1"/>
  <c r="BC1089" i="1"/>
  <c r="BU1089" i="1"/>
  <c r="BV1089" i="1"/>
  <c r="BC1058" i="1"/>
  <c r="BU1058" i="1"/>
  <c r="BV1058" i="1"/>
  <c r="BC412" i="1"/>
  <c r="BU412" i="1"/>
  <c r="BV412" i="1"/>
  <c r="BC1368" i="1"/>
  <c r="BU1368" i="1"/>
  <c r="BV1368" i="1"/>
  <c r="BC1032" i="1"/>
  <c r="BU1032" i="1"/>
  <c r="BV1032" i="1"/>
  <c r="BC694" i="1"/>
  <c r="BU694" i="1"/>
  <c r="BV694" i="1"/>
  <c r="BC107" i="1"/>
  <c r="BU107" i="1"/>
  <c r="BV107" i="1"/>
  <c r="BC535" i="1"/>
  <c r="BU535" i="1"/>
  <c r="BV535" i="1"/>
  <c r="BC735" i="1"/>
  <c r="BU735" i="1"/>
  <c r="BV735" i="1"/>
  <c r="BC1332" i="1"/>
  <c r="BU1332" i="1"/>
  <c r="BV1332" i="1"/>
  <c r="BC727" i="1"/>
  <c r="BU727" i="1"/>
  <c r="BV727" i="1"/>
  <c r="BC452" i="1"/>
  <c r="BU452" i="1"/>
  <c r="BV452" i="1"/>
  <c r="BC705" i="1"/>
  <c r="BU705" i="1"/>
  <c r="BV705" i="1"/>
  <c r="BC1031" i="1"/>
  <c r="BU1031" i="1"/>
  <c r="BV1031" i="1"/>
  <c r="BC819" i="1"/>
  <c r="BU819" i="1"/>
  <c r="BV819" i="1"/>
  <c r="BC887" i="1"/>
  <c r="BU887" i="1"/>
  <c r="BV887" i="1"/>
  <c r="BC487" i="1"/>
  <c r="BU487" i="1"/>
  <c r="BV487" i="1"/>
  <c r="BC1261" i="1"/>
  <c r="BU1261" i="1"/>
  <c r="BV1261" i="1"/>
  <c r="BC394" i="1"/>
  <c r="BU394" i="1"/>
  <c r="BV394" i="1"/>
  <c r="BC1065" i="1"/>
  <c r="BU1065" i="1"/>
  <c r="BV1065" i="1"/>
  <c r="BC331" i="1"/>
  <c r="BU331" i="1"/>
  <c r="BV331" i="1"/>
  <c r="BC1110" i="1"/>
  <c r="BU1110" i="1"/>
  <c r="BV1110" i="1"/>
  <c r="BC996" i="1"/>
  <c r="BU996" i="1"/>
  <c r="BV996" i="1"/>
  <c r="BC319" i="1"/>
  <c r="BU319" i="1"/>
  <c r="BV319" i="1"/>
  <c r="BC210" i="1"/>
  <c r="BU210" i="1"/>
  <c r="BV210" i="1"/>
  <c r="BC435" i="1"/>
  <c r="BU435" i="1"/>
  <c r="BV435" i="1"/>
  <c r="BC605" i="1"/>
  <c r="BU605" i="1"/>
  <c r="BV605" i="1"/>
  <c r="BC144" i="1"/>
  <c r="BU144" i="1"/>
  <c r="BV144" i="1"/>
  <c r="BC825" i="1"/>
  <c r="BU825" i="1"/>
  <c r="BV825" i="1"/>
  <c r="BC1102" i="1"/>
  <c r="BU1102" i="1"/>
  <c r="BV1102" i="1"/>
  <c r="BC1194" i="1"/>
  <c r="BU1194" i="1"/>
  <c r="BV1194" i="1"/>
  <c r="BC806" i="1"/>
  <c r="BU806" i="1"/>
  <c r="BV806" i="1"/>
  <c r="BC1053" i="1"/>
  <c r="BU1053" i="1"/>
  <c r="BV1053" i="1"/>
  <c r="BC936" i="1"/>
  <c r="BU936" i="1"/>
  <c r="BV936" i="1"/>
  <c r="BC134" i="1"/>
  <c r="BU134" i="1"/>
  <c r="BV134" i="1"/>
  <c r="BC879" i="1"/>
  <c r="BU879" i="1"/>
  <c r="BV879" i="1"/>
  <c r="BC1309" i="1"/>
  <c r="BU1309" i="1"/>
  <c r="BV1309" i="1"/>
  <c r="BC877" i="1"/>
  <c r="BU877" i="1"/>
  <c r="BV877" i="1"/>
  <c r="BC1152" i="1"/>
  <c r="BU1152" i="1"/>
  <c r="BV1152" i="1"/>
  <c r="BC1297" i="1"/>
  <c r="BU1297" i="1"/>
  <c r="BV1297" i="1"/>
  <c r="BC48" i="1"/>
  <c r="BU48" i="1"/>
  <c r="BV48" i="1"/>
  <c r="BC1287" i="1"/>
  <c r="BU1287" i="1"/>
  <c r="BV1287" i="1"/>
  <c r="BC1000" i="1"/>
  <c r="BU1000" i="1"/>
  <c r="BV1000" i="1"/>
  <c r="BC282" i="1"/>
  <c r="BU282" i="1"/>
  <c r="BV282" i="1"/>
  <c r="BC777" i="1"/>
  <c r="BU777" i="1"/>
  <c r="BV777" i="1"/>
  <c r="BC305" i="1"/>
  <c r="BU305" i="1"/>
  <c r="BV305" i="1"/>
  <c r="BC1308" i="1"/>
  <c r="BU1308" i="1"/>
  <c r="BV1308" i="1"/>
  <c r="BC137" i="1"/>
  <c r="BU137" i="1"/>
  <c r="BV137" i="1"/>
  <c r="BC867" i="1"/>
  <c r="BU867" i="1"/>
  <c r="BV867" i="1"/>
  <c r="BC1062" i="1"/>
  <c r="BU1062" i="1"/>
  <c r="BV1062" i="1"/>
  <c r="BC258" i="1"/>
  <c r="BU258" i="1"/>
  <c r="BV258" i="1"/>
  <c r="BC1005" i="1"/>
  <c r="BU1005" i="1"/>
  <c r="BV1005" i="1"/>
  <c r="BC616" i="1"/>
  <c r="BU616" i="1"/>
  <c r="BV616" i="1"/>
  <c r="BC1098" i="1"/>
  <c r="BU1098" i="1"/>
  <c r="BV1098" i="1"/>
  <c r="BC1027" i="1"/>
  <c r="BU1027" i="1"/>
  <c r="BV1027" i="1"/>
  <c r="BC1334" i="1"/>
  <c r="BU1334" i="1"/>
  <c r="BV1334" i="1"/>
  <c r="BC390" i="1"/>
  <c r="BU390" i="1"/>
  <c r="BV390" i="1"/>
  <c r="BC1082" i="1"/>
  <c r="BU1082" i="1"/>
  <c r="BV1082" i="1"/>
  <c r="BC1318" i="1"/>
  <c r="BU1318" i="1"/>
  <c r="BV1318" i="1"/>
  <c r="BC1352" i="1"/>
  <c r="BU1352" i="1"/>
  <c r="BV1352" i="1"/>
  <c r="BC277" i="1"/>
  <c r="BU277" i="1"/>
  <c r="BV277" i="1"/>
  <c r="BC476" i="1"/>
  <c r="BU476" i="1"/>
  <c r="BV476" i="1"/>
  <c r="BC196" i="1"/>
  <c r="BU196" i="1"/>
  <c r="BV196" i="1"/>
  <c r="BC576" i="1"/>
  <c r="BU576" i="1"/>
  <c r="BV576" i="1"/>
  <c r="BC734" i="1"/>
  <c r="BU734" i="1"/>
  <c r="BV734" i="1"/>
  <c r="BC729" i="1"/>
  <c r="BU729" i="1"/>
  <c r="BV729" i="1"/>
  <c r="BC342" i="1"/>
  <c r="BU342" i="1"/>
  <c r="BV342" i="1"/>
  <c r="BC16" i="1"/>
  <c r="BU16" i="1"/>
  <c r="BV16" i="1"/>
  <c r="BC149" i="1"/>
  <c r="BU149" i="1"/>
  <c r="BV149" i="1"/>
  <c r="BC892" i="1"/>
  <c r="BU892" i="1"/>
  <c r="BV892" i="1"/>
  <c r="BC1086" i="1"/>
  <c r="BU1086" i="1"/>
  <c r="BV1086" i="1"/>
  <c r="BC859" i="1"/>
  <c r="BU859" i="1"/>
  <c r="BV859" i="1"/>
  <c r="BC327" i="1"/>
  <c r="BU327" i="1"/>
  <c r="BV327" i="1"/>
  <c r="BC457" i="1"/>
  <c r="BU457" i="1"/>
  <c r="BV457" i="1"/>
  <c r="BC112" i="1"/>
  <c r="BU112" i="1"/>
  <c r="BV112" i="1"/>
  <c r="BC522" i="1"/>
  <c r="BU522" i="1"/>
  <c r="BV522" i="1"/>
  <c r="BC1331" i="1"/>
  <c r="BU1331" i="1"/>
  <c r="BV1331" i="1"/>
  <c r="BC504" i="1"/>
  <c r="BU504" i="1"/>
  <c r="BV504" i="1"/>
  <c r="CB504" i="1"/>
  <c r="BC785" i="1"/>
  <c r="BU785" i="1"/>
  <c r="BV785" i="1"/>
  <c r="BC212" i="1"/>
  <c r="BU212" i="1"/>
  <c r="BV212" i="1"/>
  <c r="CB212" i="1"/>
  <c r="BC880" i="1"/>
  <c r="BU880" i="1"/>
  <c r="BV880" i="1"/>
  <c r="BC465" i="1"/>
  <c r="BU465" i="1"/>
  <c r="BV465" i="1"/>
  <c r="BC1123" i="1"/>
  <c r="BU1123" i="1"/>
  <c r="BV1123" i="1"/>
  <c r="BC823" i="1"/>
  <c r="BU823" i="1"/>
  <c r="BV823" i="1"/>
  <c r="BC693" i="1"/>
  <c r="BU693" i="1"/>
  <c r="BV693" i="1"/>
  <c r="BC1112" i="1"/>
  <c r="BU1112" i="1"/>
  <c r="BV1112" i="1"/>
  <c r="BC644" i="1"/>
  <c r="BU644" i="1"/>
  <c r="BV644" i="1"/>
  <c r="BC949" i="1"/>
  <c r="BU949" i="1"/>
  <c r="BV949" i="1"/>
  <c r="BC1148" i="1"/>
  <c r="BU1148" i="1"/>
  <c r="BV1148" i="1"/>
  <c r="BC955" i="1"/>
  <c r="BU955" i="1"/>
  <c r="BV955" i="1"/>
  <c r="BC1360" i="1"/>
  <c r="BU1360" i="1"/>
  <c r="BV1360" i="1"/>
  <c r="BC1231" i="1"/>
  <c r="BU1231" i="1"/>
  <c r="BV1231" i="1"/>
  <c r="BC1022" i="1"/>
  <c r="BU1022" i="1"/>
  <c r="BV1022" i="1"/>
  <c r="BC686" i="1"/>
  <c r="BU686" i="1"/>
  <c r="BV686" i="1"/>
  <c r="BC358" i="1"/>
  <c r="BU358" i="1"/>
  <c r="BV358" i="1"/>
  <c r="BC1067" i="1"/>
  <c r="BU1067" i="1"/>
  <c r="BV1067" i="1"/>
  <c r="BC961" i="1"/>
  <c r="BU961" i="1"/>
  <c r="BV961" i="1"/>
  <c r="BC323" i="1"/>
  <c r="BU323" i="1"/>
  <c r="BV323" i="1"/>
  <c r="BC930" i="1"/>
  <c r="BU930" i="1"/>
  <c r="BV930" i="1"/>
  <c r="BC717" i="1"/>
  <c r="BU717" i="1"/>
  <c r="BV717" i="1"/>
  <c r="BC600" i="1"/>
  <c r="BU600" i="1"/>
  <c r="BV600" i="1"/>
  <c r="BC1146" i="1"/>
  <c r="BU1146" i="1"/>
  <c r="BV1146" i="1"/>
  <c r="BC569" i="1"/>
  <c r="BU569" i="1"/>
  <c r="BV569" i="1"/>
  <c r="BC502" i="1"/>
  <c r="BU502" i="1"/>
  <c r="BV502" i="1"/>
  <c r="BC640" i="1"/>
  <c r="BU640" i="1"/>
  <c r="BV640" i="1"/>
  <c r="BC561" i="1"/>
  <c r="BU561" i="1"/>
  <c r="BV561" i="1"/>
  <c r="BC1367" i="1"/>
  <c r="BU1367" i="1"/>
  <c r="BV1367" i="1"/>
  <c r="BC757" i="1"/>
  <c r="BU757" i="1"/>
  <c r="BV757" i="1"/>
  <c r="BC1327" i="1"/>
  <c r="BU1327" i="1"/>
  <c r="BV1327" i="1"/>
  <c r="BC507" i="1"/>
  <c r="BU507" i="1"/>
  <c r="BV507" i="1"/>
  <c r="BC938" i="1"/>
  <c r="BU938" i="1"/>
  <c r="BV938" i="1"/>
  <c r="BC438" i="1"/>
  <c r="BU438" i="1"/>
  <c r="BV438" i="1"/>
  <c r="BC284" i="1"/>
  <c r="BU284" i="1"/>
  <c r="BV284" i="1"/>
  <c r="BC1141" i="1"/>
  <c r="BU1141" i="1"/>
  <c r="BV1141" i="1"/>
  <c r="BC110" i="1"/>
  <c r="BU110" i="1"/>
  <c r="BV110" i="1"/>
  <c r="BC422" i="1"/>
  <c r="BU422" i="1"/>
  <c r="BV422" i="1"/>
  <c r="BC1269" i="1"/>
  <c r="BU1269" i="1"/>
  <c r="BV1269" i="1"/>
  <c r="BC1273" i="1"/>
  <c r="BU1273" i="1"/>
  <c r="BV1273" i="1"/>
  <c r="BC1049" i="1"/>
  <c r="BU1049" i="1"/>
  <c r="BV1049" i="1"/>
  <c r="BC1303" i="1"/>
  <c r="BU1303" i="1"/>
  <c r="BV1303" i="1"/>
  <c r="BC761" i="1"/>
  <c r="BU761" i="1"/>
  <c r="BV761" i="1"/>
  <c r="BC64" i="1"/>
  <c r="BU64" i="1"/>
  <c r="BV64" i="1"/>
  <c r="BC815" i="1"/>
  <c r="BU815" i="1"/>
  <c r="BV815" i="1"/>
  <c r="BC1151" i="1"/>
  <c r="BU1151" i="1"/>
  <c r="BV1151" i="1"/>
  <c r="BC909" i="1"/>
  <c r="BU909" i="1"/>
  <c r="BV909" i="1"/>
  <c r="BC249" i="1"/>
  <c r="BU249" i="1"/>
  <c r="BV249" i="1"/>
  <c r="BC121" i="1"/>
  <c r="BU121" i="1"/>
  <c r="BV121" i="1"/>
  <c r="BC1316" i="1"/>
  <c r="BU1316" i="1"/>
  <c r="BV1316" i="1"/>
  <c r="BC370" i="1"/>
  <c r="BU370" i="1"/>
  <c r="BV370" i="1"/>
  <c r="BC661" i="1"/>
  <c r="BU661" i="1"/>
  <c r="BV661" i="1"/>
  <c r="BC285" i="1"/>
  <c r="BU285" i="1"/>
  <c r="BV285" i="1"/>
  <c r="BC1057" i="1"/>
  <c r="BU1057" i="1"/>
  <c r="BV1057" i="1"/>
  <c r="BC1051" i="1"/>
  <c r="BU1051" i="1"/>
  <c r="BV1051" i="1"/>
  <c r="BC1216" i="1"/>
  <c r="BU1216" i="1"/>
  <c r="BV1216" i="1"/>
  <c r="BC666" i="1"/>
  <c r="BU666" i="1"/>
  <c r="BV666" i="1"/>
  <c r="BC896" i="1"/>
  <c r="BU896" i="1"/>
  <c r="BV896" i="1"/>
  <c r="BC217" i="1"/>
  <c r="BU217" i="1"/>
  <c r="BV217" i="1"/>
  <c r="BC1383" i="1"/>
  <c r="BU1383" i="1"/>
  <c r="BV1383" i="1"/>
  <c r="BC159" i="1"/>
  <c r="BU159" i="1"/>
  <c r="BV159" i="1"/>
  <c r="BC1012" i="1"/>
  <c r="BU1012" i="1"/>
  <c r="BV1012" i="1"/>
  <c r="BC187" i="1"/>
  <c r="BU187" i="1"/>
  <c r="BV187" i="1"/>
  <c r="BC1138" i="1"/>
  <c r="BU1138" i="1"/>
  <c r="BV1138" i="1"/>
  <c r="BC33" i="1"/>
  <c r="BU33" i="1"/>
  <c r="BV33" i="1"/>
  <c r="BC585" i="1"/>
  <c r="BU585" i="1"/>
  <c r="BV585" i="1"/>
  <c r="BC235" i="1"/>
  <c r="BU235" i="1"/>
  <c r="BV235" i="1"/>
  <c r="BC514" i="1"/>
  <c r="BU514" i="1"/>
  <c r="BV514" i="1"/>
  <c r="BC1215" i="1"/>
  <c r="BU1215" i="1"/>
  <c r="BV1215" i="1"/>
  <c r="BC574" i="1"/>
  <c r="BU574" i="1"/>
  <c r="BV574" i="1"/>
  <c r="BC1088" i="1"/>
  <c r="BU1088" i="1"/>
  <c r="BV1088" i="1"/>
  <c r="BC1277" i="1"/>
  <c r="BU1277" i="1"/>
  <c r="BV1277" i="1"/>
  <c r="BC92" i="1"/>
  <c r="BU92" i="1"/>
  <c r="BV92" i="1"/>
  <c r="BC101" i="1"/>
  <c r="BU101" i="1"/>
  <c r="BV101" i="1"/>
  <c r="BC343" i="1"/>
  <c r="BU343" i="1"/>
  <c r="BV343" i="1"/>
  <c r="BC1192" i="1"/>
  <c r="BU1192" i="1"/>
  <c r="BV1192" i="1"/>
  <c r="BC254" i="1"/>
  <c r="BU254" i="1"/>
  <c r="BV254" i="1"/>
  <c r="BC770" i="1"/>
  <c r="BU770" i="1"/>
  <c r="BV770" i="1"/>
  <c r="BC1095" i="1"/>
  <c r="BU1095" i="1"/>
  <c r="BV1095" i="1"/>
  <c r="BC124" i="1"/>
  <c r="BU124" i="1"/>
  <c r="BV124" i="1"/>
  <c r="BC622" i="1"/>
  <c r="BU622" i="1"/>
  <c r="BV622" i="1"/>
  <c r="BC912" i="1"/>
  <c r="BU912" i="1"/>
  <c r="BV912" i="1"/>
  <c r="BC810" i="1"/>
  <c r="BU810" i="1"/>
  <c r="BV810" i="1"/>
  <c r="BC1091" i="1"/>
  <c r="BU1091" i="1"/>
  <c r="BV1091" i="1"/>
  <c r="BC1134" i="1"/>
  <c r="BU1134" i="1"/>
  <c r="BV1134" i="1"/>
  <c r="BC776" i="1"/>
  <c r="BU776" i="1"/>
  <c r="BV776" i="1"/>
  <c r="BC674" i="1"/>
  <c r="BU674" i="1"/>
  <c r="BV674" i="1"/>
  <c r="BC287" i="1"/>
  <c r="BU287" i="1"/>
  <c r="BV287" i="1"/>
  <c r="BC934" i="1"/>
  <c r="BU934" i="1"/>
  <c r="BV934" i="1"/>
  <c r="BC1221" i="1"/>
  <c r="BU1221" i="1"/>
  <c r="BV1221" i="1"/>
  <c r="BC1099" i="1"/>
  <c r="BU1099" i="1"/>
  <c r="BV1099" i="1"/>
  <c r="BC1193" i="1"/>
  <c r="BU1193" i="1"/>
  <c r="BV1193" i="1"/>
  <c r="BC294" i="1"/>
  <c r="BU294" i="1"/>
  <c r="BV294" i="1"/>
  <c r="CB294" i="1"/>
  <c r="BC503" i="1"/>
  <c r="BU503" i="1"/>
  <c r="BV503" i="1"/>
  <c r="BC326" i="1"/>
  <c r="BU326" i="1"/>
  <c r="BV326" i="1"/>
  <c r="BC881" i="1"/>
  <c r="BU881" i="1"/>
  <c r="BV881" i="1"/>
  <c r="BC129" i="1"/>
  <c r="BU129" i="1"/>
  <c r="BV129" i="1"/>
  <c r="BC687" i="1"/>
  <c r="BU687" i="1"/>
  <c r="BV687" i="1"/>
  <c r="BC3" i="1"/>
  <c r="BU3" i="1"/>
  <c r="BV3" i="1"/>
  <c r="BC858" i="1"/>
  <c r="BU858" i="1"/>
  <c r="BV858" i="1"/>
  <c r="BC233" i="1"/>
  <c r="BU233" i="1"/>
  <c r="BV233" i="1"/>
  <c r="BC1235" i="1"/>
  <c r="BU1235" i="1"/>
  <c r="BV1235" i="1"/>
  <c r="BC1350" i="1"/>
  <c r="BU1350" i="1"/>
  <c r="BV1350" i="1"/>
  <c r="BC94" i="1"/>
  <c r="BU94" i="1"/>
  <c r="BV94" i="1"/>
  <c r="BC381" i="1"/>
  <c r="BU381" i="1"/>
  <c r="BV381" i="1"/>
  <c r="BC1296" i="1"/>
  <c r="BU1296" i="1"/>
  <c r="BV1296" i="1"/>
  <c r="BC841" i="1"/>
  <c r="BU841" i="1"/>
  <c r="BV841" i="1"/>
  <c r="BC463" i="1"/>
  <c r="BU463" i="1"/>
  <c r="BV463" i="1"/>
  <c r="BC1181" i="1"/>
  <c r="BU1181" i="1"/>
  <c r="BV1181" i="1"/>
  <c r="BC654" i="1"/>
  <c r="BU654" i="1"/>
  <c r="BV654" i="1"/>
  <c r="BC53" i="1"/>
  <c r="BU53" i="1"/>
  <c r="BV53" i="1"/>
  <c r="BC562" i="1"/>
  <c r="BU562" i="1"/>
  <c r="BV562" i="1"/>
  <c r="BC964" i="1"/>
  <c r="BU964" i="1"/>
  <c r="BV964" i="1"/>
  <c r="BC1271" i="1"/>
  <c r="BU1271" i="1"/>
  <c r="BV1271" i="1"/>
  <c r="BC197" i="1"/>
  <c r="BU197" i="1"/>
  <c r="BV197" i="1"/>
  <c r="BC620" i="1"/>
  <c r="BU620" i="1"/>
  <c r="BV620" i="1"/>
  <c r="BC647" i="1"/>
  <c r="BU647" i="1"/>
  <c r="BV647" i="1"/>
  <c r="BC1329" i="1"/>
  <c r="BU1329" i="1"/>
  <c r="BV1329" i="1"/>
  <c r="BC627" i="1"/>
  <c r="BU627" i="1"/>
  <c r="BV627" i="1"/>
  <c r="BC132" i="1"/>
  <c r="BU132" i="1"/>
  <c r="BV132" i="1"/>
  <c r="BC526" i="1"/>
  <c r="BU526" i="1"/>
  <c r="BV526" i="1"/>
  <c r="BC739" i="1"/>
  <c r="BU739" i="1"/>
  <c r="BV739" i="1"/>
  <c r="BC566" i="1"/>
  <c r="BU566" i="1"/>
  <c r="BV566" i="1"/>
  <c r="BC255" i="1"/>
  <c r="BU255" i="1"/>
  <c r="BV255" i="1"/>
  <c r="BC872" i="1"/>
  <c r="BU872" i="1"/>
  <c r="BV872" i="1"/>
  <c r="BC710" i="1"/>
  <c r="BU710" i="1"/>
  <c r="BV710" i="1"/>
  <c r="BC1376" i="1"/>
  <c r="BU1376" i="1"/>
  <c r="BV1376" i="1"/>
  <c r="BC225" i="1"/>
  <c r="BU225" i="1"/>
  <c r="BV225" i="1"/>
  <c r="BC1125" i="1"/>
  <c r="BU1125" i="1"/>
  <c r="BV1125" i="1"/>
  <c r="BC432" i="1"/>
  <c r="BU432" i="1"/>
  <c r="BV432" i="1"/>
  <c r="CB432" i="1"/>
  <c r="BC364" i="1"/>
  <c r="BU364" i="1"/>
  <c r="BV364" i="1"/>
  <c r="BC546" i="1"/>
  <c r="BU546" i="1"/>
  <c r="BV546" i="1"/>
  <c r="BC1251" i="1"/>
  <c r="BU1251" i="1"/>
  <c r="BV1251" i="1"/>
  <c r="BC1286" i="1"/>
  <c r="BU1286" i="1"/>
  <c r="BV1286" i="1"/>
  <c r="BC942" i="1"/>
  <c r="BU942" i="1"/>
  <c r="BV942" i="1"/>
  <c r="BC509" i="1"/>
  <c r="BU509" i="1"/>
  <c r="BV509" i="1"/>
  <c r="BC1050" i="1"/>
  <c r="BU1050" i="1"/>
  <c r="BV1050" i="1"/>
  <c r="BC181" i="1"/>
  <c r="BU181" i="1"/>
  <c r="BV181" i="1"/>
  <c r="BC1115" i="1"/>
  <c r="BU1115" i="1"/>
  <c r="BV1115" i="1"/>
  <c r="BC272" i="1"/>
  <c r="BU272" i="1"/>
  <c r="BV272" i="1"/>
  <c r="BC486" i="1"/>
  <c r="BU486" i="1"/>
  <c r="BV486" i="1"/>
  <c r="CB486" i="1"/>
  <c r="BC244" i="1"/>
  <c r="BU244" i="1"/>
  <c r="BV244" i="1"/>
  <c r="BC1207" i="1"/>
  <c r="BU1207" i="1"/>
  <c r="BV1207" i="1"/>
  <c r="BC975" i="1"/>
  <c r="BU975" i="1"/>
  <c r="BV975" i="1"/>
  <c r="BC185" i="1"/>
  <c r="BU185" i="1"/>
  <c r="BV185" i="1"/>
  <c r="BC1068" i="1"/>
  <c r="BU1068" i="1"/>
  <c r="BV1068" i="1"/>
  <c r="BC670" i="1"/>
  <c r="BU670" i="1"/>
  <c r="BV670" i="1"/>
  <c r="BC684" i="1"/>
  <c r="BU684" i="1"/>
  <c r="BV684" i="1"/>
  <c r="BC1237" i="1"/>
  <c r="BU1237" i="1"/>
  <c r="BV1237" i="1"/>
  <c r="BC430" i="1"/>
  <c r="BU430" i="1"/>
  <c r="BV430" i="1"/>
  <c r="BC874" i="1"/>
  <c r="BU874" i="1"/>
  <c r="BV874" i="1"/>
  <c r="BC650" i="1"/>
  <c r="BU650" i="1"/>
  <c r="BV650" i="1"/>
  <c r="BC413" i="1"/>
  <c r="BU413" i="1"/>
  <c r="BV413" i="1"/>
  <c r="BC493" i="1"/>
  <c r="BU493" i="1"/>
  <c r="BV493" i="1"/>
  <c r="BC150" i="1"/>
  <c r="BU150" i="1"/>
  <c r="BV150" i="1"/>
  <c r="CB150" i="1"/>
  <c r="BC445" i="1"/>
  <c r="BU445" i="1"/>
  <c r="BV445" i="1"/>
  <c r="BC1275" i="1"/>
  <c r="BU1275" i="1"/>
  <c r="BV1275" i="1"/>
  <c r="BC65" i="1"/>
  <c r="BU65" i="1"/>
  <c r="BV65" i="1"/>
  <c r="BC516" i="1"/>
  <c r="BU516" i="1"/>
  <c r="BV516" i="1"/>
  <c r="BC1306" i="1"/>
  <c r="BU1306" i="1"/>
  <c r="BV1306" i="1"/>
  <c r="BC557" i="1"/>
  <c r="BU557" i="1"/>
  <c r="BV557" i="1"/>
  <c r="BC126" i="1"/>
  <c r="BU126" i="1"/>
  <c r="BV126" i="1"/>
  <c r="BC392" i="1"/>
  <c r="BU392" i="1"/>
  <c r="BV392" i="1"/>
  <c r="BC160" i="1"/>
  <c r="BU160" i="1"/>
  <c r="BV160" i="1"/>
  <c r="BC1302" i="1"/>
  <c r="BU1302" i="1"/>
  <c r="BV1302" i="1"/>
  <c r="BC954" i="1"/>
  <c r="BU954" i="1"/>
  <c r="BV954" i="1"/>
  <c r="BC732" i="1"/>
  <c r="BU732" i="1"/>
  <c r="BV732" i="1"/>
  <c r="BC409" i="1"/>
  <c r="BU409" i="1"/>
  <c r="BV409" i="1"/>
  <c r="BC315" i="1"/>
  <c r="BU315" i="1"/>
  <c r="BV315" i="1"/>
  <c r="BC9" i="1"/>
  <c r="BU9" i="1"/>
  <c r="BV9" i="1"/>
  <c r="BC1284" i="1"/>
  <c r="BU1284" i="1"/>
  <c r="BV1284" i="1"/>
  <c r="BC482" i="1"/>
  <c r="BU482" i="1"/>
  <c r="BV482" i="1"/>
  <c r="BC948" i="1"/>
  <c r="BU948" i="1"/>
  <c r="BV948" i="1"/>
  <c r="BC456" i="1"/>
  <c r="BU456" i="1"/>
  <c r="BV456" i="1"/>
  <c r="BC754" i="1"/>
  <c r="BU754" i="1"/>
  <c r="BV754" i="1"/>
  <c r="BC404" i="1"/>
  <c r="BU404" i="1"/>
  <c r="BV404" i="1"/>
  <c r="BC218" i="1"/>
  <c r="BU218" i="1"/>
  <c r="BV218" i="1"/>
  <c r="BC528" i="1"/>
  <c r="BU528" i="1"/>
  <c r="BV528" i="1"/>
  <c r="BC393" i="1"/>
  <c r="BU393" i="1"/>
  <c r="BV393" i="1"/>
  <c r="BC1158" i="1"/>
  <c r="BU1158" i="1"/>
  <c r="BV1158" i="1"/>
  <c r="BC246" i="1"/>
  <c r="BU246" i="1"/>
  <c r="BV246" i="1"/>
  <c r="BC151" i="1"/>
  <c r="BU151" i="1"/>
  <c r="BV151" i="1"/>
  <c r="BC458" i="1"/>
  <c r="BU458" i="1"/>
  <c r="BV458" i="1"/>
  <c r="BC174" i="1"/>
  <c r="BU174" i="1"/>
  <c r="BV174" i="1"/>
  <c r="CB174" i="1"/>
  <c r="BC768" i="1"/>
  <c r="BU768" i="1"/>
  <c r="BV768" i="1"/>
  <c r="BC950" i="1"/>
  <c r="BU950" i="1"/>
  <c r="BV950" i="1"/>
  <c r="BC980" i="1"/>
  <c r="BU980" i="1"/>
  <c r="BV980" i="1"/>
  <c r="BC656" i="1"/>
  <c r="BU656" i="1"/>
  <c r="BV656" i="1"/>
  <c r="BC542" i="1"/>
  <c r="BU542" i="1"/>
  <c r="BV542" i="1"/>
  <c r="BC1048" i="1"/>
  <c r="BU1048" i="1"/>
  <c r="BV1048" i="1"/>
  <c r="BC1366" i="1"/>
  <c r="BU1366" i="1"/>
  <c r="BV1366" i="1"/>
  <c r="BC1255" i="1"/>
  <c r="BU1255" i="1"/>
  <c r="BV1255" i="1"/>
  <c r="BC1128" i="1"/>
  <c r="BU1128" i="1"/>
  <c r="BV1128" i="1"/>
  <c r="BC723" i="1"/>
  <c r="BU723" i="1"/>
  <c r="BV723" i="1"/>
  <c r="BC365" i="1"/>
  <c r="BU365" i="1"/>
  <c r="BV365" i="1"/>
  <c r="BC1132" i="1"/>
  <c r="BU1132" i="1"/>
  <c r="BV1132" i="1"/>
  <c r="BC779" i="1"/>
  <c r="BU779" i="1"/>
  <c r="BV779" i="1"/>
  <c r="BC607" i="1"/>
  <c r="BU607" i="1"/>
  <c r="BV607" i="1"/>
  <c r="BC933" i="1"/>
  <c r="BU933" i="1"/>
  <c r="BV933" i="1"/>
  <c r="BC997" i="1"/>
  <c r="BU997" i="1"/>
  <c r="BV997" i="1"/>
  <c r="BC135" i="1"/>
  <c r="BU135" i="1"/>
  <c r="BV135" i="1"/>
  <c r="BC291" i="1"/>
  <c r="BU291" i="1"/>
  <c r="BV291" i="1"/>
  <c r="BC1315" i="1"/>
  <c r="BU1315" i="1"/>
  <c r="BV1315" i="1"/>
  <c r="BC1094" i="1"/>
  <c r="BU1094" i="1"/>
  <c r="BV1094" i="1"/>
  <c r="BC519" i="1"/>
  <c r="BU519" i="1"/>
  <c r="BV519" i="1"/>
  <c r="BC651" i="1"/>
  <c r="BU651" i="1"/>
  <c r="BV651" i="1"/>
  <c r="BC999" i="1"/>
  <c r="BU999" i="1"/>
  <c r="BV999" i="1"/>
  <c r="BC353" i="1"/>
  <c r="BU353" i="1"/>
  <c r="BV353" i="1"/>
  <c r="BC812" i="1"/>
  <c r="BU812" i="1"/>
  <c r="BV812" i="1"/>
  <c r="BC21" i="1"/>
  <c r="BU21" i="1"/>
  <c r="BV21" i="1"/>
  <c r="BC915" i="1"/>
  <c r="BU915" i="1"/>
  <c r="BV915" i="1"/>
  <c r="BC414" i="1"/>
  <c r="BU414" i="1"/>
  <c r="BV414" i="1"/>
  <c r="BC1116" i="1"/>
  <c r="BU1116" i="1"/>
  <c r="BV1116" i="1"/>
  <c r="BC1135" i="1"/>
  <c r="BU1135" i="1"/>
  <c r="BV1135" i="1"/>
  <c r="BC602" i="1"/>
  <c r="BU602" i="1"/>
  <c r="BV602" i="1"/>
  <c r="BC1047" i="1"/>
  <c r="BU1047" i="1"/>
  <c r="BV1047" i="1"/>
  <c r="BC1300" i="1"/>
  <c r="BU1300" i="1"/>
  <c r="BV1300" i="1"/>
  <c r="BC1288" i="1"/>
  <c r="BU1288" i="1"/>
  <c r="BV1288" i="1"/>
  <c r="BC37" i="1"/>
  <c r="BU37" i="1"/>
  <c r="BV37" i="1"/>
  <c r="BC146" i="1"/>
  <c r="BU146" i="1"/>
  <c r="BV146" i="1"/>
  <c r="BC312" i="1"/>
  <c r="BU312" i="1"/>
  <c r="BV312" i="1"/>
  <c r="BC973" i="1"/>
  <c r="BU973" i="1"/>
  <c r="BV973" i="1"/>
  <c r="BC423" i="1"/>
  <c r="BU423" i="1"/>
  <c r="BV423" i="1"/>
  <c r="BC1101" i="1"/>
  <c r="BU1101" i="1"/>
  <c r="BV1101" i="1"/>
  <c r="BC1305" i="1"/>
  <c r="BU1305" i="1"/>
  <c r="BV1305" i="1"/>
  <c r="BC1225" i="1"/>
  <c r="BU1225" i="1"/>
  <c r="BV1225" i="1"/>
  <c r="BC204" i="1"/>
  <c r="BU204" i="1"/>
  <c r="BV204" i="1"/>
  <c r="BC1212" i="1"/>
  <c r="BU1212" i="1"/>
  <c r="BV1212" i="1"/>
  <c r="BC184" i="1"/>
  <c r="BU184" i="1"/>
  <c r="BV184" i="1"/>
  <c r="BC168" i="1"/>
  <c r="BU168" i="1"/>
  <c r="BV168" i="1"/>
  <c r="BC944" i="1"/>
  <c r="BU944" i="1"/>
  <c r="BV944" i="1"/>
  <c r="BC1326" i="1"/>
  <c r="BU1326" i="1"/>
  <c r="BV1326" i="1"/>
  <c r="BC362" i="1"/>
  <c r="BU362" i="1"/>
  <c r="BV362" i="1"/>
  <c r="BC1066" i="1"/>
  <c r="BU1066" i="1"/>
  <c r="BV1066" i="1"/>
  <c r="BC405" i="1"/>
  <c r="BU405" i="1"/>
  <c r="BV405" i="1"/>
  <c r="BC816" i="1"/>
  <c r="BU816" i="1"/>
  <c r="BV816" i="1"/>
  <c r="BC479" i="1"/>
  <c r="BU479" i="1"/>
  <c r="BV479" i="1"/>
  <c r="BC1369" i="1"/>
  <c r="BU1369" i="1"/>
  <c r="BV1369" i="1"/>
  <c r="BC940" i="1"/>
  <c r="BU940" i="1"/>
  <c r="BV940" i="1"/>
  <c r="BC40" i="1"/>
  <c r="BU40" i="1"/>
  <c r="BV40" i="1"/>
  <c r="BC976" i="1"/>
  <c r="BU976" i="1"/>
  <c r="BV976" i="1"/>
  <c r="BC192" i="1"/>
  <c r="BU192" i="1"/>
  <c r="BV192" i="1"/>
  <c r="BC601" i="1"/>
  <c r="BU601" i="1"/>
  <c r="BV601" i="1"/>
  <c r="BC1229" i="1"/>
  <c r="BU1229" i="1"/>
  <c r="BV1229" i="1"/>
  <c r="BC730" i="1"/>
  <c r="BU730" i="1"/>
  <c r="BV730" i="1"/>
  <c r="BC1159" i="1"/>
  <c r="BU1159" i="1"/>
  <c r="BV1159" i="1"/>
  <c r="BC790" i="1"/>
  <c r="BU790" i="1"/>
  <c r="BV790" i="1"/>
  <c r="BC1076" i="1"/>
  <c r="BU1076" i="1"/>
  <c r="BV1076" i="1"/>
  <c r="BC1042" i="1"/>
  <c r="BU1042" i="1"/>
  <c r="BV1042" i="1"/>
  <c r="BC1270" i="1"/>
  <c r="BU1270" i="1"/>
  <c r="BV1270" i="1"/>
  <c r="BC468" i="1"/>
  <c r="BU468" i="1"/>
  <c r="BV468" i="1"/>
  <c r="BC492" i="1"/>
  <c r="BU492" i="1"/>
  <c r="BV492" i="1"/>
  <c r="BC297" i="1"/>
  <c r="BU297" i="1"/>
  <c r="BV297" i="1"/>
  <c r="BC682" i="1"/>
  <c r="BU682" i="1"/>
  <c r="BV682" i="1"/>
  <c r="BC905" i="1"/>
  <c r="BU905" i="1"/>
  <c r="BV905" i="1"/>
  <c r="BC814" i="1"/>
  <c r="BU814" i="1"/>
  <c r="BV814" i="1"/>
  <c r="BC532" i="1"/>
  <c r="BU532" i="1"/>
  <c r="BV532" i="1"/>
  <c r="BC98" i="1"/>
  <c r="BU98" i="1"/>
  <c r="BV98" i="1"/>
  <c r="BC1108" i="1"/>
  <c r="BU1108" i="1"/>
  <c r="BV1108" i="1"/>
  <c r="BC1256" i="1"/>
  <c r="BU1256" i="1"/>
  <c r="BV1256" i="1"/>
  <c r="BC914" i="1"/>
  <c r="BU914" i="1"/>
  <c r="BV914" i="1"/>
  <c r="BC1355" i="1"/>
  <c r="BU1355" i="1"/>
  <c r="BV1355" i="1"/>
  <c r="BC698" i="1"/>
  <c r="BU698" i="1"/>
  <c r="BV698" i="1"/>
  <c r="BC378" i="1"/>
  <c r="BU378" i="1"/>
  <c r="BV378" i="1"/>
  <c r="BC550" i="1"/>
  <c r="BU550" i="1"/>
  <c r="BV550" i="1"/>
  <c r="BC659" i="1"/>
  <c r="BU659" i="1"/>
  <c r="BV659" i="1"/>
  <c r="BC736" i="1"/>
  <c r="BU736" i="1"/>
  <c r="BV736" i="1"/>
  <c r="BC1357" i="1"/>
  <c r="BU1357" i="1"/>
  <c r="BV1357" i="1"/>
  <c r="BC1282" i="1"/>
  <c r="BU1282" i="1"/>
  <c r="BV1282" i="1"/>
  <c r="BC74" i="1"/>
  <c r="BU74" i="1"/>
  <c r="BV74" i="1"/>
  <c r="BC300" i="1"/>
  <c r="BU300" i="1"/>
  <c r="BV300" i="1"/>
  <c r="BC991" i="1"/>
  <c r="BU991" i="1"/>
  <c r="BV991" i="1"/>
  <c r="BC1156" i="1"/>
  <c r="BU1156" i="1"/>
  <c r="BV1156" i="1"/>
  <c r="BC18" i="1"/>
  <c r="BU18" i="1"/>
  <c r="BV18" i="1"/>
  <c r="BC994" i="1"/>
  <c r="BU994" i="1"/>
  <c r="BV994" i="1"/>
  <c r="BC1272" i="1"/>
  <c r="BU1272" i="1"/>
  <c r="BV1272" i="1"/>
  <c r="BC474" i="1"/>
  <c r="BU474" i="1"/>
  <c r="BV474" i="1"/>
  <c r="BC642" i="1"/>
  <c r="BU642" i="1"/>
  <c r="BV642" i="1"/>
  <c r="BC520" i="1"/>
  <c r="BU520" i="1"/>
  <c r="BV520" i="1"/>
  <c r="BC1137" i="1"/>
  <c r="BU1137" i="1"/>
  <c r="BV1137" i="1"/>
  <c r="BC837" i="1"/>
  <c r="BU837" i="1"/>
  <c r="BV837" i="1"/>
  <c r="BC501" i="1"/>
  <c r="BU501" i="1"/>
  <c r="BV501" i="1"/>
  <c r="BC433" i="1"/>
  <c r="BU433" i="1"/>
  <c r="BV433" i="1"/>
  <c r="BC1283" i="1"/>
  <c r="BU1283" i="1"/>
  <c r="BV1283" i="1"/>
  <c r="BC188" i="1"/>
  <c r="BU188" i="1"/>
  <c r="BV188" i="1"/>
  <c r="BC793" i="1"/>
  <c r="BU793" i="1"/>
  <c r="BV793" i="1"/>
  <c r="BC898" i="1"/>
  <c r="BU898" i="1"/>
  <c r="BV898" i="1"/>
  <c r="BC1348" i="1"/>
  <c r="BU1348" i="1"/>
  <c r="BV1348" i="1"/>
  <c r="BC140" i="1"/>
  <c r="BU140" i="1"/>
  <c r="BV140" i="1"/>
  <c r="BC702" i="1"/>
  <c r="BU702" i="1"/>
  <c r="BV702" i="1"/>
  <c r="BC974" i="1"/>
  <c r="BU974" i="1"/>
  <c r="BV974" i="1"/>
  <c r="BC1365" i="1"/>
  <c r="BU1365" i="1"/>
  <c r="BV1365" i="1"/>
  <c r="BC34" i="1"/>
  <c r="BU34" i="1"/>
  <c r="BV34" i="1"/>
  <c r="BC1264" i="1"/>
  <c r="BU1264" i="1"/>
  <c r="BV1264" i="1"/>
  <c r="BC385" i="1"/>
  <c r="BU385" i="1"/>
  <c r="BV385" i="1"/>
  <c r="BC1377" i="1"/>
  <c r="BU1377" i="1"/>
  <c r="BV1377" i="1"/>
  <c r="BC523" i="1"/>
  <c r="BU523" i="1"/>
  <c r="BV523" i="1"/>
  <c r="BC612" i="1"/>
  <c r="BU612" i="1"/>
  <c r="BV612" i="1"/>
  <c r="BC1239" i="1"/>
  <c r="BU1239" i="1"/>
  <c r="BV1239" i="1"/>
  <c r="BC836" i="1"/>
  <c r="BU836" i="1"/>
  <c r="BV836" i="1"/>
  <c r="BC443" i="1"/>
  <c r="BU443" i="1"/>
  <c r="BV443" i="1"/>
  <c r="BC875" i="1"/>
  <c r="BU875" i="1"/>
  <c r="BV875" i="1"/>
  <c r="BC619" i="1"/>
  <c r="BU619" i="1"/>
  <c r="BV619" i="1"/>
  <c r="BC784" i="1"/>
  <c r="BU784" i="1"/>
  <c r="BV784" i="1"/>
  <c r="BC1184" i="1"/>
  <c r="BU1184" i="1"/>
  <c r="BV1184" i="1"/>
  <c r="BC901" i="1"/>
  <c r="BU901" i="1"/>
  <c r="BV901" i="1"/>
  <c r="BC75" i="1"/>
  <c r="BU75" i="1"/>
  <c r="BV75" i="1"/>
  <c r="BC1204" i="1"/>
  <c r="BU1204" i="1"/>
  <c r="BV1204" i="1"/>
  <c r="BC676" i="1"/>
  <c r="BU676" i="1"/>
  <c r="BV676" i="1"/>
  <c r="BC769" i="1"/>
  <c r="BU769" i="1"/>
  <c r="BV769" i="1"/>
  <c r="BC8" i="1"/>
  <c r="BU8" i="1"/>
  <c r="BV8" i="1"/>
  <c r="BC544" i="1"/>
  <c r="BU544" i="1"/>
  <c r="BV544" i="1"/>
  <c r="BC62" i="1"/>
  <c r="BU62" i="1"/>
  <c r="BV62" i="1"/>
  <c r="BC162" i="1"/>
  <c r="BU162" i="1"/>
  <c r="BV162" i="1"/>
  <c r="BC1340" i="1"/>
  <c r="BU1340" i="1"/>
  <c r="BV1340" i="1"/>
  <c r="BC771" i="1"/>
  <c r="BU771" i="1"/>
  <c r="BV771" i="1"/>
  <c r="BC221" i="1"/>
  <c r="BU221" i="1"/>
  <c r="BV221" i="1"/>
  <c r="BC1385" i="1"/>
  <c r="BU1385" i="1"/>
  <c r="BV1385" i="1"/>
  <c r="BC774" i="1"/>
  <c r="BU774" i="1"/>
  <c r="BV774" i="1"/>
  <c r="BC416" i="1"/>
  <c r="BU416" i="1"/>
  <c r="BV416" i="1"/>
  <c r="BC131" i="1"/>
  <c r="BU131" i="1"/>
  <c r="BV131" i="1"/>
  <c r="BC1200" i="1"/>
  <c r="BU1200" i="1"/>
  <c r="BV1200" i="1"/>
  <c r="BC164" i="1"/>
  <c r="BU164" i="1"/>
  <c r="BV164" i="1"/>
  <c r="BC122" i="1"/>
  <c r="BU122" i="1"/>
  <c r="BV122" i="1"/>
  <c r="BC321" i="1"/>
  <c r="BU321" i="1"/>
  <c r="BV321" i="1"/>
  <c r="BC79" i="1"/>
  <c r="BU79" i="1"/>
  <c r="BV79" i="1"/>
  <c r="BC373" i="1"/>
  <c r="BU373" i="1"/>
  <c r="BV373" i="1"/>
  <c r="BC125" i="1"/>
  <c r="BU125" i="1"/>
  <c r="BV125" i="1"/>
  <c r="BC885" i="1"/>
  <c r="BU885" i="1"/>
  <c r="BV885" i="1"/>
  <c r="BC910" i="1"/>
  <c r="BU910" i="1"/>
  <c r="BV910" i="1"/>
  <c r="BC1175" i="1"/>
  <c r="BU1175" i="1"/>
  <c r="BV1175" i="1"/>
  <c r="BC1009" i="1"/>
  <c r="BU1009" i="1"/>
  <c r="BV1009" i="1"/>
  <c r="BC712" i="1"/>
  <c r="BU712" i="1"/>
  <c r="BV712" i="1"/>
  <c r="BC1362" i="1"/>
  <c r="BU1362" i="1"/>
  <c r="BV1362" i="1"/>
  <c r="BC1384" i="1"/>
  <c r="BU1384" i="1"/>
  <c r="BV1384" i="1"/>
  <c r="BC1114" i="1"/>
  <c r="BU1114" i="1"/>
  <c r="BV1114" i="1"/>
  <c r="BC138" i="1"/>
  <c r="BU138" i="1"/>
  <c r="BV138" i="1"/>
  <c r="BC1103" i="1"/>
  <c r="BU1103" i="1"/>
  <c r="BV1103" i="1"/>
  <c r="BC632" i="1"/>
  <c r="BU632" i="1"/>
  <c r="BV632" i="1"/>
  <c r="BC583" i="1"/>
  <c r="BU583" i="1"/>
  <c r="BV583" i="1"/>
  <c r="BC87" i="1"/>
  <c r="BU87" i="1"/>
  <c r="BV87" i="1"/>
  <c r="BC1206" i="1"/>
  <c r="BU1206" i="1"/>
  <c r="BV1206" i="1"/>
  <c r="BC567" i="1"/>
  <c r="BU567" i="1"/>
  <c r="BV567" i="1"/>
  <c r="BC57" i="1"/>
  <c r="BU57" i="1"/>
  <c r="BV57" i="1"/>
  <c r="BC505" i="1"/>
  <c r="BU505" i="1"/>
  <c r="BV505" i="1"/>
  <c r="CB505" i="1"/>
  <c r="BC985" i="1"/>
  <c r="BU985" i="1"/>
  <c r="BV985" i="1"/>
  <c r="BC824" i="1"/>
  <c r="BU824" i="1"/>
  <c r="BV824" i="1"/>
  <c r="BC205" i="1"/>
  <c r="BU205" i="1"/>
  <c r="BV205" i="1"/>
  <c r="BC1008" i="1"/>
  <c r="BU1008" i="1"/>
  <c r="BV1008" i="1"/>
  <c r="BC941" i="1"/>
  <c r="BU941" i="1"/>
  <c r="BV941" i="1"/>
  <c r="BC51" i="1"/>
  <c r="BU51" i="1"/>
  <c r="BV51" i="1"/>
  <c r="BC883" i="1"/>
  <c r="BU883" i="1"/>
  <c r="BV883" i="1"/>
  <c r="BC834" i="1"/>
  <c r="BU834" i="1"/>
  <c r="BV834" i="1"/>
  <c r="BC667" i="1"/>
  <c r="BU667" i="1"/>
  <c r="BV667" i="1"/>
  <c r="BC43" i="1"/>
  <c r="BU43" i="1"/>
  <c r="BV43" i="1"/>
  <c r="BC856" i="1"/>
  <c r="BU856" i="1"/>
  <c r="BV856" i="1"/>
  <c r="BC798" i="1"/>
  <c r="BU798" i="1"/>
  <c r="BV798" i="1"/>
  <c r="BC1299" i="1"/>
  <c r="BU1299" i="1"/>
  <c r="BV1299" i="1"/>
  <c r="BC425" i="1"/>
  <c r="BU425" i="1"/>
  <c r="BV425" i="1"/>
  <c r="BC673" i="1"/>
  <c r="BU673" i="1"/>
  <c r="BV673" i="1"/>
  <c r="BC283" i="1"/>
  <c r="BU283" i="1"/>
  <c r="BV283" i="1"/>
  <c r="BC278" i="1"/>
  <c r="BU278" i="1"/>
  <c r="BV278" i="1"/>
  <c r="BC1021" i="1"/>
  <c r="BU1021" i="1"/>
  <c r="BV1021" i="1"/>
  <c r="BC1310" i="1"/>
  <c r="BU1310" i="1"/>
  <c r="BV1310" i="1"/>
  <c r="BC271" i="1"/>
  <c r="BU271" i="1"/>
  <c r="BV271" i="1"/>
  <c r="BC276" i="1"/>
  <c r="BU276" i="1"/>
  <c r="BV276" i="1"/>
  <c r="BC421" i="1"/>
  <c r="BU421" i="1"/>
  <c r="BV421" i="1"/>
  <c r="BC995" i="1"/>
  <c r="BU995" i="1"/>
  <c r="BV995" i="1"/>
  <c r="BC59" i="1"/>
  <c r="BU59" i="1"/>
  <c r="BV59" i="1"/>
  <c r="BC847" i="1"/>
  <c r="BU847" i="1"/>
  <c r="BV847" i="1"/>
  <c r="BC480" i="1"/>
  <c r="BU480" i="1"/>
  <c r="BV480" i="1"/>
  <c r="BC937" i="1"/>
  <c r="BU937" i="1"/>
  <c r="BV937" i="1"/>
  <c r="BC755" i="1"/>
  <c r="BU755" i="1"/>
  <c r="BV755" i="1"/>
  <c r="BC301" i="1"/>
  <c r="BU301" i="1"/>
  <c r="BV301" i="1"/>
  <c r="BC1166" i="1"/>
  <c r="BU1166" i="1"/>
  <c r="BV1166" i="1"/>
  <c r="BC410" i="1"/>
  <c r="BU410" i="1"/>
  <c r="BV410" i="1"/>
  <c r="BC822" i="1"/>
  <c r="BU822" i="1"/>
  <c r="BV822" i="1"/>
  <c r="BC290" i="1"/>
  <c r="BU290" i="1"/>
  <c r="BV290" i="1"/>
  <c r="BC35" i="1"/>
  <c r="BU35" i="1"/>
  <c r="BV35" i="1"/>
  <c r="BC1154" i="1"/>
  <c r="BU1154" i="1"/>
  <c r="BV1154" i="1"/>
  <c r="BC308" i="1"/>
  <c r="BU308" i="1"/>
  <c r="BV308" i="1"/>
  <c r="BC848" i="1"/>
  <c r="BU848" i="1"/>
  <c r="BV848" i="1"/>
  <c r="BC1155" i="1"/>
  <c r="BU1155" i="1"/>
  <c r="BV1155" i="1"/>
  <c r="BC618" i="1"/>
  <c r="BU618" i="1"/>
  <c r="BV618" i="1"/>
  <c r="BC1276" i="1"/>
  <c r="BU1276" i="1"/>
  <c r="BV1276" i="1"/>
  <c r="BC596" i="1"/>
  <c r="BU596" i="1"/>
  <c r="BV596" i="1"/>
  <c r="BC171" i="1"/>
  <c r="BU171" i="1"/>
  <c r="BV171" i="1"/>
  <c r="BC828" i="1"/>
  <c r="BU828" i="1"/>
  <c r="BV828" i="1"/>
  <c r="BC372" i="1"/>
  <c r="BU372" i="1"/>
  <c r="BV372" i="1"/>
  <c r="BC554" i="1"/>
  <c r="BU554" i="1"/>
  <c r="BV554" i="1"/>
  <c r="BC157" i="1"/>
  <c r="BU157" i="1"/>
  <c r="BV157" i="1"/>
  <c r="BC270" i="1"/>
  <c r="BU270" i="1"/>
  <c r="BV270" i="1"/>
  <c r="BC1106" i="1"/>
  <c r="BU1106" i="1"/>
  <c r="BV1106" i="1"/>
  <c r="BC1295" i="1"/>
  <c r="BU1295" i="1"/>
  <c r="BV1295" i="1"/>
  <c r="BC668" i="1"/>
  <c r="BU668" i="1"/>
  <c r="BV668" i="1"/>
  <c r="BC317" i="1"/>
  <c r="BU317" i="1"/>
  <c r="BV317" i="1"/>
  <c r="BC1063" i="1"/>
  <c r="BU1063" i="1"/>
  <c r="BV1063" i="1"/>
  <c r="BC1217" i="1"/>
  <c r="BU1217" i="1"/>
  <c r="BV1217" i="1"/>
  <c r="BC454" i="1"/>
  <c r="BU454" i="1"/>
  <c r="BV454" i="1"/>
  <c r="BC738" i="1"/>
  <c r="BU738" i="1"/>
  <c r="BV738" i="1"/>
  <c r="BC374" i="1"/>
  <c r="BU374" i="1"/>
  <c r="BV374" i="1"/>
  <c r="BC789" i="1"/>
  <c r="BU789" i="1"/>
  <c r="BV789" i="1"/>
  <c r="BC231" i="1"/>
  <c r="BU231" i="1"/>
  <c r="BV231" i="1"/>
  <c r="BC753" i="1"/>
  <c r="BU753" i="1"/>
  <c r="BV753" i="1"/>
  <c r="BC536" i="1"/>
  <c r="BU536" i="1"/>
  <c r="BV536" i="1"/>
  <c r="BC809" i="1"/>
  <c r="BU809" i="1"/>
  <c r="BV809" i="1"/>
  <c r="CB809" i="1"/>
  <c r="BC431" i="1"/>
  <c r="BU431" i="1"/>
  <c r="BV431" i="1"/>
  <c r="BC123" i="1"/>
  <c r="BU123" i="1"/>
  <c r="BV123" i="1"/>
  <c r="BC1111" i="1"/>
  <c r="BU1111" i="1"/>
  <c r="BV1111" i="1"/>
  <c r="BC792" i="1"/>
  <c r="BU792" i="1"/>
  <c r="BV792" i="1"/>
  <c r="BC1330" i="1"/>
  <c r="BU1330" i="1"/>
  <c r="BV1330" i="1"/>
  <c r="BC17" i="1"/>
  <c r="BU17" i="1"/>
  <c r="BV17" i="1"/>
  <c r="BC1248" i="1"/>
  <c r="BU1248" i="1"/>
  <c r="BV1248" i="1"/>
  <c r="BC1054" i="1"/>
  <c r="BU1054" i="1"/>
  <c r="BV1054" i="1"/>
  <c r="BC219" i="1"/>
  <c r="BU219" i="1"/>
  <c r="BV219" i="1"/>
  <c r="BC965" i="1"/>
  <c r="BU965" i="1"/>
  <c r="BV965" i="1"/>
  <c r="BC906" i="1"/>
  <c r="BU906" i="1"/>
  <c r="BV906" i="1"/>
  <c r="BC307" i="1"/>
  <c r="BU307" i="1"/>
  <c r="BV307" i="1"/>
  <c r="BC577" i="1"/>
  <c r="BU577" i="1"/>
  <c r="BV577" i="1"/>
  <c r="BC967" i="1"/>
  <c r="BU967" i="1"/>
  <c r="BV967" i="1"/>
  <c r="BC863" i="1"/>
  <c r="BU863" i="1"/>
  <c r="BV863" i="1"/>
  <c r="BC139" i="1"/>
  <c r="BU139" i="1"/>
  <c r="BV139" i="1"/>
  <c r="BC1320" i="1"/>
  <c r="BU1320" i="1"/>
  <c r="BV1320" i="1"/>
  <c r="BC1081" i="1"/>
  <c r="BU1081" i="1"/>
  <c r="BV1081" i="1"/>
  <c r="BC1346" i="1"/>
  <c r="BU1346" i="1"/>
  <c r="BV1346" i="1"/>
  <c r="BC4" i="1"/>
  <c r="BU4" i="1"/>
  <c r="BV4" i="1"/>
  <c r="BC318" i="1"/>
  <c r="BU318" i="1"/>
  <c r="BV318" i="1"/>
  <c r="BC649" i="1"/>
  <c r="BU649" i="1"/>
  <c r="BV649" i="1"/>
  <c r="BC415" i="1"/>
  <c r="BU415" i="1"/>
  <c r="BV415" i="1"/>
  <c r="BC383" i="1"/>
  <c r="BU383" i="1"/>
  <c r="BV383" i="1"/>
  <c r="BC484" i="1"/>
  <c r="BU484" i="1"/>
  <c r="BV484" i="1"/>
  <c r="BC1209" i="1"/>
  <c r="BU1209" i="1"/>
  <c r="BV1209" i="1"/>
  <c r="BC706" i="1"/>
  <c r="BU706" i="1"/>
  <c r="BV706" i="1"/>
  <c r="BC801" i="1"/>
  <c r="BU801" i="1"/>
  <c r="BV801" i="1"/>
  <c r="BC495" i="1"/>
  <c r="BU495" i="1"/>
  <c r="BV495" i="1"/>
  <c r="BC928" i="1"/>
  <c r="BU928" i="1"/>
  <c r="BV928" i="1"/>
  <c r="BC1034" i="1"/>
  <c r="BU1034" i="1"/>
  <c r="BV1034" i="1"/>
  <c r="BC100" i="1"/>
  <c r="BU100" i="1"/>
  <c r="BV100" i="1"/>
  <c r="BC983" i="1"/>
  <c r="BU983" i="1"/>
  <c r="BV983" i="1"/>
  <c r="BC766" i="1"/>
  <c r="BU766" i="1"/>
  <c r="BV766" i="1"/>
  <c r="BC1019" i="1"/>
  <c r="BU1019" i="1"/>
  <c r="BV1019" i="1"/>
  <c r="BC1163" i="1"/>
  <c r="BU1163" i="1"/>
  <c r="BV1163" i="1"/>
  <c r="BC584" i="1"/>
  <c r="BU584" i="1"/>
  <c r="BV584" i="1"/>
  <c r="BC527" i="1"/>
  <c r="BU527" i="1"/>
  <c r="BV527" i="1"/>
  <c r="BC931" i="1"/>
  <c r="BU931" i="1"/>
  <c r="BV931" i="1"/>
  <c r="BC141" i="1"/>
  <c r="BU141" i="1"/>
  <c r="BV141" i="1"/>
  <c r="BC229" i="1"/>
  <c r="BU229" i="1"/>
  <c r="BV229" i="1"/>
  <c r="BC332" i="1"/>
  <c r="BU332" i="1"/>
  <c r="BV332" i="1"/>
  <c r="BC916" i="1"/>
  <c r="BU916" i="1"/>
  <c r="BV916" i="1"/>
  <c r="BC932" i="1"/>
  <c r="BU932" i="1"/>
  <c r="BV932" i="1"/>
  <c r="BC609" i="1"/>
  <c r="BU609" i="1"/>
  <c r="BV609" i="1"/>
  <c r="BC50" i="1"/>
  <c r="BU50" i="1"/>
  <c r="BV50" i="1"/>
  <c r="BC678" i="1"/>
  <c r="BU678" i="1"/>
  <c r="BV678" i="1"/>
  <c r="BC341" i="1"/>
  <c r="BU341" i="1"/>
  <c r="BV341" i="1"/>
  <c r="BC1290" i="1"/>
  <c r="BU1290" i="1"/>
  <c r="BV1290" i="1"/>
  <c r="BC1059" i="1"/>
  <c r="BU1059" i="1"/>
  <c r="BV1059" i="1"/>
  <c r="BC195" i="1"/>
  <c r="BU195" i="1"/>
  <c r="BV195" i="1"/>
  <c r="BC593" i="1"/>
  <c r="BU593" i="1"/>
  <c r="BV593" i="1"/>
  <c r="BC639" i="1"/>
  <c r="BU639" i="1"/>
  <c r="BV639" i="1"/>
  <c r="BC6" i="1"/>
  <c r="BU6" i="1"/>
  <c r="BV6" i="1"/>
  <c r="BC715" i="1"/>
  <c r="BU715" i="1"/>
  <c r="BV715" i="1"/>
  <c r="BC889" i="1"/>
  <c r="BU889" i="1"/>
  <c r="BV889" i="1"/>
  <c r="BC39" i="1"/>
  <c r="BU39" i="1"/>
  <c r="BV39" i="1"/>
  <c r="BC1301" i="1"/>
  <c r="BU1301" i="1"/>
  <c r="BV1301" i="1"/>
  <c r="BC1345" i="1"/>
  <c r="BU1345" i="1"/>
  <c r="BV1345" i="1"/>
  <c r="BC690" i="1"/>
  <c r="BU690" i="1"/>
  <c r="BV690" i="1"/>
  <c r="BC540" i="1"/>
  <c r="BU540" i="1"/>
  <c r="BV540" i="1"/>
  <c r="BC1160" i="1"/>
  <c r="BU1160" i="1"/>
  <c r="BV1160" i="1"/>
  <c r="BC700" i="1"/>
  <c r="BU700" i="1"/>
  <c r="BV700" i="1"/>
  <c r="BC1265" i="1"/>
  <c r="BU1265" i="1"/>
  <c r="BV1265" i="1"/>
  <c r="BC1205" i="1"/>
  <c r="BU1205" i="1"/>
  <c r="BV1205" i="1"/>
  <c r="BC7" i="1"/>
  <c r="BU7" i="1"/>
  <c r="BV7" i="1"/>
  <c r="BC243" i="1"/>
  <c r="BU243" i="1"/>
  <c r="BV243" i="1"/>
  <c r="BC309" i="1"/>
  <c r="BU309" i="1"/>
  <c r="BV309" i="1"/>
  <c r="BC835" i="1"/>
  <c r="BU835" i="1"/>
  <c r="BV835" i="1"/>
  <c r="BC1370" i="1"/>
  <c r="BU1370" i="1"/>
  <c r="BV1370" i="1"/>
  <c r="BC521" i="1"/>
  <c r="BU521" i="1"/>
  <c r="BV521" i="1"/>
  <c r="BC1055" i="1"/>
  <c r="BU1055" i="1"/>
  <c r="BV1055" i="1"/>
  <c r="BC864" i="1"/>
  <c r="BU864" i="1"/>
  <c r="BV864" i="1"/>
  <c r="BC579" i="1"/>
  <c r="BU579" i="1"/>
  <c r="BV579" i="1"/>
  <c r="BC1052" i="1"/>
  <c r="BU1052" i="1"/>
  <c r="BV1052" i="1"/>
  <c r="BC1304" i="1"/>
  <c r="BU1304" i="1"/>
  <c r="BV1304" i="1"/>
  <c r="BC947" i="1"/>
  <c r="BU947" i="1"/>
  <c r="BV947" i="1"/>
  <c r="BC699" i="1"/>
  <c r="BU699" i="1"/>
  <c r="BV699" i="1"/>
  <c r="BC992" i="1"/>
  <c r="BU992" i="1"/>
  <c r="BV992" i="1"/>
  <c r="BC89" i="1"/>
  <c r="BU89" i="1"/>
  <c r="BV89" i="1"/>
  <c r="BC517" i="1"/>
  <c r="BU517" i="1"/>
  <c r="BV517" i="1"/>
  <c r="BC1078" i="1"/>
  <c r="BU1078" i="1"/>
  <c r="BV1078" i="1"/>
  <c r="BC1238" i="1"/>
  <c r="BU1238" i="1"/>
  <c r="BV1238" i="1"/>
  <c r="BC704" i="1"/>
  <c r="BU704" i="1"/>
  <c r="BV704" i="1"/>
  <c r="BC552" i="1"/>
  <c r="BU552" i="1"/>
  <c r="BV552" i="1"/>
  <c r="BC169" i="1"/>
  <c r="BU169" i="1"/>
  <c r="BV169" i="1"/>
  <c r="BC462" i="1"/>
  <c r="BU462" i="1"/>
  <c r="BV462" i="1"/>
  <c r="BC718" i="1"/>
  <c r="BU718" i="1"/>
  <c r="BV718" i="1"/>
  <c r="BC791" i="1"/>
  <c r="BU791" i="1"/>
  <c r="BV791" i="1"/>
  <c r="BC273" i="1"/>
  <c r="BU273" i="1"/>
  <c r="BV273" i="1"/>
  <c r="BC1172" i="1"/>
  <c r="BU1172" i="1"/>
  <c r="BV1172" i="1"/>
  <c r="BC296" i="1"/>
  <c r="BU296" i="1"/>
  <c r="BV296" i="1"/>
  <c r="BC553" i="1"/>
  <c r="BU553" i="1"/>
  <c r="BV553" i="1"/>
  <c r="BC1220" i="1"/>
  <c r="BU1220" i="1"/>
  <c r="BV1220" i="1"/>
  <c r="BC256" i="1"/>
  <c r="BU256" i="1"/>
  <c r="BV256" i="1"/>
  <c r="BC118" i="1"/>
  <c r="BU118" i="1"/>
  <c r="BV118" i="1"/>
  <c r="BC1222" i="1"/>
  <c r="BU1222" i="1"/>
  <c r="BV1222" i="1"/>
  <c r="BC28" i="1"/>
  <c r="BU28" i="1"/>
  <c r="BV28" i="1"/>
  <c r="BC22" i="1"/>
  <c r="BU22" i="1"/>
  <c r="BV22" i="1"/>
  <c r="BC1017" i="1"/>
  <c r="BU1017" i="1"/>
  <c r="BV1017" i="1"/>
  <c r="BC437" i="1"/>
  <c r="BU437" i="1"/>
  <c r="BV437" i="1"/>
  <c r="BC156" i="1"/>
  <c r="BU156" i="1"/>
  <c r="BV156" i="1"/>
  <c r="BC648" i="1"/>
  <c r="BU648" i="1"/>
  <c r="BV648" i="1"/>
  <c r="BC543" i="1"/>
  <c r="BU543" i="1"/>
  <c r="BV543" i="1"/>
  <c r="BC671" i="1"/>
  <c r="BU671" i="1"/>
  <c r="BV671" i="1"/>
  <c r="BC213" i="1"/>
  <c r="BU213" i="1"/>
  <c r="BV213" i="1"/>
  <c r="BC871" i="1"/>
  <c r="BU871" i="1"/>
  <c r="BV871" i="1"/>
  <c r="BC610" i="1"/>
  <c r="BU610" i="1"/>
  <c r="BV610" i="1"/>
  <c r="BC31" i="1"/>
  <c r="BU31" i="1"/>
  <c r="BV31" i="1"/>
  <c r="BC71" i="1"/>
  <c r="BU71" i="1"/>
  <c r="BV71" i="1"/>
  <c r="BC424" i="1"/>
  <c r="BU424" i="1"/>
  <c r="BV424" i="1"/>
  <c r="BC797" i="1"/>
  <c r="BU797" i="1"/>
  <c r="BV797" i="1"/>
  <c r="BC672" i="1"/>
  <c r="BU672" i="1"/>
  <c r="BV672" i="1"/>
  <c r="BC530" i="1"/>
  <c r="BU530" i="1"/>
  <c r="BV530" i="1"/>
  <c r="BC251" i="1"/>
  <c r="BU251" i="1"/>
  <c r="BV251" i="1"/>
  <c r="BC224" i="1"/>
  <c r="BU224" i="1"/>
  <c r="BV224" i="1"/>
  <c r="BC641" i="1"/>
  <c r="BU641" i="1"/>
  <c r="BV641" i="1"/>
  <c r="BC1185" i="1"/>
  <c r="BU1185" i="1"/>
  <c r="BV1185" i="1"/>
  <c r="BC359" i="1"/>
  <c r="BU359" i="1"/>
  <c r="BV359" i="1"/>
  <c r="BC1023" i="1"/>
  <c r="BU1023" i="1"/>
  <c r="BV1023" i="1"/>
  <c r="BC1381" i="1"/>
  <c r="BU1381" i="1"/>
  <c r="BV1381" i="1"/>
  <c r="BC1113" i="1"/>
  <c r="BU1113" i="1"/>
  <c r="BV1113" i="1"/>
  <c r="BC1002" i="1"/>
  <c r="BU1002" i="1"/>
  <c r="BV1002" i="1"/>
  <c r="BC489" i="1"/>
  <c r="BU489" i="1"/>
  <c r="BV489" i="1"/>
  <c r="BC302" i="1"/>
  <c r="BU302" i="1"/>
  <c r="BV302" i="1"/>
  <c r="BC264" i="1"/>
  <c r="BU264" i="1"/>
  <c r="BV264" i="1"/>
  <c r="BC227" i="1"/>
  <c r="BU227" i="1"/>
  <c r="BV227" i="1"/>
  <c r="BC245" i="1"/>
  <c r="BU245" i="1"/>
  <c r="BV245" i="1"/>
  <c r="BC773" i="1"/>
  <c r="BU773" i="1"/>
  <c r="BV773" i="1"/>
  <c r="BC1045" i="1"/>
  <c r="BU1045" i="1"/>
  <c r="BV1045" i="1"/>
  <c r="BC298" i="1"/>
  <c r="BU298" i="1"/>
  <c r="BV298" i="1"/>
  <c r="BC842" i="1"/>
  <c r="BU842" i="1"/>
  <c r="BV842" i="1"/>
  <c r="BC247" i="1"/>
  <c r="BU247" i="1"/>
  <c r="BV247" i="1"/>
  <c r="BC1312" i="1"/>
  <c r="BU1312" i="1"/>
  <c r="BV1312" i="1"/>
  <c r="BC515" i="1"/>
  <c r="BU515" i="1"/>
  <c r="BV515" i="1"/>
  <c r="BC1028" i="1"/>
  <c r="BU1028" i="1"/>
  <c r="BV1028" i="1"/>
  <c r="BC262" i="1"/>
  <c r="BU262" i="1"/>
  <c r="BV262" i="1"/>
  <c r="BC399" i="1"/>
  <c r="BU399" i="1"/>
  <c r="BV399" i="1"/>
  <c r="BC268" i="1"/>
  <c r="BU268" i="1"/>
  <c r="BV268" i="1"/>
  <c r="BC655" i="1"/>
  <c r="BU655" i="1"/>
  <c r="BV655" i="1"/>
  <c r="BC1117" i="1"/>
  <c r="BU1117" i="1"/>
  <c r="BV1117" i="1"/>
  <c r="BC292" i="1"/>
  <c r="BU292" i="1"/>
  <c r="BV292" i="1"/>
  <c r="BC265" i="1"/>
  <c r="BU265" i="1"/>
  <c r="BV265" i="1"/>
  <c r="BC1153" i="1"/>
  <c r="BU1153" i="1"/>
  <c r="BV1153" i="1"/>
  <c r="BC876" i="1"/>
  <c r="BU876" i="1"/>
  <c r="BV876" i="1"/>
  <c r="BC46" i="1"/>
  <c r="BU46" i="1"/>
  <c r="BV46" i="1"/>
  <c r="BC1285" i="1"/>
  <c r="BU1285" i="1"/>
  <c r="BV1285" i="1"/>
  <c r="BC498" i="1"/>
  <c r="BU498" i="1"/>
  <c r="BV498" i="1"/>
  <c r="BC1015" i="1"/>
  <c r="BU1015" i="1"/>
  <c r="BV1015" i="1"/>
  <c r="BC82" i="1"/>
  <c r="BU82" i="1"/>
  <c r="BV82" i="1"/>
  <c r="BC145" i="1"/>
  <c r="BU145" i="1"/>
  <c r="BV145" i="1"/>
  <c r="BC586" i="1"/>
  <c r="BU586" i="1"/>
  <c r="BV586" i="1"/>
  <c r="BC208" i="1"/>
  <c r="BU208" i="1"/>
  <c r="BV208" i="1"/>
  <c r="BC1124" i="1"/>
  <c r="BU1124" i="1"/>
  <c r="BV1124" i="1"/>
  <c r="BC957" i="1"/>
  <c r="BU957" i="1"/>
  <c r="BV957" i="1"/>
  <c r="BC86" i="1"/>
  <c r="BU86" i="1"/>
  <c r="BV86" i="1"/>
  <c r="BC924" i="1"/>
  <c r="BU924" i="1"/>
  <c r="BV924" i="1"/>
  <c r="BC189" i="1"/>
  <c r="BU189" i="1"/>
  <c r="BV189" i="1"/>
  <c r="BC1227" i="1"/>
  <c r="BU1227" i="1"/>
  <c r="BV1227" i="1"/>
  <c r="BC821" i="1"/>
  <c r="BU821" i="1"/>
  <c r="BV821" i="1"/>
  <c r="BC1371" i="1"/>
  <c r="BU1371" i="1"/>
  <c r="BV1371" i="1"/>
  <c r="BC783" i="1"/>
  <c r="BU783" i="1"/>
  <c r="BV783" i="1"/>
  <c r="BC589" i="1"/>
  <c r="BU589" i="1"/>
  <c r="BV589" i="1"/>
  <c r="BC1075" i="1"/>
  <c r="BU1075" i="1"/>
  <c r="BV1075" i="1"/>
  <c r="BC582" i="1"/>
  <c r="BU582" i="1"/>
  <c r="BV582" i="1"/>
  <c r="BC903" i="1"/>
  <c r="BU903" i="1"/>
  <c r="BV903" i="1"/>
  <c r="BC1010" i="1"/>
  <c r="BU1010" i="1"/>
  <c r="BV1010" i="1"/>
  <c r="BC202" i="1"/>
  <c r="BU202" i="1"/>
  <c r="BV202" i="1"/>
  <c r="BC109" i="1"/>
  <c r="BU109" i="1"/>
  <c r="BV109" i="1"/>
  <c r="BC14" i="1"/>
  <c r="BU14" i="1"/>
  <c r="BV14" i="1"/>
  <c r="BC613" i="1"/>
  <c r="BU613" i="1"/>
  <c r="BV613" i="1"/>
  <c r="BC375" i="1"/>
  <c r="BU375" i="1"/>
  <c r="BV375" i="1"/>
  <c r="BC163" i="1"/>
  <c r="BU163" i="1"/>
  <c r="BV163" i="1"/>
  <c r="BC981" i="1"/>
  <c r="BU981" i="1"/>
  <c r="BV981" i="1"/>
  <c r="BC506" i="1"/>
  <c r="BU506" i="1"/>
  <c r="BV506" i="1"/>
  <c r="BC446" i="1"/>
  <c r="BU446" i="1"/>
  <c r="BV446" i="1"/>
  <c r="BC1139" i="1"/>
  <c r="BU1139" i="1"/>
  <c r="BV1139" i="1"/>
  <c r="BC1363" i="1"/>
  <c r="BU1363" i="1"/>
  <c r="BV1363" i="1"/>
  <c r="CB1363" i="1"/>
  <c r="BC878" i="1"/>
  <c r="BU878" i="1"/>
  <c r="BV878" i="1"/>
  <c r="BC234" i="1"/>
  <c r="BU234" i="1"/>
  <c r="BV234" i="1"/>
  <c r="BC88" i="1"/>
  <c r="BU88" i="1"/>
  <c r="BV88" i="1"/>
  <c r="BC556" i="1"/>
  <c r="BU556" i="1"/>
  <c r="BV556" i="1"/>
  <c r="BC81" i="1"/>
  <c r="BU81" i="1"/>
  <c r="BV81" i="1"/>
  <c r="BC513" i="1"/>
  <c r="BU513" i="1"/>
  <c r="BV513" i="1"/>
  <c r="BC564" i="1"/>
  <c r="BU564" i="1"/>
  <c r="BV564" i="1"/>
  <c r="BC367" i="1"/>
  <c r="BU367" i="1"/>
  <c r="BV367" i="1"/>
  <c r="BC512" i="1"/>
  <c r="BU512" i="1"/>
  <c r="BV512" i="1"/>
  <c r="BC538" i="1"/>
  <c r="BU538" i="1"/>
  <c r="BV538" i="1"/>
  <c r="BC176" i="1"/>
  <c r="BU176" i="1"/>
  <c r="BV176" i="1"/>
  <c r="BC371" i="1"/>
  <c r="BU371" i="1"/>
  <c r="BV371" i="1"/>
  <c r="BC1373" i="1"/>
  <c r="BU1373" i="1"/>
  <c r="BV1373" i="1"/>
  <c r="BC1335" i="1"/>
  <c r="BU1335" i="1"/>
  <c r="BV1335" i="1"/>
  <c r="BC1249" i="1"/>
  <c r="BU1249" i="1"/>
  <c r="BV1249" i="1"/>
  <c r="BC29" i="1"/>
  <c r="BU29" i="1"/>
  <c r="BV29" i="1"/>
  <c r="BC929" i="1"/>
  <c r="BU929" i="1"/>
  <c r="BV929" i="1"/>
  <c r="BC1322" i="1"/>
  <c r="BU1322" i="1"/>
  <c r="BV1322" i="1"/>
  <c r="BC1356" i="1"/>
  <c r="BU1356" i="1"/>
  <c r="BV1356" i="1"/>
  <c r="BC436" i="1"/>
  <c r="BU436" i="1"/>
  <c r="BV436" i="1"/>
  <c r="BC1097" i="1"/>
  <c r="BU1097" i="1"/>
  <c r="BV1097" i="1"/>
  <c r="BC439" i="1"/>
  <c r="BU439" i="1"/>
  <c r="BV439" i="1"/>
  <c r="BC368" i="1"/>
  <c r="BU368" i="1"/>
  <c r="BV368" i="1"/>
  <c r="BC594" i="1"/>
  <c r="BU594" i="1"/>
  <c r="BV594" i="1"/>
  <c r="BC52" i="1"/>
  <c r="BU52" i="1"/>
  <c r="BV52" i="1"/>
  <c r="BC772" i="1"/>
  <c r="BU772" i="1"/>
  <c r="BV772" i="1"/>
  <c r="BC400" i="1"/>
  <c r="BU400" i="1"/>
  <c r="BV400" i="1"/>
  <c r="BC1180" i="1"/>
  <c r="BU1180" i="1"/>
  <c r="BV1180" i="1"/>
  <c r="BC386" i="1"/>
  <c r="BU386" i="1"/>
  <c r="BV386" i="1"/>
  <c r="BC426" i="1"/>
  <c r="BU426" i="1"/>
  <c r="BV426" i="1"/>
  <c r="BC510" i="1"/>
  <c r="BU510" i="1"/>
  <c r="BV510" i="1"/>
  <c r="BC67" i="1"/>
  <c r="BU67" i="1"/>
  <c r="BV67" i="1"/>
  <c r="BC451" i="1"/>
  <c r="BU451" i="1"/>
  <c r="BV451" i="1"/>
  <c r="BC1093" i="1"/>
  <c r="BU1093" i="1"/>
  <c r="BV1093" i="1"/>
  <c r="BC743" i="1"/>
  <c r="BU743" i="1"/>
  <c r="BV743" i="1"/>
  <c r="BC696" i="1"/>
  <c r="BU696" i="1"/>
  <c r="BV696" i="1"/>
  <c r="BC352" i="1"/>
  <c r="BU352" i="1"/>
  <c r="BV352" i="1"/>
  <c r="BC119" i="1"/>
  <c r="BU119" i="1"/>
  <c r="BV119" i="1"/>
  <c r="BC628" i="1"/>
  <c r="BU628" i="1"/>
  <c r="BV628" i="1"/>
  <c r="BC1245" i="1"/>
  <c r="BU1245" i="1"/>
  <c r="BV1245" i="1"/>
  <c r="BC922" i="1"/>
  <c r="BU922" i="1"/>
  <c r="BV922" i="1"/>
  <c r="BC758" i="1"/>
  <c r="BU758" i="1"/>
  <c r="BV758" i="1"/>
  <c r="BC890" i="1"/>
  <c r="BU890" i="1"/>
  <c r="BV890" i="1"/>
  <c r="BC19" i="1"/>
  <c r="BU19" i="1"/>
  <c r="BV19" i="1"/>
  <c r="BC397" i="1"/>
  <c r="BU397" i="1"/>
  <c r="BV397" i="1"/>
  <c r="BC403" i="1"/>
  <c r="BU403" i="1"/>
  <c r="BV403" i="1"/>
  <c r="BC1003" i="1"/>
  <c r="BU1003" i="1"/>
  <c r="BV1003" i="1"/>
  <c r="BC328" i="1"/>
  <c r="BU328" i="1"/>
  <c r="BV328" i="1"/>
  <c r="BC1289" i="1"/>
  <c r="BU1289" i="1"/>
  <c r="BV1289" i="1"/>
  <c r="BC689" i="1"/>
  <c r="BU689" i="1"/>
  <c r="BV689" i="1"/>
  <c r="BC240" i="1"/>
  <c r="BU240" i="1"/>
  <c r="BV240" i="1"/>
  <c r="BC1147" i="1"/>
  <c r="BU1147" i="1"/>
  <c r="BV1147" i="1"/>
  <c r="BC153" i="1"/>
  <c r="BU153" i="1"/>
  <c r="BV153" i="1"/>
  <c r="BC599" i="1"/>
  <c r="BU599" i="1"/>
  <c r="BV599" i="1"/>
  <c r="BC1014" i="1"/>
  <c r="BU1014" i="1"/>
  <c r="BV1014" i="1"/>
  <c r="BC1177" i="1"/>
  <c r="BU1177" i="1"/>
  <c r="BV1177" i="1"/>
  <c r="BC464" i="1"/>
  <c r="BU464" i="1"/>
  <c r="BV464" i="1"/>
  <c r="BC222" i="1"/>
  <c r="BU222" i="1"/>
  <c r="BV222" i="1"/>
  <c r="BC760" i="1"/>
  <c r="BU760" i="1"/>
  <c r="BV760" i="1"/>
  <c r="BC199" i="1"/>
  <c r="BU199" i="1"/>
  <c r="BV199" i="1"/>
  <c r="BC756" i="1"/>
  <c r="BU756" i="1"/>
  <c r="BV756" i="1"/>
  <c r="BC895" i="1"/>
  <c r="BU895" i="1"/>
  <c r="BV895" i="1"/>
  <c r="BC102" i="1"/>
  <c r="BU102" i="1"/>
  <c r="BV102" i="1"/>
  <c r="BC827" i="1"/>
  <c r="BU827" i="1"/>
  <c r="BV827" i="1"/>
  <c r="BC1072" i="1"/>
  <c r="BU1072" i="1"/>
  <c r="BV1072" i="1"/>
  <c r="BC1195" i="1"/>
  <c r="BU1195" i="1"/>
  <c r="BV1195" i="1"/>
  <c r="BC263" i="1"/>
  <c r="BU263" i="1"/>
  <c r="BV263" i="1"/>
  <c r="BC570" i="1"/>
  <c r="BU570" i="1"/>
  <c r="BV570" i="1"/>
  <c r="BC724" i="1"/>
  <c r="BU724" i="1"/>
  <c r="BV724" i="1"/>
  <c r="BC1307" i="1"/>
  <c r="BU1307" i="1"/>
  <c r="BV1307" i="1"/>
  <c r="BC606" i="1"/>
  <c r="BU606" i="1"/>
  <c r="BV606" i="1"/>
  <c r="BC663" i="1"/>
  <c r="BU663" i="1"/>
  <c r="BV663" i="1"/>
  <c r="BC66" i="1"/>
  <c r="BU66" i="1"/>
  <c r="BV66" i="1"/>
  <c r="BC304" i="1"/>
  <c r="BU304" i="1"/>
  <c r="BV304" i="1"/>
  <c r="BC1214" i="1"/>
  <c r="BU1214" i="1"/>
  <c r="BV1214" i="1"/>
  <c r="BC194" i="1"/>
  <c r="BU194" i="1"/>
  <c r="BV194" i="1"/>
  <c r="BC473" i="1"/>
  <c r="BU473" i="1"/>
  <c r="BV473" i="1"/>
  <c r="BC799" i="1"/>
  <c r="BU799" i="1"/>
  <c r="BV799" i="1"/>
  <c r="BC751" i="1"/>
  <c r="BU751" i="1"/>
  <c r="BV751" i="1"/>
  <c r="BC838" i="1"/>
  <c r="BU838" i="1"/>
  <c r="BV838" i="1"/>
  <c r="BC1210" i="1"/>
  <c r="BU1210" i="1"/>
  <c r="BV1210" i="1"/>
  <c r="CB1210" i="1"/>
  <c r="BC652" i="1"/>
  <c r="BU652" i="1"/>
  <c r="BV652" i="1"/>
  <c r="BC427" i="1"/>
  <c r="BU427" i="1"/>
  <c r="BV427" i="1"/>
  <c r="BC843" i="1"/>
  <c r="BU843" i="1"/>
  <c r="BV843" i="1"/>
  <c r="BC657" i="1"/>
  <c r="BU657" i="1"/>
  <c r="BV657" i="1"/>
  <c r="BC683" i="1"/>
  <c r="BU683" i="1"/>
  <c r="BV683" i="1"/>
  <c r="BC775" i="1"/>
  <c r="BU775" i="1"/>
  <c r="BV775" i="1"/>
  <c r="BC962" i="1"/>
  <c r="BU962" i="1"/>
  <c r="BV962" i="1"/>
  <c r="BC228" i="1"/>
  <c r="BU228" i="1"/>
  <c r="BV228" i="1"/>
  <c r="BC781" i="1"/>
  <c r="BU781" i="1"/>
  <c r="BV781" i="1"/>
  <c r="BC209" i="1"/>
  <c r="BU209" i="1"/>
  <c r="BV209" i="1"/>
  <c r="BC1201" i="1"/>
  <c r="BU1201" i="1"/>
  <c r="BV1201" i="1"/>
  <c r="BC907" i="1"/>
  <c r="BU907" i="1"/>
  <c r="BV907" i="1"/>
  <c r="BC560" i="1"/>
  <c r="BU560" i="1"/>
  <c r="BV560" i="1"/>
  <c r="BC956" i="1"/>
  <c r="BU956" i="1"/>
  <c r="BV956" i="1"/>
  <c r="BC1243" i="1"/>
  <c r="BU1243" i="1"/>
  <c r="BV1243" i="1"/>
  <c r="BC664" i="1"/>
  <c r="BU664" i="1"/>
  <c r="BV664" i="1"/>
  <c r="BC857" i="1"/>
  <c r="BU857" i="1"/>
  <c r="BV857" i="1"/>
  <c r="BC623" i="1"/>
  <c r="BU623" i="1"/>
  <c r="BV623" i="1"/>
  <c r="BC1006" i="1"/>
  <c r="BU1006" i="1"/>
  <c r="BV1006" i="1"/>
  <c r="BC396" i="1"/>
  <c r="BU396" i="1"/>
  <c r="BV396" i="1"/>
  <c r="BC1375" i="1"/>
  <c r="BU1375" i="1"/>
  <c r="BV1375" i="1"/>
  <c r="BC614" i="1"/>
  <c r="BU614" i="1"/>
  <c r="BV614" i="1"/>
  <c r="BC722" i="1"/>
  <c r="BU722" i="1"/>
  <c r="BV722" i="1"/>
  <c r="BC1130" i="1"/>
  <c r="BU1130" i="1"/>
  <c r="BV1130" i="1"/>
  <c r="BC927" i="1"/>
  <c r="BU927" i="1"/>
  <c r="BV927" i="1"/>
  <c r="BC952" i="1"/>
  <c r="BU952" i="1"/>
  <c r="BV952" i="1"/>
  <c r="BC376" i="1"/>
  <c r="BU376" i="1"/>
  <c r="BV376" i="1"/>
  <c r="BC1168" i="1"/>
  <c r="BU1168" i="1"/>
  <c r="BV1168" i="1"/>
  <c r="BC70" i="1"/>
  <c r="BU70" i="1"/>
  <c r="BV70" i="1"/>
  <c r="BC115" i="1"/>
  <c r="BU115" i="1"/>
  <c r="BV115" i="1"/>
  <c r="BC1033" i="1"/>
  <c r="BU1033" i="1"/>
  <c r="BV1033" i="1"/>
  <c r="BC428" i="1"/>
  <c r="BU428" i="1"/>
  <c r="BV428" i="1"/>
  <c r="BC1224" i="1"/>
  <c r="BU1224" i="1"/>
  <c r="BV1224" i="1"/>
  <c r="BC190" i="1"/>
  <c r="BU190" i="1"/>
  <c r="BV190" i="1"/>
  <c r="BC925" i="1"/>
  <c r="BU925" i="1"/>
  <c r="BV925" i="1"/>
  <c r="BC1013" i="1"/>
  <c r="BU1013" i="1"/>
  <c r="BV1013" i="1"/>
  <c r="BC60" i="1"/>
  <c r="BU60" i="1"/>
  <c r="BV60" i="1"/>
  <c r="BC147" i="1"/>
  <c r="BU147" i="1"/>
  <c r="BV147" i="1"/>
  <c r="BC76" i="1"/>
  <c r="BU76" i="1"/>
  <c r="BV76" i="1"/>
  <c r="BC1131" i="1"/>
  <c r="BU1131" i="1"/>
  <c r="BV1131" i="1"/>
  <c r="BC1321" i="1"/>
  <c r="BU1321" i="1"/>
  <c r="BV1321" i="1"/>
  <c r="BC471" i="1"/>
  <c r="BU471" i="1"/>
  <c r="BV471" i="1"/>
  <c r="BC1314" i="1"/>
  <c r="BU1314" i="1"/>
  <c r="BV1314" i="1"/>
  <c r="BC259" i="1"/>
  <c r="BU259" i="1"/>
  <c r="BV259" i="1"/>
  <c r="BC142" i="1"/>
  <c r="BU142" i="1"/>
  <c r="BV142" i="1"/>
  <c r="BC870" i="1"/>
  <c r="BU870" i="1"/>
  <c r="BV870" i="1"/>
  <c r="BC310" i="1"/>
  <c r="BU310" i="1"/>
  <c r="BV310" i="1"/>
  <c r="BC1343" i="1"/>
  <c r="BU1343" i="1"/>
  <c r="BV1343" i="1"/>
  <c r="BC681" i="1"/>
  <c r="BU681" i="1"/>
  <c r="BV681" i="1"/>
  <c r="BC1061" i="1"/>
  <c r="BU1061" i="1"/>
  <c r="BV1061" i="1"/>
  <c r="BC1246" i="1"/>
  <c r="BU1246" i="1"/>
  <c r="BV1246" i="1"/>
  <c r="BC1358" i="1"/>
  <c r="BU1358" i="1"/>
  <c r="BV1358" i="1"/>
  <c r="BC1280" i="1"/>
  <c r="BU1280" i="1"/>
  <c r="BV1280" i="1"/>
  <c r="BC621" i="1"/>
  <c r="BU621" i="1"/>
  <c r="BV621" i="1"/>
  <c r="BC1038" i="1"/>
  <c r="BU1038" i="1"/>
  <c r="BV1038" i="1"/>
  <c r="BC1274" i="1"/>
  <c r="BU1274" i="1"/>
  <c r="BV1274" i="1"/>
  <c r="BC1293" i="1"/>
  <c r="BU1293" i="1"/>
  <c r="BV1293" i="1"/>
  <c r="BC1199" i="1"/>
  <c r="BU1199" i="1"/>
  <c r="BV1199" i="1"/>
  <c r="BC1150" i="1"/>
  <c r="BU1150" i="1"/>
  <c r="BV1150" i="1"/>
  <c r="BC665" i="1"/>
  <c r="BU665" i="1"/>
  <c r="BV665" i="1"/>
  <c r="BC344" i="1"/>
  <c r="BU344" i="1"/>
  <c r="BV344" i="1"/>
  <c r="BC968" i="1"/>
  <c r="BU968" i="1"/>
  <c r="BV968" i="1"/>
  <c r="BC697" i="1"/>
  <c r="BU697" i="1"/>
  <c r="BV697" i="1"/>
  <c r="BC959" i="1"/>
  <c r="BU959" i="1"/>
  <c r="BV959" i="1"/>
  <c r="BC1129" i="1"/>
  <c r="BU1129" i="1"/>
  <c r="BV1129" i="1"/>
  <c r="BC450" i="1"/>
  <c r="BU450" i="1"/>
  <c r="BV450" i="1"/>
  <c r="BC849" i="1"/>
  <c r="BU849" i="1"/>
  <c r="BV849" i="1"/>
  <c r="BC419" i="1"/>
  <c r="BU419" i="1"/>
  <c r="BV419" i="1"/>
  <c r="BC406" i="1"/>
  <c r="BU406" i="1"/>
  <c r="BV406" i="1"/>
  <c r="BC266" i="1"/>
  <c r="BU266" i="1"/>
  <c r="BV266" i="1"/>
  <c r="BC1374" i="1"/>
  <c r="BU1374" i="1"/>
  <c r="BV1374" i="1"/>
  <c r="BC978" i="1"/>
  <c r="BU978" i="1"/>
  <c r="BV978" i="1"/>
  <c r="BC395" i="1"/>
  <c r="BU395" i="1"/>
  <c r="BV395" i="1"/>
  <c r="BC1011" i="1"/>
  <c r="BU1011" i="1"/>
  <c r="BV1011" i="1"/>
  <c r="BC633" i="1"/>
  <c r="BU633" i="1"/>
  <c r="BV633" i="1"/>
  <c r="BC1001" i="1"/>
  <c r="BU1001" i="1"/>
  <c r="BV1001" i="1"/>
  <c r="BC865" i="1"/>
  <c r="BU865" i="1"/>
  <c r="BV865" i="1"/>
  <c r="BC891" i="1"/>
  <c r="BU891" i="1"/>
  <c r="BV891" i="1"/>
  <c r="BC111" i="1"/>
  <c r="BU111" i="1"/>
  <c r="BV111" i="1"/>
  <c r="BC167" i="1"/>
  <c r="BU167" i="1"/>
  <c r="BV167" i="1"/>
  <c r="BC547" i="1"/>
  <c r="BU547" i="1"/>
  <c r="BV547" i="1"/>
  <c r="BC854" i="1"/>
  <c r="BU854" i="1"/>
  <c r="BV854" i="1"/>
  <c r="BC320" i="1"/>
  <c r="BU320" i="1"/>
  <c r="BV320" i="1"/>
  <c r="BC658" i="1"/>
  <c r="BU658" i="1"/>
  <c r="BV658" i="1"/>
  <c r="BC866" i="1"/>
  <c r="BU866" i="1"/>
  <c r="BV866" i="1"/>
  <c r="BC1257" i="1"/>
  <c r="BU1257" i="1"/>
  <c r="BV1257" i="1"/>
  <c r="BC808" i="1"/>
  <c r="BU808" i="1"/>
  <c r="BV808" i="1"/>
  <c r="BC215" i="1"/>
  <c r="BU215" i="1"/>
  <c r="BV215" i="1"/>
  <c r="BC1241" i="1"/>
  <c r="BU1241" i="1"/>
  <c r="BV1241" i="1"/>
  <c r="BC447" i="1"/>
  <c r="BU447" i="1"/>
  <c r="BV447" i="1"/>
  <c r="BC322" i="1"/>
  <c r="BU322" i="1"/>
  <c r="BV322" i="1"/>
  <c r="BC330" i="1"/>
  <c r="BU330" i="1"/>
  <c r="BV330" i="1"/>
  <c r="BC242" i="1"/>
  <c r="BU242" i="1"/>
  <c r="BV242" i="1"/>
  <c r="BC226" i="1"/>
  <c r="BU226" i="1"/>
  <c r="BV226" i="1"/>
  <c r="BC216" i="1"/>
  <c r="BU216" i="1"/>
  <c r="BV216" i="1"/>
  <c r="BC533" i="1"/>
  <c r="BU533" i="1"/>
  <c r="BV533" i="1"/>
  <c r="BC117" i="1"/>
  <c r="BU117" i="1"/>
  <c r="BV117" i="1"/>
  <c r="BC745" i="1"/>
  <c r="BU745" i="1"/>
  <c r="BV745" i="1"/>
  <c r="BC214" i="1"/>
  <c r="BU214" i="1"/>
  <c r="BV214" i="1"/>
  <c r="BC796" i="1"/>
  <c r="BU796" i="1"/>
  <c r="BV796" i="1"/>
  <c r="BC360" i="1"/>
  <c r="BU360" i="1"/>
  <c r="BV360" i="1"/>
  <c r="BC1354" i="1"/>
  <c r="BU1354" i="1"/>
  <c r="BV1354" i="1"/>
  <c r="BC573" i="1"/>
  <c r="BU573" i="1"/>
  <c r="BV573" i="1"/>
  <c r="BC963" i="1"/>
  <c r="BU963" i="1"/>
  <c r="BV963" i="1"/>
</calcChain>
</file>

<file path=xl/sharedStrings.xml><?xml version="1.0" encoding="utf-8"?>
<sst xmlns="http://schemas.openxmlformats.org/spreadsheetml/2006/main" count="68794" uniqueCount="9811">
  <si>
    <t>CASE_NUMBER</t>
  </si>
  <si>
    <t>CASE_STATUS</t>
  </si>
  <si>
    <t>RECEIVED_DATE</t>
  </si>
  <si>
    <t>TYPE_OF_APPLICATION</t>
  </si>
  <si>
    <t>LONG_TERM_WORKER</t>
  </si>
  <si>
    <t>CAP_EXEMPT_WORKER</t>
  </si>
  <si>
    <t>EMERGENCY_SITUATION</t>
  </si>
  <si>
    <t>LEGAL_BUSINESS_NAME</t>
  </si>
  <si>
    <t>TRADE_NAME_DBA</t>
  </si>
  <si>
    <t>EMPLOYER_ADDRESS1</t>
  </si>
  <si>
    <t>EMPLOYER_ADDRESS2</t>
  </si>
  <si>
    <t>EMPLOYER_CITY</t>
  </si>
  <si>
    <t>EMPLOYER_STATE</t>
  </si>
  <si>
    <t>EMPLOYER_POSTAL_CODE</t>
  </si>
  <si>
    <t>EMPLOYER_COUNTRY</t>
  </si>
  <si>
    <t>EMPLOYER_PROVINCE</t>
  </si>
  <si>
    <t>EMPLOYER_PHONE</t>
  </si>
  <si>
    <t>EMPLOYER_PHONE_EXT</t>
  </si>
  <si>
    <t>NAICS_CODE</t>
  </si>
  <si>
    <t>TYPE_OF_EMPLOYER</t>
  </si>
  <si>
    <t>APPENDIX_A_ATTACHED</t>
  </si>
  <si>
    <t>EMPLOYER_POC_LAST_NAME</t>
  </si>
  <si>
    <t>EMPLOYER_POC_FIRST_NAME</t>
  </si>
  <si>
    <t>EMPLOYER_POC_MIDDLE_NAME</t>
  </si>
  <si>
    <t>EMPLOYER_POC_JOB_TITLE</t>
  </si>
  <si>
    <t>EMPLOYER_POC_ADDRESS1</t>
  </si>
  <si>
    <t>EMPLOYER_POC_ADDRESS2</t>
  </si>
  <si>
    <t>EMPLOYER_POC_CITY</t>
  </si>
  <si>
    <t>EMPLOYER_POC_STATE</t>
  </si>
  <si>
    <t>EMPLOYER_POC_POSTAL_CODE</t>
  </si>
  <si>
    <t>EMPLOYER_POC_COUNTRY</t>
  </si>
  <si>
    <t>EMPLOYER_POC_PROVINCE</t>
  </si>
  <si>
    <t>EMPLOYER_POC_PHONE</t>
  </si>
  <si>
    <t>EMPLOYER_POC_PHONE_EXT</t>
  </si>
  <si>
    <t>EMPLOYER_POC_EMAIL</t>
  </si>
  <si>
    <t>TYPE_OF_REPRESENTATION</t>
  </si>
  <si>
    <t>ATTORNEY_AGENT_LAST_NAME</t>
  </si>
  <si>
    <t>ATTORNEY_AGENT_FIRST_NAME</t>
  </si>
  <si>
    <t>ATTORNEY_AGENT_MIDDLE_NAME</t>
  </si>
  <si>
    <t>ATTORNEY_AGENT_ADDRESS1</t>
  </si>
  <si>
    <t>ATTORNEY_AGENT_ADDRESS2</t>
  </si>
  <si>
    <t>ATTORNEY_AGENT_CITY</t>
  </si>
  <si>
    <t>ATTORNEY_AGENT_STATE</t>
  </si>
  <si>
    <t>ATTORNEY_AGENT_POSTAL_CODE</t>
  </si>
  <si>
    <t>ATTORNEY_AGENT_COUNTRY</t>
  </si>
  <si>
    <t>ATTORNEY_AGENT_PROVINCE</t>
  </si>
  <si>
    <t>ATTORNEY_AGENT_PHONE</t>
  </si>
  <si>
    <t>ATTORNEY_AGENT_PHONE_EXT</t>
  </si>
  <si>
    <t>LAWFIRM_BUSINESS_EMAIL</t>
  </si>
  <si>
    <t>LAWFIRM_NAME_BUSINESS_NAME</t>
  </si>
  <si>
    <t>STATE_OF_HIGHEST_COURT</t>
  </si>
  <si>
    <t>NAME_OF_HIGHEST_STATE_COURT</t>
  </si>
  <si>
    <t>SOC_CODE</t>
  </si>
  <si>
    <t>SOC_TITLE</t>
  </si>
  <si>
    <t>PWD_CASE_NUMBER</t>
  </si>
  <si>
    <t>JOB_TITLE</t>
  </si>
  <si>
    <t>TOTAL_WORKERS_REQUESTED</t>
  </si>
  <si>
    <t>TOTAL_WORKERS_CERTIFIED</t>
  </si>
  <si>
    <t>REQUESTED_BEGIN_DATE</t>
  </si>
  <si>
    <t>REQUESTED_END_DATE</t>
  </si>
  <si>
    <t>EMPLOYMENT_BEGIN_DATE</t>
  </si>
  <si>
    <t>EMPLOYMENT_END_DATE</t>
  </si>
  <si>
    <t>ANTICIPATED_NUMBER_OF_HOURS</t>
  </si>
  <si>
    <t>SUNDAY_HOURS</t>
  </si>
  <si>
    <t>MONDAY_HOURS</t>
  </si>
  <si>
    <t>TUESDAY_HOURS</t>
  </si>
  <si>
    <t>WEDNESDAY_HOURS</t>
  </si>
  <si>
    <t>THURSDAY_HOURS</t>
  </si>
  <si>
    <t>FRIDAY_HOURS</t>
  </si>
  <si>
    <t>SATURDAY_HOURS</t>
  </si>
  <si>
    <t>HOURLY_SCHEDULE_BEGIN</t>
  </si>
  <si>
    <t>HOURLY_SCHEDULE_END</t>
  </si>
  <si>
    <t>EDUCATION_LEVEL</t>
  </si>
  <si>
    <t>TRAINING_MONTHS</t>
  </si>
  <si>
    <t>WORK_EXPERIENCE</t>
  </si>
  <si>
    <t>SUPERVISE_OTHER_EMP</t>
  </si>
  <si>
    <t>SUPERVISE_HOW_MANY</t>
  </si>
  <si>
    <t>SPECIAL_REQUIREMENTS</t>
  </si>
  <si>
    <t>WORKSITE_ADDRESS1</t>
  </si>
  <si>
    <t>WORKSITE_ADDRESS2</t>
  </si>
  <si>
    <t>WORKSITE_CITY</t>
  </si>
  <si>
    <t>WORKSITE_STATE</t>
  </si>
  <si>
    <t>WORKSITE_POSTAL_CODE</t>
  </si>
  <si>
    <t>BASIC_WAGE_RATE_FROM</t>
  </si>
  <si>
    <t>BASIC_RATE_OF_PAY_TO</t>
  </si>
  <si>
    <t>OVERTIME_RATE_FROM</t>
  </si>
  <si>
    <t>OVERTIME_RATE_TO</t>
  </si>
  <si>
    <t>PER</t>
  </si>
  <si>
    <t>ADDITIONAL_WAGE_CONDITIONS</t>
  </si>
  <si>
    <t>FREQUENCY_OF_PAY</t>
  </si>
  <si>
    <t>FREQUENCY_OF_PAY_OTHER</t>
  </si>
  <si>
    <t>OTHER_WORKSITE_LOCATION</t>
  </si>
  <si>
    <t>AGREED_TO_TERMS_AND_CONDITIONS</t>
  </si>
  <si>
    <t>DAILY_TRANSPORTATION</t>
  </si>
  <si>
    <t>OVERTIME_AVAILABLE</t>
  </si>
  <si>
    <t>ON_THE_JOB_TRAINING_AVAILABLE</t>
  </si>
  <si>
    <t>BOARD_LODGING_OTHER_FACILITIES</t>
  </si>
  <si>
    <t>DEDUCTIONS_FROM_PAY</t>
  </si>
  <si>
    <t>PHONE_TO_APPLY</t>
  </si>
  <si>
    <t>EMAIL_TO_APPLY</t>
  </si>
  <si>
    <t>WEBSITE_TO_APPLY</t>
  </si>
  <si>
    <t>EMPLOYER_AGREED_TO_TERMS</t>
  </si>
  <si>
    <t>EMP_CLIENT_AGREED_TO_TERMS</t>
  </si>
  <si>
    <t>PREPARER_LAST_NAME</t>
  </si>
  <si>
    <t>PREPARER_FIRST_NAME</t>
  </si>
  <si>
    <t>PREPARER_MIDDLE_NAME</t>
  </si>
  <si>
    <t>PREPARER_BUSINESS_NAME</t>
  </si>
  <si>
    <t>PREPARER_EMAIL</t>
  </si>
  <si>
    <t>C-500-20310-899826</t>
  </si>
  <si>
    <t>Determination Issued - Denied</t>
  </si>
  <si>
    <t>New employment</t>
  </si>
  <si>
    <t>N</t>
  </si>
  <si>
    <t>GARAPAN ESTATE, LLC</t>
  </si>
  <si>
    <t>LDK APARTMENT RENTAL &amp; COMMERCIAL</t>
  </si>
  <si>
    <t>CHALAN LAULAU VILLAGE</t>
  </si>
  <si>
    <t>PO BOX 7487 SVRB</t>
  </si>
  <si>
    <t>SAIPAN</t>
  </si>
  <si>
    <t>MP</t>
  </si>
  <si>
    <t>UNITED STATES OF AMERICA</t>
  </si>
  <si>
    <t>N/A</t>
  </si>
  <si>
    <t>Individual Employer</t>
  </si>
  <si>
    <t>LEE</t>
  </si>
  <si>
    <t>DONG KYU</t>
  </si>
  <si>
    <t>PRESIDENT</t>
  </si>
  <si>
    <t>grpestate01@gmail.com</t>
  </si>
  <si>
    <t>Maintenance and Repair Workers, General</t>
  </si>
  <si>
    <t>P-500-20279-857290</t>
  </si>
  <si>
    <t>MAINTENANCE AND REPAIR WORKERS, GENERAL</t>
  </si>
  <si>
    <t xml:space="preserve">High School/GED </t>
  </si>
  <si>
    <t>Knowledge of machine and tools, including their designs, uses, repair and maintenance. Knowledge of materials, methods, and the tools involved in the construction or repair of house , buildings, or other structures and machinery.</t>
  </si>
  <si>
    <t>LOT 1826-2 CHALAN LAULAU VILLAGE</t>
  </si>
  <si>
    <t xml:space="preserve">PO BOX 7487 SVRB </t>
  </si>
  <si>
    <t>Hour</t>
  </si>
  <si>
    <t>Biweekly</t>
  </si>
  <si>
    <t>Y</t>
  </si>
  <si>
    <t>DONGKYU</t>
  </si>
  <si>
    <t>C-500-20280-859295</t>
  </si>
  <si>
    <t>Determination Issued - Certification</t>
  </si>
  <si>
    <t>Renewal of approved employment</t>
  </si>
  <si>
    <t>ISLANDERS NET, INC</t>
  </si>
  <si>
    <t>OLEAI BEACH BAR &amp; GRILL</t>
  </si>
  <si>
    <t>P.O. BOX 501599</t>
  </si>
  <si>
    <t>KAMEGAI</t>
  </si>
  <si>
    <t>SEIICHI</t>
  </si>
  <si>
    <t>AKIKOKAMEGAI@GMAIL.COM</t>
  </si>
  <si>
    <t>Bartenders</t>
  </si>
  <si>
    <t>P-500-20248-805504</t>
  </si>
  <si>
    <t>BARTENDER, RESTAURANT/BAR ASSISTANT MANAGER</t>
  </si>
  <si>
    <t>MUST BE 21 YEARS OR OLDER. KNOWLEDGE AND EXPERIENCE TO PREPARE MIXED/FROZEN DRINKS ARE NEEDED FOR THIS OCCUPATION. ABLE TO MULTI TASK AND WORK UNDER PRESSURE. MUST BE WILLING TO WORK FLEXIBLE TIME INCLUDING WEEKENDS AND HOLIDAYS. FRIENDLY, POLITE WITH PLEASANT COMMUNICATION SKILLS NEEDED. SELF-MOTIVATED,
WELL-ORGANIZED AND RESPONSIBLE TEAM PLAYER.  MUST BE WILLING TO WORK FLEXIBLE SHIFTS AND SCHEDULE INCLUDING WEEKENDS AND HOLIDAYS.</t>
  </si>
  <si>
    <t>BEACH ROAD, SAN JOSE</t>
  </si>
  <si>
    <t>C-500-20271-847012</t>
  </si>
  <si>
    <t>MTO Maintenance (Saipan), Inc.</t>
  </si>
  <si>
    <t>Suite 203 MH II Bldg Puerto Rico</t>
  </si>
  <si>
    <t>P.O. Box 504053</t>
  </si>
  <si>
    <t>Saipan</t>
  </si>
  <si>
    <t>Doreza</t>
  </si>
  <si>
    <t>Jocelyn</t>
  </si>
  <si>
    <t>P.</t>
  </si>
  <si>
    <t>Corporate Secretary</t>
  </si>
  <si>
    <t>P.O. Box 506693</t>
  </si>
  <si>
    <t>jocelynd@bcmcpa.com</t>
  </si>
  <si>
    <t>P-500-20185-694652</t>
  </si>
  <si>
    <t>None</t>
  </si>
  <si>
    <t xml:space="preserve">HE/SHE MUST BE ABLE TO SPEND THE DAY ON THEIR FEET AND UNDER THE SUN WITHOUT GETTING OVERLY TIRED. CAN WORK FLEXIBLE TIME, TIME INCLUDING
WEEKENDS AND HOLIDAYS.
</t>
  </si>
  <si>
    <t>Payroll related taxes as required by law</t>
  </si>
  <si>
    <t>mtosaipan.com</t>
  </si>
  <si>
    <t>C-500-20248-805896</t>
  </si>
  <si>
    <t>EFG Pacific Holdings, LLC</t>
  </si>
  <si>
    <t>Island Best Choice</t>
  </si>
  <si>
    <t>PMB 955 Box 10000</t>
  </si>
  <si>
    <t>Room 104 Marianas Business Plaza Nauru Loop Susupe</t>
  </si>
  <si>
    <t>Guillo</t>
  </si>
  <si>
    <t>Eden</t>
  </si>
  <si>
    <t>Fallar</t>
  </si>
  <si>
    <t>General Manager</t>
  </si>
  <si>
    <t>efg.pacific.holdings@gmail.com</t>
  </si>
  <si>
    <t>Bookkeeping, Accounting, and Auditing Clerks</t>
  </si>
  <si>
    <t>P-500-20216-747534</t>
  </si>
  <si>
    <t xml:space="preserve">Know how to use computer, calculators
Know how to use Quick Books software,  Peach tree, Sage
Organizing files
Dependable on meeting the deadlines
Flexible
Attention to Details 
Showcase good commitment
</t>
  </si>
  <si>
    <t>C-500-20266-840250</t>
  </si>
  <si>
    <t>SAIPAN AGRI-TECH CORP</t>
  </si>
  <si>
    <t>COMMERCIAL FARMING</t>
  </si>
  <si>
    <t>Chalan Msgr.Martinez in As Lito</t>
  </si>
  <si>
    <t>XU</t>
  </si>
  <si>
    <t>GUORONG</t>
  </si>
  <si>
    <t>SECRETARY</t>
  </si>
  <si>
    <t>xp828533@gmail.com</t>
  </si>
  <si>
    <t>Farmworkers and Laborers, Crop</t>
  </si>
  <si>
    <t>P-500-20229-771267</t>
  </si>
  <si>
    <t>FARMER</t>
  </si>
  <si>
    <t>3 MONTHS WORKING EXPERIENCE IN FARMER.</t>
  </si>
  <si>
    <t>Applicable Federal &amp; Local Taxes</t>
  </si>
  <si>
    <t>C-500-20216-747340</t>
  </si>
  <si>
    <t>Withdrawn</t>
  </si>
  <si>
    <t>Estrella C. Mendiola</t>
  </si>
  <si>
    <t>Harvest Mart/3Kings Market/3Kings Market Too!</t>
  </si>
  <si>
    <t>District IV, Songsong Village</t>
  </si>
  <si>
    <t>P.O. Box 966</t>
  </si>
  <si>
    <t>Rota</t>
  </si>
  <si>
    <t>Mendiola</t>
  </si>
  <si>
    <t>Estrella</t>
  </si>
  <si>
    <t>Clitar</t>
  </si>
  <si>
    <t>Owner</t>
  </si>
  <si>
    <t>cw1harvest@gmail.com</t>
  </si>
  <si>
    <t>First-Line Supervisors of Retail Sales Workers</t>
  </si>
  <si>
    <t>P-500-20184-691553</t>
  </si>
  <si>
    <t>Sales Supervisor</t>
  </si>
  <si>
    <t>Knowledgeable in Microsoft Office Applications; Able to operate cash registers and point-of-sale (POS) terminals, credit card processing machines and operate 12-key calculator.</t>
  </si>
  <si>
    <t>Deductions include local and state taxes which is consistent and pertinent to U.S. Federal and CNMI Laws (e.g. Chapter 2, Chapter 7, SS, and Medicare).</t>
  </si>
  <si>
    <t>C-500-20238-785690</t>
  </si>
  <si>
    <t>AMALGAMATED SYSTEMS, LLC</t>
  </si>
  <si>
    <t>P.O. BOX 503938</t>
  </si>
  <si>
    <t>GROUND FLOOR, UNIT 101, MMC II BUILDING, CHALAN KANOA</t>
  </si>
  <si>
    <t>DOCA</t>
  </si>
  <si>
    <t>RITO</t>
  </si>
  <si>
    <t>BANGAYAN</t>
  </si>
  <si>
    <t>MANAGER</t>
  </si>
  <si>
    <t>RITODOCA071719@GMAIL.COM</t>
  </si>
  <si>
    <t>P-500-20202-723204</t>
  </si>
  <si>
    <t>ACCOUNTING CLERK</t>
  </si>
  <si>
    <t xml:space="preserve">MUST BE KNOWLEDGEABLE ON THE USE OF ACCOUNTING SOFTWARE PROGRAMS SUCH AS, BUT NOT LIMITED TO, QUICKBOOKS , PEACH TREE, MAS90, AND DEALER PRO. </t>
  </si>
  <si>
    <t>Unit No. 101, Ground Floor, MMC II Building, Middle Road, Chalan Kanoa</t>
  </si>
  <si>
    <t>P.O. Box 503938</t>
  </si>
  <si>
    <t>C-500-20231-773696</t>
  </si>
  <si>
    <t>L&amp;T Group of Companies, Ltd.</t>
  </si>
  <si>
    <t>Second Floor JP Center</t>
  </si>
  <si>
    <t>Beach Road Garapan</t>
  </si>
  <si>
    <t>Arago</t>
  </si>
  <si>
    <t>Glicerio</t>
  </si>
  <si>
    <t>Del Mundo</t>
  </si>
  <si>
    <t>Secretary/Treasurer</t>
  </si>
  <si>
    <t>hrd@ltsaipan.com</t>
  </si>
  <si>
    <t>P-500-20200-722787</t>
  </si>
  <si>
    <t>REQUIRES HIGH SCHOOL/GED OR EQUIVALENT.  PREVIOUS WORK-RELATED SKILL, KNOWLEDGE, OR EXPERIENCE IS REQUIRED FOR THESE OCCUPATIONS.  PERFORMING ROUTINE MAINTENANCE ON EQUIPMENT AND DETERMINING WHEN AND WHAT KIND OF MAINTENANCE IS NEEDED. REPAIRING MACHINES OR SYSTEMS USING THE NEEDED TOOLS. INSTALLING EQUIPMENT, MACHINES, WIRING, OR PROGRAMS TO MEET SPECIFICATIONS.</t>
  </si>
  <si>
    <t>Paid leave, Holiday pay, and 401(k) retirement plan subject to company policy.</t>
  </si>
  <si>
    <t>All CNMI and Federal Income Taxes, share in medical insurance and 401(k) retirement plan, if applicable.</t>
  </si>
  <si>
    <t>https://www.marianaslabor.net</t>
  </si>
  <si>
    <t>C-500-20245-797839</t>
  </si>
  <si>
    <t>YUTA CORPORATION</t>
  </si>
  <si>
    <t>YUTA TOUR AGENCY</t>
  </si>
  <si>
    <t>SUGARKING ROAD CHINATOWN VILLAGE</t>
  </si>
  <si>
    <t>P.O. BOX 7487 SVRB</t>
  </si>
  <si>
    <t>TREASURER</t>
  </si>
  <si>
    <t>yutarealtor@hotmail.com</t>
  </si>
  <si>
    <t>Tour Guides and Escorts</t>
  </si>
  <si>
    <t>P-500-20189-697943</t>
  </si>
  <si>
    <t>TOUR GUIDE</t>
  </si>
  <si>
    <t>Knowledge of historical events and their causes, indicators, and effects on civilizations and cultures. Knowledge of business principles. Involved in strategic planning, resource allocation, human resources modeling, leadership technique, production methods, and coordination of people and resources.</t>
  </si>
  <si>
    <t>SUGARKING ROAD</t>
  </si>
  <si>
    <t>CHINATOWN VILLAGE</t>
  </si>
  <si>
    <t>C-500-20302-889909</t>
  </si>
  <si>
    <t>NJCM LOGISTICS LLC</t>
  </si>
  <si>
    <t xml:space="preserve">DECM CONSULTANCY </t>
  </si>
  <si>
    <t>S-103 TOWER PALACE</t>
  </si>
  <si>
    <t>PO 505093, CK</t>
  </si>
  <si>
    <t>RIVERA</t>
  </si>
  <si>
    <t>CRISPINO</t>
  </si>
  <si>
    <t>TABIA</t>
  </si>
  <si>
    <t>OPERATION MANAGER</t>
  </si>
  <si>
    <t xml:space="preserve">PO BOX 505093, </t>
  </si>
  <si>
    <t xml:space="preserve">SAIPAN </t>
  </si>
  <si>
    <t>cris@royal-pacificexpress.com</t>
  </si>
  <si>
    <t>Electricians</t>
  </si>
  <si>
    <t>P-500-20258-820045</t>
  </si>
  <si>
    <t>ELECTRICIAN</t>
  </si>
  <si>
    <t xml:space="preserve">MUST HAVE A KNOWLEDGE IN ELECTRICAL DEVICES SUCH AS OHMMETERS, VOLTMETERS, AND OSCILLOSCOPE.
KNOWLEDGE IN INSTALLING OF WIRING AND TESTING ELECTRICAL SYSTEM 
</t>
  </si>
  <si>
    <t xml:space="preserve">S-103 TOWER PALACE </t>
  </si>
  <si>
    <t>PO BOX 505093, CK</t>
  </si>
  <si>
    <t>none</t>
  </si>
  <si>
    <t>C-500-20240-790411</t>
  </si>
  <si>
    <t>YCO CORPORATION</t>
  </si>
  <si>
    <t>YCO CORPORATION/DO IT BEST HARDWARE</t>
  </si>
  <si>
    <t>MSGR GUERRERO RD CHALAN KIYA</t>
  </si>
  <si>
    <t>CNMI</t>
  </si>
  <si>
    <t>YUMUL</t>
  </si>
  <si>
    <t>RAY</t>
  </si>
  <si>
    <t>2ND FLR YUMUL BLDG MSGR GUERRERO RD CHALAN KIYA</t>
  </si>
  <si>
    <t>PO BOX 500932</t>
  </si>
  <si>
    <t>ycocorporationlabor@yahoo.com</t>
  </si>
  <si>
    <t>Heavy and Tractor-Trailer Truck Drivers</t>
  </si>
  <si>
    <t>P-500-20205-730679</t>
  </si>
  <si>
    <t>HEAVY AND TRACTOR-TRAILER TRUCK DRIVERS</t>
  </si>
  <si>
    <t>REQUIRES COMMERCIAL DRIVER LICENSE ,PHYSICALLY FIT,WITH TRUCK CERTIFICATE ,KNOWLEDGE IN RECORD OPERATIONAL OR PRODUCTION DATA,RECORD SERVICE OR REPAIR ACTIVTIES</t>
  </si>
  <si>
    <t>MSGR GUERRERO CHALAN KIYA</t>
  </si>
  <si>
    <t>workmens compensation</t>
  </si>
  <si>
    <t>ALL CNMI and Federal Tax Required</t>
  </si>
  <si>
    <t>n/a</t>
  </si>
  <si>
    <t>C-500-20247-802964</t>
  </si>
  <si>
    <t>AC PACIFIC LLC</t>
  </si>
  <si>
    <t>P.O. BOX 503842</t>
  </si>
  <si>
    <t>RULUKED</t>
  </si>
  <si>
    <t>LEONANO</t>
  </si>
  <si>
    <t>A</t>
  </si>
  <si>
    <t>HUMAN RESOURCES MANAGER</t>
  </si>
  <si>
    <t>LEO@STARSANDSPLAZA.COM</t>
  </si>
  <si>
    <t>Customer Service Representatives</t>
  </si>
  <si>
    <t>P-500-20212-742676</t>
  </si>
  <si>
    <t>CUSTOMER SERVICE REPRESENTATIVE</t>
  </si>
  <si>
    <t>Applicant must have excellent communication and customers skills, is friendly and very approachable, with skills sets of persuasion, active listening , customer service oriented, and product knowledge. Must have excellent product knowledge related to the retail and gift industry. Japanese, Korean, Chinese language speaking skills is preferred. Must have good command of basic mathematics of cash handling, basic computer skills, and experience with Retail Store Point of Sale (POS) Dynamics AX and Odoo ERP System Ver. 13 Software. Must be able to work flexible hours including weekends and holidays.</t>
  </si>
  <si>
    <t>BEACH ROAD GARAPAN</t>
  </si>
  <si>
    <t>FICA, CNMI TAX, HEALTH INSURANCE, 401K, MEDICARE</t>
  </si>
  <si>
    <t>JOBS@STARSANDSPLAZA.COM</t>
  </si>
  <si>
    <t xml:space="preserve"> https://www.starsandsplaza.com/category_s/1928.htm</t>
  </si>
  <si>
    <t>C-500-20308-895911</t>
  </si>
  <si>
    <t>C PACIFIC CORPORATION</t>
  </si>
  <si>
    <t>RELIANCE HELP SUPPLY</t>
  </si>
  <si>
    <t>PO BOX 503984</t>
  </si>
  <si>
    <t>CATALUNA</t>
  </si>
  <si>
    <t>FREDDIE</t>
  </si>
  <si>
    <t>ZAMORA</t>
  </si>
  <si>
    <t>cpacificcorp@gmail.com</t>
  </si>
  <si>
    <t>P-500-20276-855050</t>
  </si>
  <si>
    <t>GENERAL MAINTENANCE AND REPAIR WORKER</t>
  </si>
  <si>
    <t>WITH 24 MONTHS WORK EXPERIENCE. MUST HAVE THE NECESSARY PHYSICAL STAMINA. MUST BE ABLE
TO WORK FOR EXTENDED
HOURS OR WORK DAYS. MUST BE CAREFUL DURING WORKING HOURS TO AVOID
INJURY. MUST BE ABLE TO WORK WITH POWERED TOOLS. UNDERSTAND AND
IMPLEMENT BUILDING, FIR
E AND OSHA SAFETY REQUIREMENTS</t>
  </si>
  <si>
    <t>Beach Road San Antonio</t>
  </si>
  <si>
    <t>All applicable taxes</t>
  </si>
  <si>
    <t>C-500-20224-761456</t>
  </si>
  <si>
    <t>M &amp; E ENTERPRISES INC SAIPAN</t>
  </si>
  <si>
    <t>HI SAIPAN TOUR, NATURAL FACTORS, M &amp; E CONSULTING</t>
  </si>
  <si>
    <t>UNIT#103 YP-1 BLDG BEACH ROAD</t>
  </si>
  <si>
    <t>PO BOX 505208</t>
  </si>
  <si>
    <t>CHONG NAM</t>
  </si>
  <si>
    <t>DIRECTOR IN CHARGE OF PERSONNEL</t>
  </si>
  <si>
    <t>UNIT#103 YP-1 BLDG BEACH</t>
  </si>
  <si>
    <t xml:space="preserve">PO BOX 505208 </t>
  </si>
  <si>
    <t>GARAPAN SAIPAN</t>
  </si>
  <si>
    <t>mnesaipan@yahoo.com</t>
  </si>
  <si>
    <t>Travel Guides</t>
  </si>
  <si>
    <t>P-500-20193-709053</t>
  </si>
  <si>
    <t>TOUR COORDINATOR</t>
  </si>
  <si>
    <t>MVA CERTIFIED, PASSED  THE COMPREHENSIVE FINAL EXAM, EMPLOYMENT CERTIFICATION FROM PREVIOUS EMPLOYER(S), VALID CNMI DRIVER'S LICENSE, TRAFFIC &amp; POLICE CLEARANCE MAY BE REQUIRED DURING THE INTERVIEW, MUST KNOW HOW TO SPEAK KOREAN TO CATER TO TARGET MARKET
QUALIFICATIONS AND SPECIAL REQUIREMENTS APPLY EQUALLY TO BOTH U.S WORKER &amp; CW-1 WORKER APPLICANTS</t>
  </si>
  <si>
    <t>FICA AND LOCAL WAGES &amp; SALARY TAXES</t>
  </si>
  <si>
    <t>VILLANUEVA</t>
  </si>
  <si>
    <t>GENERAL MANAGER</t>
  </si>
  <si>
    <t>MAINTENANCE AND REPAIR WORKER, GENERAL</t>
  </si>
  <si>
    <t>www.marianaslabor.net</t>
  </si>
  <si>
    <t>C-500-20226-768676</t>
  </si>
  <si>
    <t>GMA CORPORATION</t>
  </si>
  <si>
    <t>NMI CONTRACTOR</t>
  </si>
  <si>
    <t>MATSUE STREET CHINA TOWN</t>
  </si>
  <si>
    <t>GARAPAN</t>
  </si>
  <si>
    <t>DelMundo</t>
  </si>
  <si>
    <t>President</t>
  </si>
  <si>
    <t>Matsue Street China Town</t>
  </si>
  <si>
    <t>Garapan</t>
  </si>
  <si>
    <t>gliceriodelmundoarago@gmail.com</t>
  </si>
  <si>
    <t>Procurement Clerks</t>
  </si>
  <si>
    <t>P-500-20196-712099</t>
  </si>
  <si>
    <t>Procurement Officer</t>
  </si>
  <si>
    <t>Associate's</t>
  </si>
  <si>
    <t xml:space="preserve">Requires training in vocational schools, related on-the-job experience, or an associate's degree. Requires two years of work experience in procurement or purchasing operations in constructions/repair and maintenance line of business.  Must be knowledgeable in purchasing, shipping, and delivery documentation.  Experience in inventory material monitoring and counting required.  Proficiency in MS Office applications such and Word, and Excel is required.  Must be willing to work shifts, evenings, holidays and weekends, if necessary.  </t>
  </si>
  <si>
    <t>Holiday pay subject to company policy. Workers Compensation provided.</t>
  </si>
  <si>
    <t>GLICERIODELMUNDOARAGO@GMAIL.COM</t>
  </si>
  <si>
    <t>https://marianaslabor.net</t>
  </si>
  <si>
    <t>C-500-20308-895983</t>
  </si>
  <si>
    <t>Coca-Cola Beverage Co. (Micronesia) Inc.</t>
  </si>
  <si>
    <t>Lot 1774-1 Chalan Pale Arnold Chalan Laulau</t>
  </si>
  <si>
    <t>PO Box 500266</t>
  </si>
  <si>
    <t>Northern Mariana Islands</t>
  </si>
  <si>
    <t>Del castillo</t>
  </si>
  <si>
    <t>Bonnie khan</t>
  </si>
  <si>
    <t>Sagana</t>
  </si>
  <si>
    <t>Human Resources Generalist</t>
  </si>
  <si>
    <t>spn_hr@subwaypacific.com</t>
  </si>
  <si>
    <t>Sales Managers</t>
  </si>
  <si>
    <t>P-500-20269-845098</t>
  </si>
  <si>
    <t>Sales Manager</t>
  </si>
  <si>
    <t>With certification or associate degree in business management, sales or marketing field, or combination of education or work experience equivalent to sale or marketing knowledge; with
strong communication skills and customer-service skills; must have valid CNMI driver's license.</t>
  </si>
  <si>
    <t>All applicable federal and local taxes</t>
  </si>
  <si>
    <t>C-500-20307-894249</t>
  </si>
  <si>
    <t>J C Tenorio Enterprises, Inc</t>
  </si>
  <si>
    <t xml:space="preserve">Flores Rosa Street, Garapan P O Box 500137 </t>
  </si>
  <si>
    <t>Lam</t>
  </si>
  <si>
    <t xml:space="preserve">Maxine </t>
  </si>
  <si>
    <t>HR Manager</t>
  </si>
  <si>
    <t>Insatto Street, Susupe P O Box 500137</t>
  </si>
  <si>
    <t>hrd@joeten.com</t>
  </si>
  <si>
    <t>Bakers</t>
  </si>
  <si>
    <t>P-500-20274-850833</t>
  </si>
  <si>
    <t>Baker</t>
  </si>
  <si>
    <t>High School Diploma or equivalent.
Must have 12-months experience in commercial baking and operating a commercial mixer, commercial dough roller and commercial gas oven.
Strong communication, time and resource management, and planning skills.
Attention to detail, especially when performing quality inspections on ingredients and products. 
Basic math and computer skills.
Willingness to work independently or with other team members to solve problems, plan schedules, fulfill orders, and create baked goods. 
Flexibility to work around customer demands, including early morning, night, weekend and holiday availability. 
Ability to work in hot, hectic environment, stand, walk, bend, use hands and appliances, and lift heavy items for extended periods. 
Must be able to work on weekends and holidays on short notice.
Applicants must be ready to take a skilled-bakers test at the bakery after passing initial interview.
The skill testing and comprehension exam are required equally of both US and Foreign workers.</t>
  </si>
  <si>
    <t>Flores Rosa Street, Garapan P O Box 500137</t>
  </si>
  <si>
    <t>(Opt) Medical, dental, vision, holiday pay, 401(K) personal time employee discounts subj to the terms &amp; cond</t>
  </si>
  <si>
    <t>Maxine</t>
  </si>
  <si>
    <t>C-500-20212-742848</t>
  </si>
  <si>
    <t>SAIPAN J &amp; Y CORPORATION</t>
  </si>
  <si>
    <t>NEW DAE JANG KUM</t>
  </si>
  <si>
    <t>BEACH ROAD SUSUPE</t>
  </si>
  <si>
    <t>PARK</t>
  </si>
  <si>
    <t>YONG WOON</t>
  </si>
  <si>
    <t>AUTHORIZED REPRESENTATIVE</t>
  </si>
  <si>
    <t>BEACH ROAD, CHALAN KANOA</t>
  </si>
  <si>
    <t>keumohsaipan@hotmail.com</t>
  </si>
  <si>
    <t>Cooks, Restaurant</t>
  </si>
  <si>
    <t>P-500-20115-514754</t>
  </si>
  <si>
    <t>COOK</t>
  </si>
  <si>
    <t>AT LEAST I YEAR WORK EXPERIENCE AND CAN WORK WITH FLEXIBLE HOURS INCLUDING WEEKENDS AND HOLIDAYS.</t>
  </si>
  <si>
    <t>Federal &amp; CNMI Payroll Taxes</t>
  </si>
  <si>
    <t>myunghwakyong16@gmail.com</t>
  </si>
  <si>
    <t>C-500-20252-808592</t>
  </si>
  <si>
    <t>TRI ENTERPRISES, INC.</t>
  </si>
  <si>
    <t>Marianas Visiting Nurses</t>
  </si>
  <si>
    <t>BRI BUILDING KOPA DI ORU ST. GARAPAN</t>
  </si>
  <si>
    <t>SUITE 104</t>
  </si>
  <si>
    <t>NA</t>
  </si>
  <si>
    <t>RAMOS</t>
  </si>
  <si>
    <t>GIA</t>
  </si>
  <si>
    <t>BLANCAFLOR</t>
  </si>
  <si>
    <t>PO BOX 9663</t>
  </si>
  <si>
    <t>TAMUNING</t>
  </si>
  <si>
    <t>GU</t>
  </si>
  <si>
    <t>admin@hhcare.co</t>
  </si>
  <si>
    <t>Physical Therapists</t>
  </si>
  <si>
    <t>P-500-20107-491639</t>
  </si>
  <si>
    <t>PHYSICAL THERAPIST</t>
  </si>
  <si>
    <t>Bachelor's</t>
  </si>
  <si>
    <t xml:space="preserve">PHYSICAL THERAPY LICENSE for U.S. and CW-1 workers.
</t>
  </si>
  <si>
    <t>Piece Rate</t>
  </si>
  <si>
    <t>Group Medical Insurance</t>
  </si>
  <si>
    <t>hcs@pticom.com</t>
  </si>
  <si>
    <t>BEACH ROAD, GARAPAN</t>
  </si>
  <si>
    <t>Job Contractor - Joint Employer</t>
  </si>
  <si>
    <t>TORRES</t>
  </si>
  <si>
    <t>OPERATIONS MANAGER</t>
  </si>
  <si>
    <t>Maids and Housekeeping Cleaners</t>
  </si>
  <si>
    <t>SAN ANTONIO VILLAGE</t>
  </si>
  <si>
    <t>C-500-21042-070429</t>
  </si>
  <si>
    <t>Herman's Modern Bakery, Inc.</t>
  </si>
  <si>
    <t>5040 Chalan Tun Herman Pan Road Dandan Village</t>
  </si>
  <si>
    <t>PO Box 500002</t>
  </si>
  <si>
    <t>Hayes</t>
  </si>
  <si>
    <t>Anna</t>
  </si>
  <si>
    <t>Guerrero</t>
  </si>
  <si>
    <t>hayes.ag09@hermansbakery.com</t>
  </si>
  <si>
    <t>P-500-21012-006849</t>
  </si>
  <si>
    <t>General Repairs &amp; Maintenance Workers</t>
  </si>
  <si>
    <t>Requires at least twelve (12) months of experience in the same occupation. Skills in general custodial and facility cleaning duties. Skills and knowledge in routine bakery machinery's and vehicle maintenance. Able to work on a fast-paced environment and can multi-task effectively. Excellent organization and prioritization skills. The employer requires the Food Handler certification from CNMI Department of Public Health is to be applied equally to both US workers and foreign workers. Must maintain good personal hygiene. Must be able to work 5-days a week &amp; on holidays with flexible schedule.</t>
  </si>
  <si>
    <t>Days and hours worked each week may vary according to business need.</t>
  </si>
  <si>
    <t>The only deductions from pay are those allowed under applicable laws such as FICA/Medicare and applicable local and federal taxes.</t>
  </si>
  <si>
    <t>hr@hermansbakery.com</t>
  </si>
  <si>
    <t>C-500-20283-875288</t>
  </si>
  <si>
    <t>MOTION AUTOMOTIVE REPAIR CENTER, INC.</t>
  </si>
  <si>
    <t>MOTION AUTO SHOP;R&amp;D CONSTRUCTION;R&amp;D MANPOWER SERVICES</t>
  </si>
  <si>
    <t>PUMPKIN ST.</t>
  </si>
  <si>
    <t>CHALAN LAU LAU</t>
  </si>
  <si>
    <t>66-0504723</t>
  </si>
  <si>
    <t>BATALLONES</t>
  </si>
  <si>
    <t>RENATO</t>
  </si>
  <si>
    <t>PRADO</t>
  </si>
  <si>
    <t>PUMPKIN ST</t>
  </si>
  <si>
    <t>pacific_motion@hotmail.com</t>
  </si>
  <si>
    <t>Automotive Master Mechanics</t>
  </si>
  <si>
    <t>P-500-20171-669701</t>
  </si>
  <si>
    <t>AUTOMOTIVE, MASTER MECHANICS</t>
  </si>
  <si>
    <t xml:space="preserve">Must be proficient, knows how to troubleshoot mechanical problems. Must be able to used hand tools, equipment and machinery that are commonly used for automotive mechanical repair. Must have at least one (1) year working experience. Must possess or must be capable to obtain CNMI Driver's License. </t>
  </si>
  <si>
    <t>ALL APPLICABLE CNMI &amp; FEDERAL TAXES</t>
  </si>
  <si>
    <t>JAMILANO</t>
  </si>
  <si>
    <t>NELSON</t>
  </si>
  <si>
    <t>Z</t>
  </si>
  <si>
    <t>C-500-21040-064002</t>
  </si>
  <si>
    <t>Determination Issued - Rejected</t>
  </si>
  <si>
    <t>SALT &amp; BARBER LLC</t>
  </si>
  <si>
    <t>Grd Flr. Home Video Bldg Garapan Beach Road</t>
  </si>
  <si>
    <t>TAIJERON</t>
  </si>
  <si>
    <t>JAMIKA</t>
  </si>
  <si>
    <t>R</t>
  </si>
  <si>
    <t>PMB 203 BOX 10001</t>
  </si>
  <si>
    <t>saltnbarber.spn@gmail.com</t>
  </si>
  <si>
    <t>Hairdressers, Hairstylists, and Cosmetologists</t>
  </si>
  <si>
    <t>P-500-20185-694534</t>
  </si>
  <si>
    <t>COSMETOLOGIST</t>
  </si>
  <si>
    <t>EXCELLENT CUSTOMER SERVICING SKILLS TO BUILD COMFORTABLE RELATIONSHIPS WITH CLIENTS, LISTENING CAREFULLY TO THEIR REQUESTS OR CONCERNS.
EXCELLENT HAND-EYE COORDINATION IS NEEDED TO SAFELY HANDLE SMALL, SHARP COSMETIC TOOLS AND SMOOTHLY APPLY MAKEUP AND POLISH</t>
  </si>
  <si>
    <t>Grd Flr Home Video Bldg Garapan Beach Road</t>
  </si>
  <si>
    <t>nONE</t>
  </si>
  <si>
    <t>aLL APPLICALE CNMI AND FEDERAL TAX DEDUCTIONS</t>
  </si>
  <si>
    <t>saltnnbarber.spn@gmail.com</t>
  </si>
  <si>
    <t>C-500-20224-761620</t>
  </si>
  <si>
    <t>DIVE MARIANAS CORPORATION</t>
  </si>
  <si>
    <t>DIVE MARIANAS</t>
  </si>
  <si>
    <t>PMB 245 BOX 10000</t>
  </si>
  <si>
    <t>BEACH ROAD GARAPAN VILLAGE</t>
  </si>
  <si>
    <t>JUNHO</t>
  </si>
  <si>
    <t>aadsaipan@naver.com</t>
  </si>
  <si>
    <t>Reservation and Transportation Ticket Agents and Travel Clerks</t>
  </si>
  <si>
    <t>P-500-20191-704231</t>
  </si>
  <si>
    <t>RESERVATION SALES AGENT</t>
  </si>
  <si>
    <t>DIVE MARIANAS BUILDING</t>
  </si>
  <si>
    <t>na</t>
  </si>
  <si>
    <t>C-500-20220-756549</t>
  </si>
  <si>
    <t>Marianas Management Corporation</t>
  </si>
  <si>
    <t>P-500-20189-698162</t>
  </si>
  <si>
    <t>General Maintenance</t>
  </si>
  <si>
    <t>POSITION SUMMARY: Under general supervision, performs a variety of general maintenance duties which include electrical, mechanical, carpentry, and construction in the maintenance
and repair of apartment building facilities and equipment.
EDUCATION: Completion of high school/GED
EXPERIENCE, KNOWLEDGE, ABILITIES: Twelve (12) months related maintenance work experience, including proper safety techniques and procedures while using chemicals, power
tools, hand tools and equipment; knowledge of proper lifting techniques and other safety and hazardous activities; ability to use required tools and equipment independently or with minimal
supervision.
ESSENTIAL TASKS:
Must be able to perform the following functions to the satisfaction of the employees supervisor.
Inspect buildings, electrical systems, grounds, and equipment to ensure safe, well-maintained conditions, identify hazards, defects, and the need for adjustment or repair.
Perform minor troubleshooting and repairs; replace light bulbs, ballasts and fuses.
Assist with preventive maintenance and troubleshooting on HVAC systems, changing filters, bearings.
Complete maintenance work orders as assigned.
Identify and perform basic service and repair on plumbing fixtures; open clogged lines and drains.
Identify and assist with carpentry and repair work.
Operates a variety of machinery, equipment and tools including saws, router, drills, sanders, planers, drill presses and various hand tools.
Maintain inventory of tools, supplies, and equipment; recommend tools, supplies, and equipment for purchase.
Perform a variety of locksmith duties; install, repair, and replace locks on doors Inspect, service, and maintain operational functionality of doors and windows.
Basic ability to read, interpret and work from blueprints, drawings, or oral instruction on a variety of structures related to the construction project. Install or replace plugs, switches, outlets.
Assist with moving loading, unloading and storing supplies, furniture and equipment.
Wear proper protective equipment while performing job duties (i.e., goggles, helmet, back brace, knee pads).
Respond to 24-hour emergency calls. Adjustment of hours and/or weekend work may be required and/or occasional overtime.</t>
  </si>
  <si>
    <t>(Opt)Medical, dental, vision, life ins, holiday pay, 401(K) personal time employee discounts subj to the terms &amp; cond</t>
  </si>
  <si>
    <t>C-500-20239-788410</t>
  </si>
  <si>
    <t>SONG AND JANG CORPORATION</t>
  </si>
  <si>
    <t>BODY WORKS MASSAGE</t>
  </si>
  <si>
    <t>UNIT 106 GALLERIA HOTEL GROUND FLOOR</t>
  </si>
  <si>
    <t>ALAHAI AVENUE GARAPAN</t>
  </si>
  <si>
    <t>SONG</t>
  </si>
  <si>
    <t>HANG EUI</t>
  </si>
  <si>
    <t>CORPORATE PRESIDENT</t>
  </si>
  <si>
    <t>PMB 303 BOX 10000</t>
  </si>
  <si>
    <t>thd7203@naver.com</t>
  </si>
  <si>
    <t>Massage Therapists</t>
  </si>
  <si>
    <t>P-500-20140-584076</t>
  </si>
  <si>
    <t>MASSAGE THERAPIST</t>
  </si>
  <si>
    <t>MUST HAVE CERTIFICATION FROM PREVIOUS EMPLOYER AS A MASSAGE THERAPIST OR CERTIFICATION FROM A TRAINING FACILITY AS A MASSAGE THERAPIST.
MUST HAVE A HEALTH CERTIFICATE CLEARANCE.
Employment Certification applied equally to both foreign and US worker</t>
  </si>
  <si>
    <t>UNIT 106 HOTEL GALLERIA GROUND FLOOR</t>
  </si>
  <si>
    <t>NONE</t>
  </si>
  <si>
    <t>CHAPTER 2, CHAPTER 7 AND FICA EMPLOYEE SHARE</t>
  </si>
  <si>
    <t>C-500-20362-980085</t>
  </si>
  <si>
    <t>Interpacific Resort (Saipan) Corp</t>
  </si>
  <si>
    <t>Pacific Islands Club Saipan</t>
  </si>
  <si>
    <t>779 Chalan Tun Thomas P. Sablan Road</t>
  </si>
  <si>
    <t>P.O. Box 502370</t>
  </si>
  <si>
    <t>Cavanagh</t>
  </si>
  <si>
    <t>Gloria</t>
  </si>
  <si>
    <t>Gloria.Cavanagh@picsaipan.com</t>
  </si>
  <si>
    <t>Hosts and Hostesses, Restaurant, Lounge, and Coffee Shop</t>
  </si>
  <si>
    <t>P-500-20322-914982</t>
  </si>
  <si>
    <t>Food &amp; Beverage Guest Service Host</t>
  </si>
  <si>
    <t xml:space="preserve">Minimum of three (3) months work experience, preferably in hospitality. High School or equivalent. Requires ability to perform basic math skills such as addition, subtraction, multiplication and division. Knowledge of appropriate table settings and F&amp;B terminology. Previous food and beverage server and cash handling experience preferred. Bi-lingual in Korean-English or Chinese-English or Japanese-English is required due to the demographics of guest at the resort. Must be able to work evenings, weekends, and holidays. Must be able to multi task.
</t>
  </si>
  <si>
    <t>Local and Federal taxes, Employer provided housing (optional) $100.00 per month</t>
  </si>
  <si>
    <t>hrcoordinator@picsaipan.com</t>
  </si>
  <si>
    <t>www.picresorts/careers/saipan</t>
  </si>
  <si>
    <t>Deleon Guerrero</t>
  </si>
  <si>
    <t>Vivian</t>
  </si>
  <si>
    <t>S</t>
  </si>
  <si>
    <t>C-500-20232-775839</t>
  </si>
  <si>
    <t>MIR CORPORATION</t>
  </si>
  <si>
    <t>FARMING</t>
  </si>
  <si>
    <t>P.O. BOX 505635</t>
  </si>
  <si>
    <t>TOMAS P. SABLAN, BEACH ROAD SAN ANTONIO</t>
  </si>
  <si>
    <t>PANNA</t>
  </si>
  <si>
    <t>MIR MAHABOBUR RAHMAN</t>
  </si>
  <si>
    <t>corporationmir@gmail.com</t>
  </si>
  <si>
    <t>P-500-20119-522962</t>
  </si>
  <si>
    <t>FARMWORKERS AND LABORER CROPS</t>
  </si>
  <si>
    <t>WITH GOOD MORAL CHARACTER.</t>
  </si>
  <si>
    <t>CORPORATIONMIR@GMAIL.COM</t>
  </si>
  <si>
    <t>C-500-20342-940871</t>
  </si>
  <si>
    <t>FPA PACIFIC CORP.</t>
  </si>
  <si>
    <t>P.O. Box 520010</t>
  </si>
  <si>
    <t>San Jose Village</t>
  </si>
  <si>
    <t>Tinian</t>
  </si>
  <si>
    <t>POWER</t>
  </si>
  <si>
    <t>DONALD</t>
  </si>
  <si>
    <t>JAMES</t>
  </si>
  <si>
    <t>VICE-PRESIDENT</t>
  </si>
  <si>
    <t>P.O. BOX 520010</t>
  </si>
  <si>
    <t>SAN JOSE VILLAGE</t>
  </si>
  <si>
    <t>TINIAN</t>
  </si>
  <si>
    <t>jlibut@hawaiianrock.com</t>
  </si>
  <si>
    <t>P-500-20321-913241</t>
  </si>
  <si>
    <t>Accounting Clerk</t>
  </si>
  <si>
    <t>Must have at least 12 months of experience.</t>
  </si>
  <si>
    <t>Grand Street San Jose Village</t>
  </si>
  <si>
    <t>80 hours paid vacation leave and 40 hours paid sick leave per annum</t>
  </si>
  <si>
    <t>Federal and Local Taxes, 50% Health Insurance Premium</t>
  </si>
  <si>
    <t>C-500-20318-911258</t>
  </si>
  <si>
    <t>GRANDFAME TINIAN SHIP MANAGEMENT, LLC</t>
  </si>
  <si>
    <t>PO BOX 520199</t>
  </si>
  <si>
    <t>HUNG</t>
  </si>
  <si>
    <t>CHI KEUNG</t>
  </si>
  <si>
    <t>OPERATING MANAGER</t>
  </si>
  <si>
    <t>grandfametinian@gmail.com</t>
  </si>
  <si>
    <t>Mates- Ship, Boat, and Barge</t>
  </si>
  <si>
    <t>P-500-21061-111385</t>
  </si>
  <si>
    <t>CHIEF OFFICER</t>
  </si>
  <si>
    <t>IN FERRY SAND DIAMOND</t>
  </si>
  <si>
    <t>FM TINIAN TO SAIPAN</t>
  </si>
  <si>
    <t>C-500-20247-805090</t>
  </si>
  <si>
    <t>Executive Secretaries and Executive Administrative Assistants</t>
  </si>
  <si>
    <t>P-500-20187-695447</t>
  </si>
  <si>
    <t>Executive Secretaries and Executive Administrative Assistant</t>
  </si>
  <si>
    <t>Good communication skills both oral and written, good in research and analytical thinking</t>
  </si>
  <si>
    <t>C-500-20316-907643</t>
  </si>
  <si>
    <t>TOP DEVELOPMENT INC.</t>
  </si>
  <si>
    <t>PMB 39 BOX 10001</t>
  </si>
  <si>
    <t>LADRILLO</t>
  </si>
  <si>
    <t>PEDRO</t>
  </si>
  <si>
    <t>SALUTA</t>
  </si>
  <si>
    <t>ASSISTANT GENERAL MANAGER</t>
  </si>
  <si>
    <t>tdi.groupofcompanies@gmail.com</t>
  </si>
  <si>
    <t>Waiters and Waitresses</t>
  </si>
  <si>
    <t>P-500-20268-843040</t>
  </si>
  <si>
    <t>WAITRESS</t>
  </si>
  <si>
    <t>3 MONTHS EXPERIENCE IN RESTAURANT'S WAITRESS JOB, ABLE SERVES CUSTOMERS AT BANQUET, SPECIAL FUNCTION ON DURING NORMAL DAILY DINNING ROOM OPERATIONS.  ABLE TO TAKES FOOD AND BEVERAGE ORDER FROM CUSTOMERS, ASKING QUESTION REGARDING PRICES, SUBSTITUTION, QUANTITY OR QUALITY OF MENU, AND AVAILABILITY OF MENU ITEMS.  ABLE TO  DELIVERS FOOD AND BEVERAGES TO TABLE, WAITS ON TABLE TO ENSURE THAT CUSTOMERS ARE SUPPLIED WITH BEVERAGES REFILL OR CLEAN UTENSIL WHEN DESIRED.   ABLE TO REMOVES DISHES AND UTENSILS, CLEANS AND DUST TABLE AND CHAIR.  ABLE TO ASSISTS IN SETTING UP FOR BANQUET OR SPECIAL FUNCTIONS.</t>
  </si>
  <si>
    <t>Ground Floor, TDI Compound Middle Road, Chalan Pale Arnold, Guao Rai Village</t>
  </si>
  <si>
    <t>C-500-20220-756441</t>
  </si>
  <si>
    <t>BLUE LAGOON REALTY INC.</t>
  </si>
  <si>
    <t>MANGO RESORT</t>
  </si>
  <si>
    <t>AS PERDIDO ROAD, MANGO RESORT</t>
  </si>
  <si>
    <t>KOBLERVILLE</t>
  </si>
  <si>
    <t>Scott, Jr.</t>
  </si>
  <si>
    <t>Robert</t>
  </si>
  <si>
    <t>Earl</t>
  </si>
  <si>
    <t>Manager</t>
  </si>
  <si>
    <t>As Perdido Road, Mango Resort</t>
  </si>
  <si>
    <t>Kobelerville</t>
  </si>
  <si>
    <t>the4mango@gmail.com</t>
  </si>
  <si>
    <t>P-500-20135-569656</t>
  </si>
  <si>
    <t>GENERAL MAINTENANCE AND REPAIR WORKERS</t>
  </si>
  <si>
    <t>MUST HAVE BASIC KNOWLEDGE IN REPAIRING, PLUMBING, ELECTRICAL, AIR CONDITIONING, CARPENTRY, MASONRY AND OTHER RELATED MAINTENANCE TASKS. Both U.S. and non-U.S. applicants must have a CNMI Class A Driver License.</t>
  </si>
  <si>
    <t>CNMI taxes, Social Security and Medicare</t>
  </si>
  <si>
    <t>C-500-20227-768869</t>
  </si>
  <si>
    <t>PACIFIC DEVELOPMENT, INC.</t>
  </si>
  <si>
    <t>PDI</t>
  </si>
  <si>
    <t>Grandvrio Resort Saipan, Ground Floor</t>
  </si>
  <si>
    <t>Beach Road, Garapan, P.O. Box 500502</t>
  </si>
  <si>
    <t>N/S</t>
  </si>
  <si>
    <t>Marciano</t>
  </si>
  <si>
    <t>Amalicia</t>
  </si>
  <si>
    <t>Skilang</t>
  </si>
  <si>
    <t>HR Assistant</t>
  </si>
  <si>
    <t>amalicia@pdisaipan.com</t>
  </si>
  <si>
    <t>P-500-20195-709333</t>
  </si>
  <si>
    <t>Associate's with at least 24 months experience in General Accounting. Must be proficient in General ledger and all applicable CNMI and Federal tax  computations and returns. Must be proficient in Peachtree  Accounting and Microsoft Office.</t>
  </si>
  <si>
    <t>$8.50 life insurance</t>
  </si>
  <si>
    <t>C-500-20262-832255</t>
  </si>
  <si>
    <t>Saipan Construction and Manpower Ltd.</t>
  </si>
  <si>
    <t>P.O. BOX 500149</t>
  </si>
  <si>
    <t>Ladd</t>
  </si>
  <si>
    <t>Barrie</t>
  </si>
  <si>
    <t>James</t>
  </si>
  <si>
    <t>Operations Manager</t>
  </si>
  <si>
    <t>sconstructionmanpower@gmail.com</t>
  </si>
  <si>
    <t>Construction Laborers</t>
  </si>
  <si>
    <t>P-500-20184-692587</t>
  </si>
  <si>
    <t>CHALAN KANOA, TEXAS RD.</t>
  </si>
  <si>
    <t>Weekly</t>
  </si>
  <si>
    <t>CNMI Payroll Tax and FICA Tax</t>
  </si>
  <si>
    <t>C-500-20197-714867</t>
  </si>
  <si>
    <t xml:space="preserve">ASIA PACIFIC HOTELS INC. </t>
  </si>
  <si>
    <t xml:space="preserve">KANOA RESORT SAIPAN </t>
  </si>
  <si>
    <t xml:space="preserve">BEACH ROAD SUSUPE </t>
  </si>
  <si>
    <t>RABE</t>
  </si>
  <si>
    <t xml:space="preserve">ANGELO NINO </t>
  </si>
  <si>
    <t xml:space="preserve">CAUSING </t>
  </si>
  <si>
    <t xml:space="preserve">HUMAN RESOURCES MANAGER </t>
  </si>
  <si>
    <t>P.O. BOX 500369</t>
  </si>
  <si>
    <t>ANGELO_RABE@KANOARESORT.COM</t>
  </si>
  <si>
    <t>P-500-20133-561761</t>
  </si>
  <si>
    <t xml:space="preserve">AUDITING CLERK </t>
  </si>
  <si>
    <t>MUST BE PROFICIENT IN THE USE OF MS PROGRAMS SUCH AS EXCEL AND WORD. MUST BE ABLE TO WORK NIGHTS, WEEKENDS, AND HOLIDAYS AS NEEDED.</t>
  </si>
  <si>
    <t xml:space="preserve">Paid leave, holiday pay and 401(k) retirement plan subject to company policy. </t>
  </si>
  <si>
    <t xml:space="preserve">All CNMI and Federal Income Taxes, share in medical insurance and 401(k) retirement plan, if applicable </t>
  </si>
  <si>
    <t>hr@kanoaresort.com</t>
  </si>
  <si>
    <t>http;//www.marianaslabor.net</t>
  </si>
  <si>
    <t>C-500-20260-828372</t>
  </si>
  <si>
    <t>TINIAN FUEL SERVICES, INC.</t>
  </si>
  <si>
    <t>TINIAN LANDSCAPING AND CUSTODIAL SERVICES; TLC GENERAL CONTRACTOR</t>
  </si>
  <si>
    <t>P.O. BOX 520800</t>
  </si>
  <si>
    <t>MENDIOLA-LONG</t>
  </si>
  <si>
    <t>PHILLIP</t>
  </si>
  <si>
    <t>THOMAS</t>
  </si>
  <si>
    <t>CHIEF EXECUTIVE OFFICER</t>
  </si>
  <si>
    <t>tinianfuel@yahoo.com</t>
  </si>
  <si>
    <t>P-500-20190-700927</t>
  </si>
  <si>
    <t xml:space="preserve">KNOWLEDGE ON ECONOMICS AND ACCOUNTING. </t>
  </si>
  <si>
    <t>GRAND STREET, LOT 003 T11, SAN JOSE VILLAGE</t>
  </si>
  <si>
    <t>PERSONAL CASH ADVANCE, FICA, AND WITHHOLDING TAX</t>
  </si>
  <si>
    <t>C-500-20324-919081</t>
  </si>
  <si>
    <t>C-500-21013-010010</t>
  </si>
  <si>
    <t>MICRONESIA RESORT INC.</t>
  </si>
  <si>
    <t>KENSINGTON HOTEL SAIPAN</t>
  </si>
  <si>
    <t>CHALAN PALE ARNOLD MAIN ROAD, SAN ROQUE</t>
  </si>
  <si>
    <t>PO BOX 5152 CHRB</t>
  </si>
  <si>
    <t>DONGHWAN</t>
  </si>
  <si>
    <t>DIRECTOR OF HUMAN RESOURCES</t>
  </si>
  <si>
    <t>DONGHWAN.LEE@KENSINGTONSAIPAN.COM</t>
  </si>
  <si>
    <t>P-500-20156-625623</t>
  </si>
  <si>
    <t>Able to demonstrate specific skills: 1. active listening-Giving full attention to what other people are saying, taking time to understand the points being made, asking questions are appropriate, and not interrupting in appropriate times. 2. Service Orientation- Actively looking for ways to help other 3. Speaking-Talking to others to convey information effectively 4. Social Perceptiveness-Being aware of other's reactions and understanding whey they react as they do. 5. Coordination-Adjusting in relation to other's actions. Be able and willing to work in flexible shifts, days, evening, night, weekend and holidays.</t>
  </si>
  <si>
    <t xml:space="preserve">duty meal, 15 days vacation leave after 1 year, 9 holiday pay, optional health &amp; housing </t>
  </si>
  <si>
    <t>Chapter 2 local tax/Chapter 7 federal tax/optional housing at $50.00 per month for consumption of water &amp; utility &amp; optional health insurance</t>
  </si>
  <si>
    <t>hr@mrisaipan.com</t>
  </si>
  <si>
    <t>http://kensingtonsaipan.com/en/recruit.php</t>
  </si>
  <si>
    <t>Inos</t>
  </si>
  <si>
    <t xml:space="preserve">Debra </t>
  </si>
  <si>
    <t>A.</t>
  </si>
  <si>
    <t xml:space="preserve">Micronesia Resort Inc. dba: Kensington Hotel Saipan </t>
  </si>
  <si>
    <t>debra.inos@kensingtonsaipan.com</t>
  </si>
  <si>
    <t>C-500-20310-899824</t>
  </si>
  <si>
    <t>Commonwealth Healthcare Corporation</t>
  </si>
  <si>
    <t>N/a</t>
  </si>
  <si>
    <t>1 Lower Navy Hill Road, Navy Hill</t>
  </si>
  <si>
    <t>P. O. Box 500409</t>
  </si>
  <si>
    <t>Muna</t>
  </si>
  <si>
    <t>Esther</t>
  </si>
  <si>
    <t>Lizama</t>
  </si>
  <si>
    <t>Chief Executive Officer</t>
  </si>
  <si>
    <t>chccimmigration@gmail.com</t>
  </si>
  <si>
    <t>Radiologic Technologists</t>
  </si>
  <si>
    <t>P-500-20279-857218</t>
  </si>
  <si>
    <t>Radiology &amp; Xray Technician</t>
  </si>
  <si>
    <t>Associate of Science degree in Radiologic Technology from a recognized/accredited school of Radiology or foreign equivalent and two years of experience. CNMI Professionals License required for all U.S. and foreign workers.</t>
  </si>
  <si>
    <t>Fringe benefits - paid time off &amp; holidays. Optional-medical &amp; dental insurance, life insurance, 401k retirement plan.</t>
  </si>
  <si>
    <t>CNMI Tax, Federal Tax, Medicare and Social Security</t>
  </si>
  <si>
    <t>humanresources@dph.gov.mp</t>
  </si>
  <si>
    <t>www.chcc.gov.mp</t>
  </si>
  <si>
    <t>Vanessa</t>
  </si>
  <si>
    <t>B.</t>
  </si>
  <si>
    <t>vanessa.deleonguerrero@dph.gov.mp</t>
  </si>
  <si>
    <t>C-500-20231-773732</t>
  </si>
  <si>
    <t>WUSHIN CORPORATION</t>
  </si>
  <si>
    <t>INDUSTRIAL DRIVE</t>
  </si>
  <si>
    <t>SAIPAN PO BOX 500440</t>
  </si>
  <si>
    <t>LOWER BASE</t>
  </si>
  <si>
    <t>LIM</t>
  </si>
  <si>
    <t>SUNG SOO</t>
  </si>
  <si>
    <t>CORPORATE SECRETARY</t>
  </si>
  <si>
    <t>wushin2@pticom.com</t>
  </si>
  <si>
    <t>P-500-20115-514563</t>
  </si>
  <si>
    <t>TANKER TRUCK MECHANIC(LPG EQUIPMENT)</t>
  </si>
  <si>
    <t xml:space="preserve">Prior experience as Tank Truck Mechanic (LPG Equipment) in LPG industry is required; has the ability to read and understand various manuals for the purchase of LPG accessories, parts, equipment needed; must have general knowledge in LPG operation and proficient with hazardous materials safety handling; must have knowledge in installation of LPGAS line piping and must be able to perform leak test. Knowledge of all applicable DOT and Motor Carrier Safety Regulations, and regulations from the Fire Department related to safety of LPG line installation; graduate of high school or equivalent; updated training certificate in hazardous materials (LPGas) and dangerous good is required; commercial driver's health certificate clearance is required; must possess a current and valid CNMI Driver's License; and police clearance is required; updated police clearance is applied to both US workers and CW-1 workers; must have a minimum experience of 24 months as a Tanker Truck Mechanic (LPG Equipment) is required. </t>
  </si>
  <si>
    <t>CNMI TAX (CHAP2 AND CHAP7), SS/MED CONTRIBUTION, AND EMPLOYEE'S SHARE MEDICAL INSURANCE PREMIUM</t>
  </si>
  <si>
    <t>C-500-20300-888744</t>
  </si>
  <si>
    <t xml:space="preserve">1 Lower Navy Hill Road, Navy Hill </t>
  </si>
  <si>
    <t>Licensed Practical and Licensed Vocational Nurses</t>
  </si>
  <si>
    <t>P-500-20265-837049</t>
  </si>
  <si>
    <t>Licensed Practical Nurse</t>
  </si>
  <si>
    <t xml:space="preserve">Completion of LPN program from a school approved by the CNMI Commonwealth Board Nurse Examiners (CBNE).  Must pass NCLEX-PN.   Must be licensed by the CBNE as an LPN to practice nursing in the CNMI.  Comply with annual review classes.  Demonstrate current knowledge of the legal and ethical standards of nursing practice and patient care.   Communicate openly and effectively with members of the health care team, professionals, patients and family members.  Ability to work with people from culturally and linguistically diverse backgrounds.  Need from one year of work related experience. </t>
  </si>
  <si>
    <t>www..chcc.gov.mp</t>
  </si>
  <si>
    <t>C-500-20240-790350</t>
  </si>
  <si>
    <t>po box 500932</t>
  </si>
  <si>
    <t>2nd flr Yumul Bldg Msgr Guerrero  Rd Chalan kiya</t>
  </si>
  <si>
    <t>saipan</t>
  </si>
  <si>
    <t>NARAJA</t>
  </si>
  <si>
    <t xml:space="preserve">2ND FLR YUMUL BLDG MSGR GUERRERO RD </t>
  </si>
  <si>
    <t>First-Line Supervisors of Office and Administrative Support Workers</t>
  </si>
  <si>
    <t>P-500-20204-728258</t>
  </si>
  <si>
    <t>OFFICE SUPERVISOR</t>
  </si>
  <si>
    <t>KNOWLEDGE IN COMPUTER SYSTEM AND ELECTRONICS SUCH AS PEECHTREE  ,ROCKSOLID,MICROSOFT EXCEL,WORD,ACCESS, POWER POINT ,DATA BASE AND COMPUTER SYSTEM.KNOWLEDGE OF BUSINESS MANAGEMENT INVOLVE IN STRATEGIC PLANNING,HUMAN RESOURCES,LEADERSHIP TECHNIQUE,PRODUCTION METHOD.GOOD IN CUSTOMER AND PERSONAL SERVICE,ABILITY IN ORAL COMPREHENSION AND EXPRESSION AND WRITTEN COMPREHENSION WITH EMPLOYMENT CERTIFICATE AS OFFICE SUPERVISOR.BOTH APPLIED TO US WORKER AND CW-1 WORKERS</t>
  </si>
  <si>
    <t>2ND FLOOR YUMUL BLDG MSGR GUERRERO RD CHALAN KIYA</t>
  </si>
  <si>
    <t>All CNMI and Federal Income required</t>
  </si>
  <si>
    <t>C-500-20296-884910</t>
  </si>
  <si>
    <t>Blue Spot Corporation</t>
  </si>
  <si>
    <t>Kylie's Bakeshop &amp; Restaurant</t>
  </si>
  <si>
    <t>Chalan Pale Arnold, Middle Road</t>
  </si>
  <si>
    <t>P.O. Box 500529, Saipan</t>
  </si>
  <si>
    <t>Gualo Rai</t>
  </si>
  <si>
    <t>Suguitan</t>
  </si>
  <si>
    <t>Rosalie</t>
  </si>
  <si>
    <t>Singson</t>
  </si>
  <si>
    <t>Bookkeeper</t>
  </si>
  <si>
    <t>P.O. Box 506343, Saipan</t>
  </si>
  <si>
    <t>bluespotspn@gmail.com</t>
  </si>
  <si>
    <t>P-500-20209-735693</t>
  </si>
  <si>
    <t>Cook</t>
  </si>
  <si>
    <t>Culinary skills that specializes Filipino cuisines and be able to get or provide CNMI Food Handler Certificate.</t>
  </si>
  <si>
    <t xml:space="preserve">Chalan Pale Arnold, Middle Road </t>
  </si>
  <si>
    <t>Federal and CNMI taxes</t>
  </si>
  <si>
    <t>C-500-20223-761050</t>
  </si>
  <si>
    <t>HAWAIIAN ROCK PRODUCTS CORP.</t>
  </si>
  <si>
    <t>HAWAIIAN ROCK PRODUCTS</t>
  </si>
  <si>
    <t>NAFTAN ROAD OBYAN, SAIPAN MP 96950</t>
  </si>
  <si>
    <t>PMB 139 PPP, PO Box 10000</t>
  </si>
  <si>
    <t>BUSH</t>
  </si>
  <si>
    <t>DAVID</t>
  </si>
  <si>
    <t>dbush@hawaiianrock.com</t>
  </si>
  <si>
    <t>Welding, Soldering, and Brazing Machine Setters, Operators, and Tenders</t>
  </si>
  <si>
    <t>P-500-20191-706170</t>
  </si>
  <si>
    <t>WELDING, SOLDERING AND BRAZING MACHINE OPERATOR</t>
  </si>
  <si>
    <t>DRIVER LICENSE, WELDING, SOLDERING AND BRAZING MACHINE OPERATOR CERTIFICATIONS.</t>
  </si>
  <si>
    <t>PMB 139 PPP, PO BOX 10000</t>
  </si>
  <si>
    <t>FICA/FEDERAL TAX/CNMI TAX/401K</t>
  </si>
  <si>
    <t>www.marianaslabor.com</t>
  </si>
  <si>
    <t>L</t>
  </si>
  <si>
    <t>C-500-20255-816657</t>
  </si>
  <si>
    <t>GREEN LEISURE LLC</t>
  </si>
  <si>
    <t>HOTEL GALLERIA SAIPAN</t>
  </si>
  <si>
    <t>PMB BOX 10000</t>
  </si>
  <si>
    <t xml:space="preserve">GARAPAN </t>
  </si>
  <si>
    <t>LIU</t>
  </si>
  <si>
    <t>QIUTONG</t>
  </si>
  <si>
    <t>GALLERIA HOTEL ALAHAI AVENUE GARAPAN</t>
  </si>
  <si>
    <t>hotelgalleriaspn@gmail.com</t>
  </si>
  <si>
    <t>P-500-20223-758797</t>
  </si>
  <si>
    <t>COMMERCIAL CLEANER</t>
  </si>
  <si>
    <t>C-500-20266-840241</t>
  </si>
  <si>
    <t>NO</t>
  </si>
  <si>
    <t>C-500-20325-921222</t>
  </si>
  <si>
    <t>PACIFIC SUNRISE CORPORATION</t>
  </si>
  <si>
    <t>GARAPAN RESTAURANT</t>
  </si>
  <si>
    <t>P O BOX 504972</t>
  </si>
  <si>
    <t>CORAL TREE AVENUE GARAAN</t>
  </si>
  <si>
    <t>YOO</t>
  </si>
  <si>
    <t>Yi EUN</t>
  </si>
  <si>
    <t>VICE PRESIDENT</t>
  </si>
  <si>
    <t>psc237700@gmail.com</t>
  </si>
  <si>
    <t>P-500-20270-846902</t>
  </si>
  <si>
    <t>Must have one year work experience in Japanese,  western and Korean  cuisines, can work flexible time</t>
  </si>
  <si>
    <t>CNMI TAXES AND FICA TAXES</t>
  </si>
  <si>
    <t>BACANI</t>
  </si>
  <si>
    <t>GINA</t>
  </si>
  <si>
    <t>C-500-21013-009974</t>
  </si>
  <si>
    <t>SmartStart Learning, LLC.</t>
  </si>
  <si>
    <t>SmartStart Nurturing Center</t>
  </si>
  <si>
    <t>MICRO BEACH ROAD</t>
  </si>
  <si>
    <t>VILLAGOMEZ</t>
  </si>
  <si>
    <t>ANGELINA</t>
  </si>
  <si>
    <t>L.</t>
  </si>
  <si>
    <t>DIRECTOR</t>
  </si>
  <si>
    <t>linasaipan@aol.com</t>
  </si>
  <si>
    <t>Childcare Workers</t>
  </si>
  <si>
    <t>P-500-20349-956050</t>
  </si>
  <si>
    <t>CHILD CARE WORKERS</t>
  </si>
  <si>
    <t>WORK EXPERIENCE REQUIRED IS 12 MONTHS CURRENT AND PROGRESSIVE IN CHILD CARE SETTING. GOOD ORAL AND WRITTEN COMMUNICATION SKILLS.  CARING AND SOCIAL PERCEPTIVENESS.  INHERENT LOVE OF CHILDREN, INCLUDING SPECIAL NEEDS. SUCCESSFUL APPLICANT(S) IS REQUIRED TO SUBMIT AT LEAST TWO (2) RECOMMENDATION LETTERS FROM PREVIOUS EMPLOYMENT, WHICH MUST INCLUDE A STATEMENT ON RELIABILITY AT WORK, PUNCTUALITY AND ATTENDANCE. MUST HAVE GOOD WORK ETHICS. SUCCESSFUL APPLICANT(S) WILL BE REQUIRED TO PROVIDE TWO (2) LETTER OF REFERENCE FROM NONFAMILY MEMBERS. MICROSOFT WORD AND EXCEL USER.
REQUIRED BY CNMI LICENSING OFFICE BEFORE ALLOWED TO WORK IN ANY CENTER:
*POLICE CLEARANCE, CPR, SEX OFFENDER REGISTRY NOTIFICATION ACT, AND FOOD HANDLER CERTIFICATE.  
*REQUIRED BY CHILD CARE DEVELOPMENT FUND PROGRAM WITHIN 90 DAYS FROM START OF WORK: COMPLETE AND PASS THE 12 TOPICS OF PRE-SERVICE TRAININGS.  
WE ARE AN EQUAL OPPORTUNITY EMPLOYER AND THE ABOVE-MENTIONED REQUIREMENTS SHALL BE APPLIED EQUALLY TO ALL SUCCESSFUL APPLICANTS WHETHER U.S. WORKERS OR CW-1 WORKERS.</t>
  </si>
  <si>
    <t>C-500-21015-015567</t>
  </si>
  <si>
    <t>Win Win Way Construction Co., (Saipan) Inc.</t>
  </si>
  <si>
    <t>TSL Plaza, Beach Road, Garapan</t>
  </si>
  <si>
    <t>Kan</t>
  </si>
  <si>
    <t>Hugo</t>
  </si>
  <si>
    <t>Secretary</t>
  </si>
  <si>
    <t>office@winwinwaycnmi.com</t>
  </si>
  <si>
    <t>Heating and Air Conditioning Mechanics and Installers</t>
  </si>
  <si>
    <t>P-500-20328-923363</t>
  </si>
  <si>
    <t>Heating, Air Conditioning, and Refrigeration Mechanics</t>
  </si>
  <si>
    <t xml:space="preserve">Troubleshooting  Determining causes of operating errors and deciding what to do about it.
Equipment Maintenance  Performing routine maintenance on equipment and determining when and what kind of maintenance is needed.
Repairing  Repairing machines or systems using the needed tools.
Operation Monitoring  Watching gauges, dials, or other indicators to make sure a machine is working properly.
Installation  Installing equipment, machines, wiring, or programs to meet specifications.
Quality Control Analysis  Conducting tests and inspections of products, services, or processes to evaluate quality or performance.
Critical Thinking  Using logic and reasoning to identify the strengths and weaknesses of alternative solutions, conclusions or approaches to problems.
Active Listening  Giving full attention to what other people are saying, taking time to understand the points being made, asking questions as appropriate, and not interrupting at inappropriate times.
Operation and Control  Controlling operations of equipment or systems.
Equipment Selection  Determining the kind of tools and equipment needed to do a job.
Reading Comprehension  Understanding written sentences and paragraphs in work related documents.
Complex Problem Solving  Identifying complex problems and reviewing related information to develop and evaluate options and implement solutions.
Monitoring  Monitoring/Assessing performance of yourself, other individuals, or organizations to make improvements or take corrective action.
Speaking  Talking to others to convey information effectively.
Time Management  Managing one's own time and the time of others.
Active Learning  Understanding the implications of new information for both current and future problem-solving and decision-making.
Coordination  Adjusting actions in relation to others' actions.
Judgment and Decision Making  Considering the relative costs and benefits of potential actions to choose the most appropriate one.
Social Perceptiveness  Being aware of others' reactions and understanding why they react as they do.
Systems Analysis  Determining how a system should work and how changes in conditions, operations, and the environment will affect outcomes.
Writing  Communicating effectively in writing as appropriate for the needs of the audience.
Instructing  Teaching others how to do something.
Learning Strategies  Selecting and using training/instructional methods and procedures appropriate for the situation when learning or teaching new things.
Service Orientation  Actively looking for ways to help people.
Systems Evaluation  Identifying measures or indicators of system performance and the actions needed to improve or correct performance, relative to the goals of the system.
Persuasion  Persuading others to change their minds or behavior.
Mathematics  Using mathematics to solve problems.
Management of Personnel Resources  Motivating, developing, and directing people as they work, identifying the best people for the job.
Negotiation  Bringing others together and trying to reconcile differences.
Management of Material Resources  Obtaining and seeing to the appropriate use of equipment, facilities, and materials needed to do certain work.
Operations Analysis  Analyzing needs and product requirements to create a design.
Management of Financial Resources  Determining how money will be spent to get the work done, and accounting for these expenditures.
Science  Using scientific rules and methods to solve problems.
Technology Design  Generating or adapting equipment and technology to serve user needs.
</t>
  </si>
  <si>
    <t>Beach Road</t>
  </si>
  <si>
    <t>San Antonio</t>
  </si>
  <si>
    <t>C-500-20304-892365</t>
  </si>
  <si>
    <t>Coca Cola Beverage Co. (Micronesia) Inc.</t>
  </si>
  <si>
    <t>Refrigeration Mechanics and Installers</t>
  </si>
  <si>
    <t>P-500-20269-845036</t>
  </si>
  <si>
    <t>Air Condition and Refrigeration Mechanic</t>
  </si>
  <si>
    <t>ASSOCIATE DEGREE OR VOCATIONAL COURSE IN AIR CONDITIONING AND REFRIGERATION, PREFERABLY WITH EPA CERTIFICATE AND VALID CNMI DRIVERS LICENSE</t>
  </si>
  <si>
    <t>C-500-20248-805385</t>
  </si>
  <si>
    <t>EURO SAIPAN ASSETS 5, LLC</t>
  </si>
  <si>
    <t>EURO SAIPAN ASSETS 5, LLC HOTEL</t>
  </si>
  <si>
    <t>PMB 3214 P.O. BOX 10002</t>
  </si>
  <si>
    <t>CHICHIRICA AVE., KADENA DI AMOR ST., GARAPAN VILLAGE</t>
  </si>
  <si>
    <t>WU</t>
  </si>
  <si>
    <t>LI</t>
  </si>
  <si>
    <t>AUTHORIZED PERSON</t>
  </si>
  <si>
    <t>CHICHIRICA AVE., KADENA DI AMOR ST. GARAPAN VILLAGE</t>
  </si>
  <si>
    <t>euroclearwater@gmail.com</t>
  </si>
  <si>
    <t>General and Operations Managers</t>
  </si>
  <si>
    <t>P-500-20216-747406</t>
  </si>
  <si>
    <t>HOTEL OPERATIONS MANAGER</t>
  </si>
  <si>
    <t>A considerable amount of work-related skill, knowledge, or experience is needed for these occupations. Employees in these occupations need 12 months of work-related experience, on-the-job training, and/or vocational training. Many of these occupations involve coordinating, supervising, managing or training others.</t>
  </si>
  <si>
    <t>LOCAL WITHHOLDING AND FICA TAXES</t>
  </si>
  <si>
    <t>C-500-20210-738299</t>
  </si>
  <si>
    <t>Alex George Aquiningoc</t>
  </si>
  <si>
    <t>AA HEAVY EQUIPMENT RENTAL</t>
  </si>
  <si>
    <t>PO Box 501364 CK</t>
  </si>
  <si>
    <t>AQUININGOC</t>
  </si>
  <si>
    <t>ALEX</t>
  </si>
  <si>
    <t>G</t>
  </si>
  <si>
    <t>SOLE PROPIETOR</t>
  </si>
  <si>
    <t>PMB 203 Box 10001</t>
  </si>
  <si>
    <t>ALEXGAQUININGOC@GMAIL.COM</t>
  </si>
  <si>
    <t>Mobile Heavy Equipment Mechanics, Except Engines</t>
  </si>
  <si>
    <t>P-500-20175-673841</t>
  </si>
  <si>
    <t>Heavy Equipment Mechanic</t>
  </si>
  <si>
    <t>MUST HAVE PHYSICAL ABILITY TO STAND STRENUOUS AND DANGEROUS WORK ENVIRONMENT MUST HAVE A KEEN EYE TO DETAILS AND GOOD DECISION MAKING SKILLS
MANAGE TO HANDLE EMERGENCY SITUATIONS, WORK UNDER PRESSURE AND STRESS
CAN WORK INDEPENDENTLY WITH MINIMUM SUPERVISION
GOOD RELATIONSHIP BUILDING ABILITY
FLEXIBLE TO WORK DURING ODD HOURS. MUST HAVE NO CRIMINAL RECORDS - BACKGROUD CHECKING WILL BE APPLIED TO ALL APPLICANTS REGARDLESS OF NATIONALITY</t>
  </si>
  <si>
    <t>AA Enterprise</t>
  </si>
  <si>
    <t>Alaihai Ave Garapan</t>
  </si>
  <si>
    <t>All applicable CNMI and federal tax deductions</t>
  </si>
  <si>
    <t>alexg.aquiningoc@gmail.com</t>
  </si>
  <si>
    <t>AQUINIGOC</t>
  </si>
  <si>
    <t>C-500-20315-905834</t>
  </si>
  <si>
    <t>B</t>
  </si>
  <si>
    <t>C-500-20322-914946</t>
  </si>
  <si>
    <t>NURY CORPORATION</t>
  </si>
  <si>
    <t>201 G &amp; G APARTMENT GARAPAN</t>
  </si>
  <si>
    <t>CHUNG</t>
  </si>
  <si>
    <t>WOO</t>
  </si>
  <si>
    <t>SOO</t>
  </si>
  <si>
    <t>YOUNGCKIM@GMAIL.COM</t>
  </si>
  <si>
    <t>P-500-20209-736042</t>
  </si>
  <si>
    <t>Building Maintenance Custodian</t>
  </si>
  <si>
    <t>*Ability to operate welding equipment.
* Ability to assemble metal or plastic parts or products.</t>
  </si>
  <si>
    <t>Employer's Withholding Tax, FICA Tax</t>
  </si>
  <si>
    <t>youngckim@gmail.com</t>
  </si>
  <si>
    <t>C-500-20321-913263</t>
  </si>
  <si>
    <t>Star Marianas Air, Inc.</t>
  </si>
  <si>
    <t>Hangar One West Tinian International Airport</t>
  </si>
  <si>
    <t xml:space="preserve">P.O. Box 520461 </t>
  </si>
  <si>
    <t>Christian</t>
  </si>
  <si>
    <t>Shaun</t>
  </si>
  <si>
    <t>P.O. Box 520461</t>
  </si>
  <si>
    <t>schristian@starmarianasair.com</t>
  </si>
  <si>
    <t>P-500-20280-859313</t>
  </si>
  <si>
    <t>Facilities and Ground Support Mechanic</t>
  </si>
  <si>
    <t>Able to operate tools and machinery necessary for building, machine, and auto repair.</t>
  </si>
  <si>
    <t>All applicable CNMI and Federal Taxes</t>
  </si>
  <si>
    <t>jobs@starmarianasair.com</t>
  </si>
  <si>
    <t>www.starmarianasair.com</t>
  </si>
  <si>
    <t>C-500-20245-797862</t>
  </si>
  <si>
    <t>JEMECA CORPORATION</t>
  </si>
  <si>
    <t>NAURU LP SUSUPE</t>
  </si>
  <si>
    <t>P.O. BOX 504332 CK</t>
  </si>
  <si>
    <t>MENESES</t>
  </si>
  <si>
    <t>EMILY</t>
  </si>
  <si>
    <t>CAAB</t>
  </si>
  <si>
    <t>JEMECACORP@YAHOO.COM</t>
  </si>
  <si>
    <t>Janitors and Cleaners, Except Maids and Housekeeping Cleaners</t>
  </si>
  <si>
    <t>P-500-20183-688807</t>
  </si>
  <si>
    <t>OPERATIONAL SERVICE WORKER</t>
  </si>
  <si>
    <t>APPLICANT MUST HAVE 12 MONTHS OF EXPERIENCE IN THE SAME POSITION. MUST HAVE THE ABILITY TO COMPLETE SCHEDULED TASKS WHILE RESPONDING TO UNEXPECTED INCIDENTS. MUST HAVE KNOWLEDGE OF HEALTH AND SAFETY STANDARDS AND THE ABILITY TO HANDLE CLEANING CHEMICALS SAFELY. APPLICANT MUST BE HARDWORKING, ABLE TO MULTITASK AND WORK EVEN UNDER PRESSURE. MUST BE ABLE TO MAINTAIN COOPERATIVE ATTITUDE EVEN UNDER STRESSFUL CIRCUMSTANCES. MUST BE IN GOOD HEALTH. MUST BE A SELF STARTER, DETAIL ORIENTED AND HAVE TIME MANAGEMENT SKILLS. CAN WORK DILIGENTLY AND INDEPENDENTLY WITH LEAST SUPERVISION. APPLICANT MUST BE WILLING TO WORK FLEXIBLE TIME, HOLIDAYS AND WEEKENDS WHEN NECESSARY.</t>
  </si>
  <si>
    <t>AIRPORT ROAD</t>
  </si>
  <si>
    <t>DANDAN</t>
  </si>
  <si>
    <t>C-500-20234-780790</t>
  </si>
  <si>
    <t>N CORPORATION</t>
  </si>
  <si>
    <t>N SCUBA DIVING</t>
  </si>
  <si>
    <t>FITME PI NAVY HILL</t>
  </si>
  <si>
    <t>JUNG</t>
  </si>
  <si>
    <t>EUN TEACK</t>
  </si>
  <si>
    <t>ncorporation670@yahoo.com</t>
  </si>
  <si>
    <t>Commercial Divers</t>
  </si>
  <si>
    <t>P-500-20202-723076</t>
  </si>
  <si>
    <t>SCUBA DIVING INSTRUCTOR</t>
  </si>
  <si>
    <t>NO SPECIAL SKILLS REQUIRED</t>
  </si>
  <si>
    <t>CNMI AND FEDERAL TAXES</t>
  </si>
  <si>
    <t>C-500-20212-742619</t>
  </si>
  <si>
    <t>HOMESMART CORPORATION</t>
  </si>
  <si>
    <t>ROYALE LAUNDRY</t>
  </si>
  <si>
    <t>P.O. BOX 504974</t>
  </si>
  <si>
    <t>VILLACRUSIS</t>
  </si>
  <si>
    <t>RUEL</t>
  </si>
  <si>
    <t>RARO</t>
  </si>
  <si>
    <t>janebaes@rnvconstruction.com</t>
  </si>
  <si>
    <t>P-500-20100-472200</t>
  </si>
  <si>
    <t>MAINTENANCE AND REPAIR WORKER</t>
  </si>
  <si>
    <t>Equipment Maintenance  Performing routine maintenance on equipment and determining when and what kind of maintenance is needed.
Repairing  Repairing machines or systems using the needed tools.
Troubleshooting  Determining causes of operating errors and deciding what to do about it.
Equipment Selection  Determining the kind of tools and equipment needed to do a job.</t>
  </si>
  <si>
    <t>Tun Joaquin Doi Road Corner Gregorio Avenue</t>
  </si>
  <si>
    <t>Chalan Kanoa Village</t>
  </si>
  <si>
    <t>Taxes deduction applicable by Law.</t>
  </si>
  <si>
    <t>C-500-20202-723331</t>
  </si>
  <si>
    <t>Oasis Worforce LLC</t>
  </si>
  <si>
    <t>Mariana Beach Building</t>
  </si>
  <si>
    <t>Casila</t>
  </si>
  <si>
    <t>Daphne</t>
  </si>
  <si>
    <t>Perucho</t>
  </si>
  <si>
    <t xml:space="preserve">PO Box 504904 </t>
  </si>
  <si>
    <t>CK</t>
  </si>
  <si>
    <t>oasis_workforce@outlook.com</t>
  </si>
  <si>
    <t>Office Clerks, General</t>
  </si>
  <si>
    <t>P-500-20154-618059</t>
  </si>
  <si>
    <t>Office Assistants</t>
  </si>
  <si>
    <t>As per CNMI Labor Laws</t>
  </si>
  <si>
    <t>oasis_cnmi@outlook.cok</t>
  </si>
  <si>
    <t>P</t>
  </si>
  <si>
    <t>Oasis Workforce LLC</t>
  </si>
  <si>
    <t>oasis_cnmi@outlook.com</t>
  </si>
  <si>
    <t>C-500-20362-980087</t>
  </si>
  <si>
    <t>Administrative Services Managers</t>
  </si>
  <si>
    <t>P-500-20318-911170</t>
  </si>
  <si>
    <t>Engineering Manager</t>
  </si>
  <si>
    <t xml:space="preserve">Previous experience in leadership role in resort/waterpark setting. 	Able to lift up to 15 lbs; bend, stretch, and twist; sit or stand for long periods of time;  climb multiple flights of stairs on daily basis and walk frequently. Must have previous experience in leadership role in resort/waterpark setting. 	Must be able to work under a flexible work schedule including early morning hours, evenings, weekends, holidays and increment weather.
Previous experience in management of maintenance/engineering specific to electrical, plumbing, HVAC system, ventilation system and carpentry.
</t>
  </si>
  <si>
    <t>Month</t>
  </si>
  <si>
    <t>Local and Federal taxes</t>
  </si>
  <si>
    <t>ww.picresorts/careers/saipan</t>
  </si>
  <si>
    <t>C-500-20232-775832</t>
  </si>
  <si>
    <t>SAN ANTONIO LAUNDRY</t>
  </si>
  <si>
    <t>Laundry and Dry-Cleaning Workers</t>
  </si>
  <si>
    <t>P-500-20119-522865</t>
  </si>
  <si>
    <t>LAUNDRY AND DRY-CLEANING WORKERS</t>
  </si>
  <si>
    <t>The ability to keep your hand and arm steady while moving your arm or while holding your arm and hand in one position. The ability to quickly and repeatedly adjust the controls of a
machine or a vehicle to exact positions. The ability to quickly move your hand, your hand together with your arm, or your two hands to grasp, manipulate, or assemble objects. The ability to see details at close range (within a few feet of the observer). The ability to listen to and understand information and ideas presented through spoken words and sentences.</t>
  </si>
  <si>
    <t>C-500-21049-084522</t>
  </si>
  <si>
    <t>MTO MAINTENANCE (SAIPAN), INC.</t>
  </si>
  <si>
    <t>PO Box 506693</t>
  </si>
  <si>
    <t>P-500-20284-875388</t>
  </si>
  <si>
    <t>C-500-20248-805932</t>
  </si>
  <si>
    <t>C-500-20329-925332</t>
  </si>
  <si>
    <t>ACE PROFESSIONAL CORPORATION</t>
  </si>
  <si>
    <t>ACE CONSTRUCTION &amp; MAINTENANCE SERVICES</t>
  </si>
  <si>
    <t>PO BOX 500507</t>
  </si>
  <si>
    <t>UNIT 309 CDA BUILDING SAN JOSE VILLAGE</t>
  </si>
  <si>
    <t>PANTALEON</t>
  </si>
  <si>
    <t>ANALIZA</t>
  </si>
  <si>
    <t>SACRAMENTO</t>
  </si>
  <si>
    <t>UNIT 309 CDA BUILDING BEACH ROAD SAN JOSE VILLAGE</t>
  </si>
  <si>
    <t>PSGACEPC@GMAIL.COM</t>
  </si>
  <si>
    <t>P-500-20254-814320</t>
  </si>
  <si>
    <t>GENERAL MAINTENANCE REPAIRER</t>
  </si>
  <si>
    <t>ACEPCSPN@GMAIL.COM</t>
  </si>
  <si>
    <t>C-500-20244-795255</t>
  </si>
  <si>
    <t>PJD CORPORATION</t>
  </si>
  <si>
    <t>Wash and Wear Washland</t>
  </si>
  <si>
    <t>PO BOX 504456</t>
  </si>
  <si>
    <t>LUBAO</t>
  </si>
  <si>
    <t>CARMEN</t>
  </si>
  <si>
    <t>PO BOX 504456 CK</t>
  </si>
  <si>
    <t>PJDCORP01@GMAIL.COM</t>
  </si>
  <si>
    <t>P-500-20175-673877</t>
  </si>
  <si>
    <t>HEALTHY PHYSIQUE.
ABILITY TO WALK, BEND, PUSH, PULL AND LIFT REPETITIVELY DURING WORKING HOURS
KNOWLEDGE OF CLEANING CHEMICALS, PROPER STORAGE AND DISPOSAL METHODS
EXCELLENT COMMUNICATION SKILLS
EXCELLENT ORGANIZATIONAL SKILLS A MUST
SELF-MOTIVATION AND THE ABILITY TO IDENTIFY AND COMPLETE NEEDED TASKS WITHOUT DIRECT SUPERVISION</t>
  </si>
  <si>
    <t>Chalan Piao Beach Road</t>
  </si>
  <si>
    <t>OLD SUBLAND BLDG GROUND FLOOR CHALAN PIAO</t>
  </si>
  <si>
    <t>All applicable CNMi and federal tax deductions</t>
  </si>
  <si>
    <t>pjd.corp01@gmail.com</t>
  </si>
  <si>
    <t>m</t>
  </si>
  <si>
    <t>PJD ORPORATION</t>
  </si>
  <si>
    <t>pjdcorp01@gmail.com</t>
  </si>
  <si>
    <t>C-500-20214-747095</t>
  </si>
  <si>
    <t>JIM D CABANES</t>
  </si>
  <si>
    <t>PACIFIC SOURCE</t>
  </si>
  <si>
    <t>PO BOX 500276</t>
  </si>
  <si>
    <t>Cabanes</t>
  </si>
  <si>
    <t>Jim</t>
  </si>
  <si>
    <t>Daan</t>
  </si>
  <si>
    <t>Owner/Manager</t>
  </si>
  <si>
    <t>Garapan Saipan</t>
  </si>
  <si>
    <t>PO Box 500276</t>
  </si>
  <si>
    <t>pacificsource100@gmail.com</t>
  </si>
  <si>
    <t>P-500-20181-684156</t>
  </si>
  <si>
    <t>BOOKKEEPER</t>
  </si>
  <si>
    <t>With 12 months of experience and certificate of employment will be applied equally to both U.S. workers and CW-1 workers.</t>
  </si>
  <si>
    <t>Garapan Village Saipan MP</t>
  </si>
  <si>
    <t>Po Box 500276</t>
  </si>
  <si>
    <t>D</t>
  </si>
  <si>
    <t>C-500-20223-758896</t>
  </si>
  <si>
    <t>SAIPAN SHIPPING COMPANY INC</t>
  </si>
  <si>
    <t>po box 500008 ck</t>
  </si>
  <si>
    <t>industrial road puerto rico</t>
  </si>
  <si>
    <t>SAIPAN NOTHERN MARIANA ISLAN</t>
  </si>
  <si>
    <t>TENORIO</t>
  </si>
  <si>
    <t>JUAN</t>
  </si>
  <si>
    <t>S.</t>
  </si>
  <si>
    <t>Saipan Shipping Company, Inc.</t>
  </si>
  <si>
    <t>po box 500008 ck, industrial road puerto rico</t>
  </si>
  <si>
    <t>zenaida_ayuman@saipanshipping.com</t>
  </si>
  <si>
    <t>Accountants</t>
  </si>
  <si>
    <t>P-500-20122-533763</t>
  </si>
  <si>
    <t>ACCOUNTANT</t>
  </si>
  <si>
    <t>Graduate of Bachelors Degree in Accounting with 3 years of experience. Experience in the shipping industry. PC proficient and excellent knowledge of Microsoft Excel, Word/Kronos Time keeper system and MAS90 Accounting software. Familiar in CNMI/IRS tax preparation. Diploma and Trancript of Record.</t>
  </si>
  <si>
    <t>SAIPAN SHIPPING COMPANY, INC.</t>
  </si>
  <si>
    <t>P.O. BOX 500008 CK, industrial road puerto rico</t>
  </si>
  <si>
    <t>SAIPAN NOTHERN MARIA</t>
  </si>
  <si>
    <t xml:space="preserve">Employee share on 401K and Health Insurance premium </t>
  </si>
  <si>
    <t>C-500-20231-773609</t>
  </si>
  <si>
    <t>MY USA CORPORATION</t>
  </si>
  <si>
    <t>MINGYANG SUPERMARKET</t>
  </si>
  <si>
    <t>ISA DRIVE SAN VICENTE VILLAGE</t>
  </si>
  <si>
    <t>LIYANG</t>
  </si>
  <si>
    <t>MINGYANG.SPN@GMAIL.COM</t>
  </si>
  <si>
    <t>Marketing Managers</t>
  </si>
  <si>
    <t>P-500-20194-709252</t>
  </si>
  <si>
    <t>MARKETING MANAGER</t>
  </si>
  <si>
    <t>bachelor degree. 12 months experience As marketing manager. MICROSOFT OFFICE WORD AND EXCEL SKILL.</t>
  </si>
  <si>
    <t>All applicable cnmi and federal tax deductions</t>
  </si>
  <si>
    <t>mingyang.spn@gmail.com</t>
  </si>
  <si>
    <t>MY USA Corporation</t>
  </si>
  <si>
    <t>C-500-20330-927351</t>
  </si>
  <si>
    <t>TOWN INCORPORATED</t>
  </si>
  <si>
    <t>HOME AND PLUS DEPARTMENT STORE</t>
  </si>
  <si>
    <t>AFETNA'S ROAD, SAN ANTONIO</t>
  </si>
  <si>
    <t>YOON</t>
  </si>
  <si>
    <t>HO JIN</t>
  </si>
  <si>
    <t>P.O. BOX 502651</t>
  </si>
  <si>
    <t>townincorporated@gmail.com</t>
  </si>
  <si>
    <t>Stock Clerks, Sales Floor</t>
  </si>
  <si>
    <t>P-500-20287-876456</t>
  </si>
  <si>
    <t xml:space="preserve">STOCK CLERKS AND SALES FLOOR </t>
  </si>
  <si>
    <t>Driver's license
Must be knowledgeable in retail and wholesale industry</t>
  </si>
  <si>
    <t>CNMI Witholding Tax/FICA Tax (SS and Medicare)</t>
  </si>
  <si>
    <t>C-500-20219-754039</t>
  </si>
  <si>
    <t>TAE INTERNATIONAL CORPORATION</t>
  </si>
  <si>
    <t>I-TOUR</t>
  </si>
  <si>
    <t>CAPITOL HILL</t>
  </si>
  <si>
    <t>PMB 258 P.O. BOX 10000</t>
  </si>
  <si>
    <t>HYE WON</t>
  </si>
  <si>
    <t>lindachung@hotmail.co.kr</t>
  </si>
  <si>
    <t>P-500-20189-697969</t>
  </si>
  <si>
    <t>TOUR GUIDES AND ESCORTS</t>
  </si>
  <si>
    <t>To be able to interact with clients, knowledge of historical events and their causes, indicators and effects on civilization and cultures.</t>
  </si>
  <si>
    <t>TAE INTERNATIONAL CORP.</t>
  </si>
  <si>
    <t>C-500-21027-035671</t>
  </si>
  <si>
    <t>GOLDEN HARVEST INTERNATIONAL SCHOOL &amp; DAYCARE</t>
  </si>
  <si>
    <t>GOLDEN HARVEST DAYCARE</t>
  </si>
  <si>
    <t>GHIYEGHI STREET SAN JOSE</t>
  </si>
  <si>
    <t>P.O. BOX 505704</t>
  </si>
  <si>
    <t>TEBIA</t>
  </si>
  <si>
    <t>VANESSA</t>
  </si>
  <si>
    <t>TEE</t>
  </si>
  <si>
    <t>BOARD OF DIRECTOR</t>
  </si>
  <si>
    <t>GHIYEGHI STREET, SAN JOSE</t>
  </si>
  <si>
    <t>ghisanddc@gmail.com</t>
  </si>
  <si>
    <t>P-500-20352-965955</t>
  </si>
  <si>
    <t>CHILDCARE WORKERS</t>
  </si>
  <si>
    <t>Golden Harvest International School &amp; Daycare is a Non-Profit Organization and a recepient of a FEDERAL FINANCIAL ASSISTANCE FOR CHILDCARE. This made the daycare under close and strict regulation of CNMI DCCA Licensing and Child Care Development Fund. All Caregivers US or Non Immigrant should have 30 hours of compulsory annual training hours and technical assistance, training on health and safety, emergency preparedness, cpr certification, health certification/food handler, police clearance and continues training and certifications that childcare providers are required to possess.</t>
  </si>
  <si>
    <t>Ghiyeghi Street, San Jose</t>
  </si>
  <si>
    <t>P.O. Box 505704</t>
  </si>
  <si>
    <t>State and Federal Taxes</t>
  </si>
  <si>
    <t>C-500-20206-733245</t>
  </si>
  <si>
    <t>Health Professional Corporation</t>
  </si>
  <si>
    <t>Saipan Health Clinic</t>
  </si>
  <si>
    <t>P.O. Box 502878</t>
  </si>
  <si>
    <t>Kulot di Rosa drive</t>
  </si>
  <si>
    <t>Torres</t>
  </si>
  <si>
    <t>Magdalena</t>
  </si>
  <si>
    <t>W</t>
  </si>
  <si>
    <t>Admin./HR Dept.</t>
  </si>
  <si>
    <t>P.O. BOX 502878</t>
  </si>
  <si>
    <t>hpcshc.acctng@yahoo.com</t>
  </si>
  <si>
    <t>Radiologic Technicians</t>
  </si>
  <si>
    <t>P-500-20176-676124</t>
  </si>
  <si>
    <t>Health Technologists and Technician, All Other</t>
  </si>
  <si>
    <t>must hold no more than an Associate's Degree in Radiology Technology, experience/knowledge with practice partner software in electronic health records usage, must have experience in electronic health and practice partner records, required licensed by CNMI Medical Professional Licensing Board and experience or related field.</t>
  </si>
  <si>
    <t>Kulot di Rosa Dr., Chalan Kiya</t>
  </si>
  <si>
    <t>CNMI Taxes, Medicare &amp; Social Security</t>
  </si>
  <si>
    <t>C-500-20248-805469</t>
  </si>
  <si>
    <t>HONG YE TRADING CO., LTD</t>
  </si>
  <si>
    <t>AFETNAS RD., SAN ANTONIO</t>
  </si>
  <si>
    <t>Sheu</t>
  </si>
  <si>
    <t>Michael</t>
  </si>
  <si>
    <t>Unpingco</t>
  </si>
  <si>
    <t>Vice President</t>
  </si>
  <si>
    <t>P.O. Box 502997</t>
  </si>
  <si>
    <t>msheu@hongyehardware.com</t>
  </si>
  <si>
    <t>P-500-20129-553392</t>
  </si>
  <si>
    <t>Construction Laborer</t>
  </si>
  <si>
    <t>Applicants should have a basic knowledge in various construction works such as scaffolding, mix concrete, site clearing and other related jobs. Must possess good physical stamina and able to operate with construction powered tools and machinery.</t>
  </si>
  <si>
    <t>Employees' Income Taxes as required by Federal &amp; CNMI laws</t>
  </si>
  <si>
    <t>C-500-21036-057524</t>
  </si>
  <si>
    <t>TENDER HOSPICE CARE, INC.</t>
  </si>
  <si>
    <t>Tender Care</t>
  </si>
  <si>
    <t>SUITE 104B</t>
  </si>
  <si>
    <t>Medical Equipment Repairers</t>
  </si>
  <si>
    <t>P-500-20309-897778</t>
  </si>
  <si>
    <t>MEDICAL EQUIPMENT REPAIRER</t>
  </si>
  <si>
    <t>MEDICAL EQUIPMENT REPAIRER  TRAINING CERTIFICATE OR EQUIVALENT EXPERIENCE</t>
  </si>
  <si>
    <t>GROUP MEDICAL INSURANCE</t>
  </si>
  <si>
    <t>C-500-20218-751964</t>
  </si>
  <si>
    <t>MARIANAS STAR CORPORATION</t>
  </si>
  <si>
    <t>P.0.BOX 502964 CK</t>
  </si>
  <si>
    <t>JUN</t>
  </si>
  <si>
    <t>BYUNG SOO</t>
  </si>
  <si>
    <t>marianas_star@yahoo.com</t>
  </si>
  <si>
    <t>P-500-20108-495035</t>
  </si>
  <si>
    <t>MAINTENANCE &amp; REPAIR WORKER</t>
  </si>
  <si>
    <t>ACHIVE LN</t>
  </si>
  <si>
    <t>FINASISU VILLAGE</t>
  </si>
  <si>
    <t>WHT, FICA Tax, Housing is provided and offered at no cost and optional to workers.</t>
  </si>
  <si>
    <t>C-500-20227-769132</t>
  </si>
  <si>
    <t>Imperial Pacific International (CNMI), LLC</t>
  </si>
  <si>
    <t>Imperial Palace - Saipan</t>
  </si>
  <si>
    <t>CPL Derenece Jack Road, Orchid Street</t>
  </si>
  <si>
    <t>LOI</t>
  </si>
  <si>
    <t>KAIO</t>
  </si>
  <si>
    <t>Manager - Human Resources</t>
  </si>
  <si>
    <t>kl.imperialpac@outlook.com</t>
  </si>
  <si>
    <t>P-500-20185-695092</t>
  </si>
  <si>
    <t>Guest Service Agent - Food &amp; Beverage</t>
  </si>
  <si>
    <t>High School Diploma / GED. One (1) year guest service experience in a 5- star hotel environment or well-known property. Working knowledge of products of restaurant operations. Experience in cash handling. Be able to sit or stand for long periods of time while performing duties.  Ability to speak, read and write in Chinese, Korean, or Japanese in order to deal with guests and internal staff from Asian countries. Ability to lift and carry up to (50) pounds at a time. Ability to work in an environment where pipe, cigar, and cigarette smoking is permitted. Ability to multi-task. Ability to work a flexible schedule.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t>
  </si>
  <si>
    <t>Optional housing at $25.00 per week</t>
  </si>
  <si>
    <t>careers@bestsunshinesaipan.com</t>
  </si>
  <si>
    <t>C-500-20325-921215</t>
  </si>
  <si>
    <t>AFETNA CORPORATION</t>
  </si>
  <si>
    <t>AFETNA SUPERMARKET</t>
  </si>
  <si>
    <t>AETNA'S ROAD, SAN ANTONIO</t>
  </si>
  <si>
    <t>yuns_corporation@yahoo.com</t>
  </si>
  <si>
    <t>Driver/Sales Workers</t>
  </si>
  <si>
    <t>P-500-20287-876474</t>
  </si>
  <si>
    <t>DRIVER/SALES WORKERS</t>
  </si>
  <si>
    <t>DRIVERS LICENSE
FOOD HANDLER</t>
  </si>
  <si>
    <t>CNMI Withholding Tax / FICA Tax (SS and Medicare)</t>
  </si>
  <si>
    <t>C-500-21005-994404</t>
  </si>
  <si>
    <t>80 hours paid vacation leave and 40 hours paid sick leave</t>
  </si>
  <si>
    <t>Federal and Local Tax, 50% Health Insurance Premium</t>
  </si>
  <si>
    <t>C-500-20197-714693</t>
  </si>
  <si>
    <t>Anthony R. Stearns</t>
  </si>
  <si>
    <t>Wireless Ridge Landscaping</t>
  </si>
  <si>
    <t>PO Box 5006 CHRB</t>
  </si>
  <si>
    <t>Stearns</t>
  </si>
  <si>
    <t>Anthony</t>
  </si>
  <si>
    <t>Richard</t>
  </si>
  <si>
    <t>Proprietor</t>
  </si>
  <si>
    <t>stearns.tony@yahoo.com</t>
  </si>
  <si>
    <t>Nursery Workers</t>
  </si>
  <si>
    <t>P-500-20157-629211</t>
  </si>
  <si>
    <t>Nursery Worker</t>
  </si>
  <si>
    <t>Applicant should have depth knowledge of plants from seed to maturity. Should also be fit to be able to carry heavy plants and the likes and stand different weather as they are working daily outside to carry on their tasks.</t>
  </si>
  <si>
    <t>Savannah Road Wireless</t>
  </si>
  <si>
    <t>Capitol Hill</t>
  </si>
  <si>
    <t>Withholding Taxes, FICA &amp; Medicare Contributions</t>
  </si>
  <si>
    <t>marianaslabor.net</t>
  </si>
  <si>
    <t>SUWASO CORPORATION</t>
  </si>
  <si>
    <t>AS GONNO ROAD, AGIGAN POINT</t>
  </si>
  <si>
    <t>EUN PYUNG</t>
  </si>
  <si>
    <t>humanresources@cogrsaipan.com</t>
  </si>
  <si>
    <t>Computer User Support Specialists</t>
  </si>
  <si>
    <t>C-500-20250-807972</t>
  </si>
  <si>
    <t>Allied Pacific Environmental Corp</t>
  </si>
  <si>
    <t>Allied Pacific Environmental Consulting</t>
  </si>
  <si>
    <t>PO Box 10001 PMB A6</t>
  </si>
  <si>
    <t>Polevich</t>
  </si>
  <si>
    <t>Thomas</t>
  </si>
  <si>
    <t>Charles</t>
  </si>
  <si>
    <t>apec.cnmi.labor@gmail.com</t>
  </si>
  <si>
    <t>Attorney</t>
  </si>
  <si>
    <t>Blackburn</t>
  </si>
  <si>
    <t>Pamela</t>
  </si>
  <si>
    <t>Brown</t>
  </si>
  <si>
    <t>PO Box 5077</t>
  </si>
  <si>
    <t>pbrown52@gmail.com</t>
  </si>
  <si>
    <t>Law Offices of Pamela B Blackburn LLC</t>
  </si>
  <si>
    <t>CNMI Superior Court</t>
  </si>
  <si>
    <t>P-500-20189-698016</t>
  </si>
  <si>
    <t>Repair and Maintenance Worker</t>
  </si>
  <si>
    <t>Knowledge of materials, methods, and the tools involved in the repair of equipment, houses, buildings, or other structures</t>
  </si>
  <si>
    <t>2nd Floor Ladera Building</t>
  </si>
  <si>
    <t>Law Offices of Pamela B blackburn LLC</t>
  </si>
  <si>
    <t>C-500-20266-837668</t>
  </si>
  <si>
    <t>SMART INTERNATIONAL</t>
  </si>
  <si>
    <t>GEN. CONST. CONTRACTOR/MANPOWER SERVICES</t>
  </si>
  <si>
    <t>PO BOX 503210</t>
  </si>
  <si>
    <t>ALARZAR</t>
  </si>
  <si>
    <t>SYLVIA</t>
  </si>
  <si>
    <t>M.</t>
  </si>
  <si>
    <t>smartcnmi@gmail.com</t>
  </si>
  <si>
    <t>P-500-20161-636936</t>
  </si>
  <si>
    <t>Certificate of Employment as Maintenance and Repair Workers, General</t>
  </si>
  <si>
    <t>689 Koblerville Road</t>
  </si>
  <si>
    <t>Koblerville Village</t>
  </si>
  <si>
    <t>C-500-20225-763777</t>
  </si>
  <si>
    <t>HA &amp; JO INVESTMENT GROUP LLC</t>
  </si>
  <si>
    <t>ETE CAFE</t>
  </si>
  <si>
    <t>PO BOX 506483</t>
  </si>
  <si>
    <t>JANG</t>
  </si>
  <si>
    <t>STEVE</t>
  </si>
  <si>
    <t>KAP SOO</t>
  </si>
  <si>
    <t>hajoetecafe@gmail.com</t>
  </si>
  <si>
    <t>Counter Attendants, Cafeteria, Food Concession, and Coffee Shop</t>
  </si>
  <si>
    <t>P-500-20190-700992</t>
  </si>
  <si>
    <t>Counter Attendants</t>
  </si>
  <si>
    <t xml:space="preserve">Payroll related taxes as required by law. We will assist the workers in securing board, lodging or other facilities at workers' expense. </t>
  </si>
  <si>
    <t>C-500-20227-769379</t>
  </si>
  <si>
    <t>ZHUK CORPORATION</t>
  </si>
  <si>
    <t>Zhuk Compound Middle Road</t>
  </si>
  <si>
    <t>ZHUKOVSKII</t>
  </si>
  <si>
    <t>ANDREI</t>
  </si>
  <si>
    <t>zhuk.corp@gmail.com</t>
  </si>
  <si>
    <t>Sales Representatives, Wholesale and Manufacturing, Except Technical and Scientific Products</t>
  </si>
  <si>
    <t>P-500-20192-706507</t>
  </si>
  <si>
    <t>SALES REPRESENTATIVE</t>
  </si>
  <si>
    <t>-MUST HAVE ADEQUATE EXPERIENCE AND KNOW HOW IN RIPENING BANANA PROCESS.
- MUST BE ABLE TO LIFT WEIGHT UP TO 40LBS.
-MUST BE ABLE TO WORK SOME NIGHTS AND WEEKENDS.
-MUST HAVE 12 MONTHS EXPERIENCE AS SALES REPRESENTATIVE.
-MUST HAVE FOOD HANDLERS PERMIT.
-M</t>
  </si>
  <si>
    <t>ZHUK COMPOUND MIDDLE ROAD</t>
  </si>
  <si>
    <t>C-500-20252-808579</t>
  </si>
  <si>
    <t>P-500-20107-491538</t>
  </si>
  <si>
    <t>BOOKKEEPING, ACCOUNTING &amp; AUDITING CLERK</t>
  </si>
  <si>
    <t>BOOKKEEPING CERTIFICATE OR EQUIVALENT EXPERIENCE</t>
  </si>
  <si>
    <t>C-500-20205-730627</t>
  </si>
  <si>
    <t>SP DANCOE AND ASSOCIATES, LLC</t>
  </si>
  <si>
    <t>MIDDLE ROAD</t>
  </si>
  <si>
    <t>P.O. BOX 503922 GUALO RAI</t>
  </si>
  <si>
    <t>DANCOE</t>
  </si>
  <si>
    <t>SONYA</t>
  </si>
  <si>
    <t>PANGELINAN</t>
  </si>
  <si>
    <t>PRESIDENT/OWNER</t>
  </si>
  <si>
    <t>spdancoe19@gmail.com</t>
  </si>
  <si>
    <t>Architectural Drafters</t>
  </si>
  <si>
    <t>P-500-20156-625991</t>
  </si>
  <si>
    <t>ARCHITECTURAL AND CIVIL DRAFTER</t>
  </si>
  <si>
    <t>AUTOCAD OPERATOR;
ARCHITECTURAL, STRUCTURAL, ELECTRICAL, MECHANICAL PLANNING, DESIGN AND COSTING;
KNOWLEDGE IN BUILDING CODES, MATERIALS AND STANDARDS</t>
  </si>
  <si>
    <t>P.O BOX 503922 GUALO RAI</t>
  </si>
  <si>
    <t>SOCIAL SECURITY AND MEDICARE TAXES, CHAPTER 2 AND 7</t>
  </si>
  <si>
    <t>https://marianaslabor.net/jva</t>
  </si>
  <si>
    <t>C-500-20220-756880</t>
  </si>
  <si>
    <t>ALJRIC GENERAL SERVICES, LLC</t>
  </si>
  <si>
    <t>DANDAN ROAD</t>
  </si>
  <si>
    <t>P.O. BOX 505765 DANDAN VILLAGE</t>
  </si>
  <si>
    <t>HABOS</t>
  </si>
  <si>
    <t>ALMA</t>
  </si>
  <si>
    <t>IBUYAT</t>
  </si>
  <si>
    <t>aljricmanpower2017@gmail.com</t>
  </si>
  <si>
    <t>P-500-20165-651619</t>
  </si>
  <si>
    <t>MANAGERIAL
COMPUTER LITERATE
WORK SAFETY
PROPER HANDLING OF SPECIAL TOOLS AND EQUIPMENTS
DRIVERS LICENSE</t>
  </si>
  <si>
    <t>DANDAN STREET</t>
  </si>
  <si>
    <t xml:space="preserve">SOCIAL SECURITY AND MEDICARE TAXES, CHAP. 2 AND CHAP. 7 TAXES. Company will assist workers in securing board, lodging, or other facilities at not cost to workers. </t>
  </si>
  <si>
    <t>http://www.marianaslabor.net</t>
  </si>
  <si>
    <t>C-500-20231-773641</t>
  </si>
  <si>
    <t xml:space="preserve">STERLING CORPORATION </t>
  </si>
  <si>
    <t>LAGOON SPA, VERDE SPA , DYNAMIC SHIATSU</t>
  </si>
  <si>
    <t>CORAL TREE AVE, GARAPAN</t>
  </si>
  <si>
    <t>PMB 836 P.O. BOX 10001</t>
  </si>
  <si>
    <t>ZHIMING</t>
  </si>
  <si>
    <t>CORAL TREE AVE GARAPAN</t>
  </si>
  <si>
    <t>matheresacrz@yahoo.com</t>
  </si>
  <si>
    <t>P-500-20200-722773</t>
  </si>
  <si>
    <t xml:space="preserve"> MASSAGE THERAPIST need to be good with their hands, they also need some knowledge of the human body and an ability to build a strong clientele. A massage therapist also needs to meet specific certification requirements in order to practice. 2 years experience . High School Graduate</t>
  </si>
  <si>
    <t>CORAL TREE AVENUE, GARAPAN</t>
  </si>
  <si>
    <t>WORKERSCOMPENSATION COMPANY PROVIDED</t>
  </si>
  <si>
    <t>WITHHOLDING TAX AND FICA</t>
  </si>
  <si>
    <t>C-500-20308-895899</t>
  </si>
  <si>
    <t>SAIPAN MACHINERY INC</t>
  </si>
  <si>
    <t>PO BOX 500379</t>
  </si>
  <si>
    <t>SABLAN</t>
  </si>
  <si>
    <t>CASTRO</t>
  </si>
  <si>
    <t>PO Box 500379</t>
  </si>
  <si>
    <t>smi2016inc@gmail.com</t>
  </si>
  <si>
    <t>P-500-20273-848977</t>
  </si>
  <si>
    <t>MAID AND HOUSEKEEPING CLEANERS</t>
  </si>
  <si>
    <t>Should know the principles and processes of cleaning and housekeeping to meet the client-customers services satisfaction and its quality standards.  Should be honest.  Should be attentive and can follow the detailed instructions of the supervisor to meet the requirements of the job and the client-customers needs</t>
  </si>
  <si>
    <t>First Floor Island Commercial Center Bldg.</t>
  </si>
  <si>
    <t>Chalan Mon Pale Arnold Rd, Gualo Rai</t>
  </si>
  <si>
    <t>With holding Tax – Based on the CNMI With holding Tax Table multiply to Gross  Pay;	FICA – Employee’s share:  Social Security  - 6.20% of Gross Pay, Medicare –  1.45% of Gross Pay</t>
  </si>
  <si>
    <t>NOT APPLICABLE</t>
  </si>
  <si>
    <t>NOTA PPLICABLE</t>
  </si>
  <si>
    <t>C-500-20192-706471</t>
  </si>
  <si>
    <t>MARIANAS PRINTING SERVICE, INC.</t>
  </si>
  <si>
    <t>PO Box 500030, CK, Saipan, MP 96950</t>
  </si>
  <si>
    <t>CAMACHO</t>
  </si>
  <si>
    <t>TOMASA</t>
  </si>
  <si>
    <t>CHONG</t>
  </si>
  <si>
    <t>Financial Manager</t>
  </si>
  <si>
    <t>PO BOX  500030, CK</t>
  </si>
  <si>
    <t>San Jose Beach Road, Saipan</t>
  </si>
  <si>
    <t>SAIPAN, CNMI</t>
  </si>
  <si>
    <t>marprintsales@gmail.com</t>
  </si>
  <si>
    <t>Fine Artists, Including Painters, Sculptors, and Illustrators</t>
  </si>
  <si>
    <t>P-500-20160-633269</t>
  </si>
  <si>
    <t xml:space="preserve"> Fine Artists, Including Painters, Sculptors, and Illustrato</t>
  </si>
  <si>
    <t>Able to draw and other artworks, prepares printmaking medium used to print fine arts</t>
  </si>
  <si>
    <t>PO Box 50030 CK, Saipan MP 96950</t>
  </si>
  <si>
    <t>CNMI and Fica tax</t>
  </si>
  <si>
    <t>Gregorio</t>
  </si>
  <si>
    <t>Rosebeth</t>
  </si>
  <si>
    <t>Marianas Printing Service, Inc.</t>
  </si>
  <si>
    <t>C-500-20342-939506</t>
  </si>
  <si>
    <t>Golden Corporation</t>
  </si>
  <si>
    <t>GOLDEN CORP APARTMENT RENTAL</t>
  </si>
  <si>
    <t>Beach Road, Chalan Piao Village</t>
  </si>
  <si>
    <t>TOLIN</t>
  </si>
  <si>
    <t>LORENZO</t>
  </si>
  <si>
    <t>ORGANISTA</t>
  </si>
  <si>
    <t>goldencorp216@gmail.com</t>
  </si>
  <si>
    <t>P-500-20315-905719</t>
  </si>
  <si>
    <t>Can operate maintenance and repair equipment.</t>
  </si>
  <si>
    <t>CNMI TAX and FEDERAL TAX</t>
  </si>
  <si>
    <t>C-500-20309-899609</t>
  </si>
  <si>
    <t>Medical and Clinical Laboratory Technologists</t>
  </si>
  <si>
    <t>P-500-20279-857204</t>
  </si>
  <si>
    <t>Clinical Laboratory Scientist</t>
  </si>
  <si>
    <t>Licensed by the CNMI Health Care Professions Licensing Board (HCPLB) as Clinical Laboratory Technologist, meeting all necessary requirements with appropriate documents.  Possess current license to practice laboratory medicine  ASCP (American Society for Clinical Pathology)  or equivalent such as AMT (American Medical Technologists), HHS (Health and Human Services) and have at least one the following:  U.S. Bachelors Degree in a Laboratory or Biological Science with the minimum hours of coursework and training required to perform laboratory testing, as defined by CLIA requirements; OR Bachelors degree graduate of a foreign Medical Technology Program and meets all education and training, as defined by CLIA requirements.  Clinical Laboratory Scientist licensed by the AMT or HHS may be exempt from the four year degree due to licensing requirements prior to 1998.  Applicants must have three years recent and applicable clinical laboratory experience.</t>
  </si>
  <si>
    <t>C-500-20243-795159</t>
  </si>
  <si>
    <t>Q J CO., LTD</t>
  </si>
  <si>
    <t>TOUR &amp; TRAVEL AGENCY</t>
  </si>
  <si>
    <t>PMB 1136 P.O. BOX 10003</t>
  </si>
  <si>
    <t>JIAO</t>
  </si>
  <si>
    <t>JIEXIN</t>
  </si>
  <si>
    <t>saipanqj670@gmail.com</t>
  </si>
  <si>
    <t>P-500-20121-530637</t>
  </si>
  <si>
    <t>*Must have at least twenty four (24) months work experience as a Tour Guide.
*Knowledge of principles and processes for providing customer and personal services. 
*Knowledge of the structure and content of the English language including the meaning and spelling of words.
*Knowledge of historical events and their causes, indicators, and effects on civilizations and cultures.
*Knowledge of business and management principles involved in strategic planning.
*Can operate all kinds of office machines.</t>
  </si>
  <si>
    <t>FEDERAL TAX AND CNMI TAX.</t>
  </si>
  <si>
    <t>C-500-20246-800372</t>
  </si>
  <si>
    <t>JNL Corporation</t>
  </si>
  <si>
    <t>Sure Cleene</t>
  </si>
  <si>
    <t>PMB 1857 PO Box 10005</t>
  </si>
  <si>
    <t>Elayda</t>
  </si>
  <si>
    <t>Jennifer</t>
  </si>
  <si>
    <t>Tayag</t>
  </si>
  <si>
    <t>jnl_migscorp@yahoo.com</t>
  </si>
  <si>
    <t>P-500-20131-557771</t>
  </si>
  <si>
    <t>Janitors &amp; Cleaners</t>
  </si>
  <si>
    <t>Special knowledge or experience with cleaning supplies.</t>
  </si>
  <si>
    <t>Ground floor Blue Beach House</t>
  </si>
  <si>
    <t>Beach Road, Chalan Laulau</t>
  </si>
  <si>
    <t>Withholding Taxes, FICA, Medicare Contribution</t>
  </si>
  <si>
    <t>C-500-20322-916713</t>
  </si>
  <si>
    <t>ANGEL ENTERPRISES, INC.</t>
  </si>
  <si>
    <t>#201 BLDG A, ANGEL GARDEN CHINA TOWN</t>
  </si>
  <si>
    <t>WOOD</t>
  </si>
  <si>
    <t>CHANG</t>
  </si>
  <si>
    <t>SUN</t>
  </si>
  <si>
    <t>#201, BLDG A, ANGEL GARDEN CHINA TOWN</t>
  </si>
  <si>
    <t>P-500-20293-881455</t>
  </si>
  <si>
    <t>Building and ground maintenance repairer</t>
  </si>
  <si>
    <t>Ability to operate welding equipment.
Ability to assemble metal or plastic parts or products</t>
  </si>
  <si>
    <t>C-500-20197-714915</t>
  </si>
  <si>
    <t>KANOA RESORT SAIPAN</t>
  </si>
  <si>
    <t>ANGELO NINO</t>
  </si>
  <si>
    <t>P-500-20155-621801</t>
  </si>
  <si>
    <t xml:space="preserve">CUSTOMER SERVICE SUPERVISOR </t>
  </si>
  <si>
    <t>MUST BE PROFICIENT IN THE USE OF MS PROGRAMS SUCH AS EXCEL AND WORD. MUST BE ABLE TO UNDERSTAND AND USE PROPERTY MANAGEMENT SYSTEMS SUCH AS OPERA. MUST BE ABLE TO WORK NIGHTS, WEEKENDS, AND HOLIDAYS AS NEEDED. MUST BE ABLE TO STAND AND WALK FREQUENTLY.</t>
  </si>
  <si>
    <t>Paid leave, holiday pay and 401(k) retirement plan subject to company policy</t>
  </si>
  <si>
    <t>All CNMI and Federal Income Taxes, share in medical insurance and 401(k) retirement plan, if applicable</t>
  </si>
  <si>
    <t>C-500-20336-933520</t>
  </si>
  <si>
    <t>SASHA CO., INC</t>
  </si>
  <si>
    <t>SPEEDY TURTLE</t>
  </si>
  <si>
    <t>BEACH ROAD CHALAN LAULAU</t>
  </si>
  <si>
    <t>PMB 458 BOX 10000</t>
  </si>
  <si>
    <t>VEKHOV</t>
  </si>
  <si>
    <t>NAUM</t>
  </si>
  <si>
    <t>sashacoinc2020@gmail.com</t>
  </si>
  <si>
    <t>Self-Enrichment Education Teachers</t>
  </si>
  <si>
    <t>P-500-20167-654144</t>
  </si>
  <si>
    <t>COMMERCIAL DIVERS</t>
  </si>
  <si>
    <t>Open water scuba instructor certification.Speaks English, Russian, Japanese and Mongolian.</t>
  </si>
  <si>
    <t>UNITED COOP CLEANING SERVICES LLC</t>
  </si>
  <si>
    <t>PMB 738, PO BOX 10,000</t>
  </si>
  <si>
    <t>NORTHERN MARIANA ISLANDS</t>
  </si>
  <si>
    <t>HANSON</t>
  </si>
  <si>
    <t>MARK</t>
  </si>
  <si>
    <t>BRADLEY</t>
  </si>
  <si>
    <t>MANAGING MEMBER</t>
  </si>
  <si>
    <t>BEACH ROAD AND ROYAL PALM AVENUE</t>
  </si>
  <si>
    <t>SECOND FLOOR, MACARANAS BLDG, PMB 738, PO BOX 10,000</t>
  </si>
  <si>
    <t>uccsllc@gmail.com</t>
  </si>
  <si>
    <t>P-500-20350-959418</t>
  </si>
  <si>
    <t>BUILDING AND CLEANING MAINTENANCE WORKER</t>
  </si>
  <si>
    <t>BEACH ROAD AND ROYAL PALM</t>
  </si>
  <si>
    <t>2ND FLOOR, MACARANAS BUILDING PMB 738, PO BOX 10,000</t>
  </si>
  <si>
    <t>C-500-20232-775822</t>
  </si>
  <si>
    <t xml:space="preserve"> N/A</t>
  </si>
  <si>
    <t>Cabinetmakers and Bench Carpenters</t>
  </si>
  <si>
    <t>P-500-20190-702518</t>
  </si>
  <si>
    <t>CABINET MAKER</t>
  </si>
  <si>
    <t xml:space="preserve">KNOWLEDGEABLE WITH THE USE OF POWER SAWS, JOINTERS,
AND MORTISERS TO SURFACE, CUT, OR SHAPE LUMBER 
</t>
  </si>
  <si>
    <t xml:space="preserve">GROUND FLOOR, UNIT 101, MMC II BUILDING </t>
  </si>
  <si>
    <t>CHALAN KANOA</t>
  </si>
  <si>
    <t>ritodoca071719@gmail.com</t>
  </si>
  <si>
    <t>C-500-21039-061092</t>
  </si>
  <si>
    <t>SJ CORPORATION</t>
  </si>
  <si>
    <t>SJ AUTO REPAIR SHOP</t>
  </si>
  <si>
    <t>P.O. BOX 501962</t>
  </si>
  <si>
    <t>KADENA DE AMOR ST., GARAPAN</t>
  </si>
  <si>
    <t>JONG HO</t>
  </si>
  <si>
    <t>sjcorpsaipan2020@gmail.com</t>
  </si>
  <si>
    <t>Painters, Transportation Equipment</t>
  </si>
  <si>
    <t>P-500-20357-974286</t>
  </si>
  <si>
    <t>AUTO BODY TECHNICIAN</t>
  </si>
  <si>
    <t>AUTO BODY AND RELATED REPAIRS CERTIFICATE</t>
  </si>
  <si>
    <t>P.O BOX 501962</t>
  </si>
  <si>
    <t>Applicable taxes, cash advance if any.</t>
  </si>
  <si>
    <t>C-500-20233-778182</t>
  </si>
  <si>
    <t xml:space="preserve">SALTY SAIPAN CORPORATION </t>
  </si>
  <si>
    <t>SUHETA PLACE, ISLA DRIVE NAVY HILL</t>
  </si>
  <si>
    <t>PMB 731 BOX 10001</t>
  </si>
  <si>
    <t xml:space="preserve">SONG </t>
  </si>
  <si>
    <t>KYOUNG MIN</t>
  </si>
  <si>
    <t>SUHETA PLACE, ISLA DRIVE, NAVY HILL</t>
  </si>
  <si>
    <t>herenuisong@gmail.com</t>
  </si>
  <si>
    <t>MAILMAN</t>
  </si>
  <si>
    <t xml:space="preserve">BRUCE </t>
  </si>
  <si>
    <t>2ND FLOOR SASHA BLDG. CHALAN LAULAU</t>
  </si>
  <si>
    <t>PMB 238 PPP BOX 10000</t>
  </si>
  <si>
    <t>bmailman@lexmarianas.com</t>
  </si>
  <si>
    <t>MAILMAN &amp; KARA, LLC.</t>
  </si>
  <si>
    <t>CNMI SUPREME COURT</t>
  </si>
  <si>
    <t>P-500-20183-688526</t>
  </si>
  <si>
    <t>BUILDING CUSTODIAN</t>
  </si>
  <si>
    <t>HERENUISONG@GMAIL.COM</t>
  </si>
  <si>
    <t>C-500-20210-738361</t>
  </si>
  <si>
    <t>Open Knowledge Systems Inc</t>
  </si>
  <si>
    <t>let's Go Diving Saipan</t>
  </si>
  <si>
    <t>Calachucha Avenue</t>
  </si>
  <si>
    <t>PO BOX 505712</t>
  </si>
  <si>
    <t>Manipon</t>
  </si>
  <si>
    <t>Manuel</t>
  </si>
  <si>
    <t>Pascual</t>
  </si>
  <si>
    <t xml:space="preserve">PO BOX 505712 </t>
  </si>
  <si>
    <t>letsgodivingsaipan@gmail.com</t>
  </si>
  <si>
    <t>P-500-20133-561544</t>
  </si>
  <si>
    <t>Scuba Diving Instructor</t>
  </si>
  <si>
    <t xml:space="preserve">12  months work Experience as    Scuba diving instructor  Must possess a valid PADI License,  and can work flexible hours during weekends and holidays, </t>
  </si>
  <si>
    <t>will make all deductions from the worker's paycheck required by law such as Taxes (Chapter 2, Chapter 7, SS &amp; Medicare) and will promptly remit to applicable Government Agencies.</t>
  </si>
  <si>
    <t>HELP SUPPLY</t>
  </si>
  <si>
    <t>104 MANGO CITY MIDDLE ROAD GARAPAN</t>
  </si>
  <si>
    <t>CRUZ</t>
  </si>
  <si>
    <t>VALENTINO</t>
  </si>
  <si>
    <t>P.O.BOX 502305</t>
  </si>
  <si>
    <t>WORKERS COMPENSATION COMPANY PROVIDED</t>
  </si>
  <si>
    <t>C-500-20220-758495</t>
  </si>
  <si>
    <t>VICTORIA, LLC</t>
  </si>
  <si>
    <t>NEW SUMMER HOLIDAY HOTEL ,APARTMENT RENTAL  COMMERCIAL RENTAL</t>
  </si>
  <si>
    <t>PMB BOX 622 P.O. BOX 10003</t>
  </si>
  <si>
    <t>GARAPAN VILLAGE</t>
  </si>
  <si>
    <t>HAU</t>
  </si>
  <si>
    <t>EVAN</t>
  </si>
  <si>
    <t>PMB 622 P.O. BOX 10003</t>
  </si>
  <si>
    <t>victoriallc.2018@gmail.com</t>
  </si>
  <si>
    <t>P-500-20190-703500</t>
  </si>
  <si>
    <t>THESE OCCUPATIONS USUALLY REQUIRE A HIGH SCHOOL DIPLOMA. SOME PREVIOUS WORK-RELATED SKILL, KNOWLEDGE, OR EXPERIENCE IS USUALLY NEEDED.EMPLOYEES IN THESE OCCUPATIONS NEED ANYWHERE FROM A FEW MONTHS TO ONE YEAR OF WORKING WITH EXPERIENCED EMPLOYEES. THESE OCCUPATIONS OFTEN INVOLVE USING YOUR KNOWLEDGE AND SKILLS TO HELP OTHERS.</t>
  </si>
  <si>
    <t>ALAIHAI AVENUE, GARAPAN VILLAGE</t>
  </si>
  <si>
    <t>WITHHOLDING TAX, MED AND SS FICA TAX</t>
  </si>
  <si>
    <t>victoriallc2018@gmail.com</t>
  </si>
  <si>
    <t>C-500-20217-749619</t>
  </si>
  <si>
    <t>Kautz Glass Company Inc</t>
  </si>
  <si>
    <t>PO Box 502656</t>
  </si>
  <si>
    <t>Kautz</t>
  </si>
  <si>
    <t>Peter</t>
  </si>
  <si>
    <t>kautzglasscompany@yahoo.com</t>
  </si>
  <si>
    <t>P-500-20157-629516</t>
  </si>
  <si>
    <t>Sales Representative</t>
  </si>
  <si>
    <t>WITH EXTENSIVE KNOWLEDGE ON GLASS AND ALUMINUM PRODUCTS. ABLE TO DETERMINE WHICH TYPE OF MANUFACTURING PRODUCT WILL BE APPLICABLE TO
CUSTOMER NEEDS ACCORDING TO CUSTOMERS' REQUIREMENTS.</t>
  </si>
  <si>
    <t>Ufa Street</t>
  </si>
  <si>
    <t>Lower Base</t>
  </si>
  <si>
    <t>C-500-20302-890022</t>
  </si>
  <si>
    <t>BIGBANG ENTERTAINMENT, LLC.</t>
  </si>
  <si>
    <t>JUNKET OPERATIONS AND TRAVEL AGENCY</t>
  </si>
  <si>
    <t>P O BOX 506275</t>
  </si>
  <si>
    <t>CHALAN KIYA DRIVE, CHALAN KIYA VILLAGE</t>
  </si>
  <si>
    <t>DU</t>
  </si>
  <si>
    <t>YOUNG</t>
  </si>
  <si>
    <t>jdy1824@hotmail.com</t>
  </si>
  <si>
    <t>P-500-20238-785459</t>
  </si>
  <si>
    <t>AN EMPLOYMENT CERTIFICATION FOR 24 MONTHS OF WORK EXPERIENCED AS A MARKETING MANAGER.</t>
  </si>
  <si>
    <t>SALARY TAX, AND SOCIAL SECURITY AND MEDICARE TAX</t>
  </si>
  <si>
    <t>C-500-20189-698334</t>
  </si>
  <si>
    <t>SAIPAN DIVING WORLD INC.</t>
  </si>
  <si>
    <t>PMB 308 BOX 1003</t>
  </si>
  <si>
    <t>AS PERDIDO ROAD</t>
  </si>
  <si>
    <t xml:space="preserve">LAM </t>
  </si>
  <si>
    <t>PIERRE</t>
  </si>
  <si>
    <t>junjie_5588@yahoo.co.jp</t>
  </si>
  <si>
    <t>Instructional Coordinators</t>
  </si>
  <si>
    <t>P-500-20151-613937</t>
  </si>
  <si>
    <t>COURSE DIRECTOR (Self Enrichment Teacher)</t>
  </si>
  <si>
    <t>AS PERDIDO ROAD (BESIDE CORNER STONE CHURCH)</t>
  </si>
  <si>
    <t>LOT#317-4-2-1</t>
  </si>
  <si>
    <t>C-500-20213-745103</t>
  </si>
  <si>
    <t>Saipan Laulau Development Inc</t>
  </si>
  <si>
    <t>LaoLao Bay Golf &amp; Resort</t>
  </si>
  <si>
    <t>Kagman III, Kagman Road</t>
  </si>
  <si>
    <t xml:space="preserve">PMB 1020 Box 10000 </t>
  </si>
  <si>
    <t>Sambile</t>
  </si>
  <si>
    <t>Jenypy</t>
  </si>
  <si>
    <t>Human Resources Specialist</t>
  </si>
  <si>
    <t>Kagman III</t>
  </si>
  <si>
    <t>Kagman Road</t>
  </si>
  <si>
    <t>jsambile@laolaobaygolf.com</t>
  </si>
  <si>
    <t>P-500-20182-686727</t>
  </si>
  <si>
    <t>Accounting Associates</t>
  </si>
  <si>
    <t>Must have knowledge in economics, accounting principles and practices particularly in Accounts Receivables, Accounts Payable, Inventory, and Bank Reconciliation; ability to maintain highly confidential nature of accounting data and possess professionalism with good manners and conduct. Must be computer literate, preferably with knowledge on different software applications.</t>
  </si>
  <si>
    <t>Housing is optional at the amount of $100 per housing costs. Medical Insurance is also optional.</t>
  </si>
  <si>
    <t>C-500-20339-938033</t>
  </si>
  <si>
    <t>JNJ CORPORATION</t>
  </si>
  <si>
    <t>Sunny Side Cafe</t>
  </si>
  <si>
    <t>PMB 114 Box 10002</t>
  </si>
  <si>
    <t>AZUCENA STREET, GARAPAN</t>
  </si>
  <si>
    <t>Orpiano</t>
  </si>
  <si>
    <t>Ulysses</t>
  </si>
  <si>
    <t>Azucena Street, Garapan</t>
  </si>
  <si>
    <t>sunnysidesaipan@gmail.com</t>
  </si>
  <si>
    <t>P-500-20307-894200</t>
  </si>
  <si>
    <t>BAKER</t>
  </si>
  <si>
    <t>cnmi and fica taxes</t>
  </si>
  <si>
    <t>C-500-20189-698757</t>
  </si>
  <si>
    <t>JULIAN S. CALVOJR</t>
  </si>
  <si>
    <t>J'S ENTERPRISE</t>
  </si>
  <si>
    <t>P. O BOX 503301</t>
  </si>
  <si>
    <t>CALVO</t>
  </si>
  <si>
    <t>JULIAN JR.</t>
  </si>
  <si>
    <t>SONGAO</t>
  </si>
  <si>
    <t>OWNER</t>
  </si>
  <si>
    <t>electroshock419@gmail.com</t>
  </si>
  <si>
    <t>P-500-20099-468006</t>
  </si>
  <si>
    <t>Knowledge of materials, methods, and the tools involved in the construction or repair of houses, buildings, or other structures such as highways and roads.
Knowledge of machines and tools, including their designs, uses, repair, and maintenance.
Knowledge of arithmetic, algebra, geometry, calculus, statistics, and their applications.
Knowledge of design techniques, tools, and principles involved in production of precision technical plans, blueprints, drawings, and models.
Knowledge of the structure and content of the English language including the meaning and spelling of words, rules of composition, and grammar.
Knowledge of relevant equipment, policies, procedures, and strategies to promote effective local, state, or national security operations for the protection of people, data, property, and institutions.
Knowledge of principles and processes for providing customer and personal services. This includes customer needs assessment, meeting quality standards for services, and evaluation of customer satisfaction.
Knowledge of business and management principles involved in strategic planning, resource allocation, human resources modeling, leadership technique, production methods, and coordination of people and resources.
Knowledge and prediction of physical principles, laws, their interrelationships, and applications to understanding fluid, material, and atmospheric dynamics, and mechanical, electrical, atomic and sub- atomic structures and processes.
Knowledge of principles and methods for curriculum and training design, teaching and instruction for individuals and groups, and the measurement of training effects.
Knowledge of transmission, broadcasting, switching, control, and operation of telecommunications system</t>
  </si>
  <si>
    <t xml:space="preserve">MONSIGNOR GUERRERO ROAD CHALAN KIYA </t>
  </si>
  <si>
    <t xml:space="preserve">FICA AND CNMI TAXES </t>
  </si>
  <si>
    <t>C-500-21001-989518</t>
  </si>
  <si>
    <t>Younis Art Studio, Inc.</t>
  </si>
  <si>
    <t>Marianas Variety News &amp; Views</t>
  </si>
  <si>
    <t>P.O. Box 500231</t>
  </si>
  <si>
    <t>Alaihai Avenue, Garapan</t>
  </si>
  <si>
    <t>Younis</t>
  </si>
  <si>
    <t>Amier</t>
  </si>
  <si>
    <t>Castro</t>
  </si>
  <si>
    <t>liza.cruz@mvariety.com</t>
  </si>
  <si>
    <t>King</t>
  </si>
  <si>
    <t>Janet</t>
  </si>
  <si>
    <t>Han</t>
  </si>
  <si>
    <t>2nd Floor, D' Torres Building Middle Road</t>
  </si>
  <si>
    <t>janethanking@gmail.com</t>
  </si>
  <si>
    <t>King Law Office, LLC</t>
  </si>
  <si>
    <t>CNMI Supreme Court</t>
  </si>
  <si>
    <t>Printing Press Operators</t>
  </si>
  <si>
    <t>P-500-20336-931647</t>
  </si>
  <si>
    <t>Knowledgeable in the operation of different kinds of printing equipment/presses: Must be able to perform routine maintenance on equipment and minor troubleshoot; With ability to communicate in English, both verbal and written; With ability to cope with deadline pressure; Trained In handling chemicals; With ability to interact with others, organizing, planning and prioritizing work.</t>
  </si>
  <si>
    <t>LIZA.CRUZ@MVARIETY.COM</t>
  </si>
  <si>
    <t>H.</t>
  </si>
  <si>
    <t>JANETHANKING@GMAIL.COM</t>
  </si>
  <si>
    <t>C-500-20238-785664</t>
  </si>
  <si>
    <t>P-500-20200-722789</t>
  </si>
  <si>
    <t xml:space="preserve">Maids and Housekeeping Cleaners </t>
  </si>
  <si>
    <t>REQUIRES HIGH SCHOOL/GED OR EQUIVALENT. SOME PREVIOUS WORK-RELATED SKILLS, KNOWLEDGE OR EXPERIENCE NEEDED.  MUST BE ABLE TO WORK NIGHT, WEEKEND, AND HOLIDAYS. MUST BE ABLE TO WALK, STAND, LIFT, AND CARRY OBJECTS. MUST BE ABLE TO WORK UNDER PRESSURE AND DURING INCLEMENT WEATHER.</t>
  </si>
  <si>
    <t>C-500-20206-733313</t>
  </si>
  <si>
    <t>ZHIYE CORPORATION</t>
  </si>
  <si>
    <t>BEACH ROAD SAN ANTONIO</t>
  </si>
  <si>
    <t>ZHANG</t>
  </si>
  <si>
    <t>zhiyecorporation@gmail.com</t>
  </si>
  <si>
    <t>P-500-20087-439448</t>
  </si>
  <si>
    <t>NO SPECIAL SKILL REQUIRED</t>
  </si>
  <si>
    <t>C-500-20233-778643</t>
  </si>
  <si>
    <t>HANNAH FAYE G PARFAN</t>
  </si>
  <si>
    <t>TRUE BLUE BUSINESS SERVICES</t>
  </si>
  <si>
    <t>PMB 955 BOX 10000</t>
  </si>
  <si>
    <t>ROOM 104 MARIANAS BUSINESS PLAZA NAURU LOOP SUSUPE</t>
  </si>
  <si>
    <t>GUILLO</t>
  </si>
  <si>
    <t>EDEN</t>
  </si>
  <si>
    <t>FALLAR</t>
  </si>
  <si>
    <t>truebluebusinessservices2017@gmail.com</t>
  </si>
  <si>
    <t>P-500-20114-510917</t>
  </si>
  <si>
    <t>MAIDS &amp; HOUSEKEEPING CLEANERS</t>
  </si>
  <si>
    <t>The ability to bend, stretch, twist, or reach with your body, arms, and/or legs.
Stamina The ability to exert yourself physically over long periods of time without getting winded or out of breath.
The ability to arrange things or actions in a certain order or pattern according to a specific rule or set of rules.
Attention to Detail - being careful about detail and thorough in completing work tasks.
Cooperation - being pleasant with others on the job and displaying a good-nature, cooperative attitude.</t>
  </si>
  <si>
    <t>C-500-20228-771069</t>
  </si>
  <si>
    <t>PACIFIC DRUG TESTING SERVICES LLC</t>
  </si>
  <si>
    <t>PMB 994 BOX 10000</t>
  </si>
  <si>
    <t>Sablan</t>
  </si>
  <si>
    <t>Diego</t>
  </si>
  <si>
    <t>Manglona</t>
  </si>
  <si>
    <t>djsablan.pdts@gmail.com</t>
  </si>
  <si>
    <t>Computer Network Support Specialists</t>
  </si>
  <si>
    <t>P-500-20192-706767</t>
  </si>
  <si>
    <t>Network Technical Analyst</t>
  </si>
  <si>
    <t>Bachelor's Degree in Computer Science.  Cisco Certified Network Associate (CCNA) experience implementing and administering Cisco solutions. Knowledge of basic IP addressing. Knowledge of circuit boards, processors, chips, electronic equipment, and computer hardware and software, including applications and programming.  A level of programming knowledge (e.g. SQL, Visual Basic, C++).</t>
  </si>
  <si>
    <t>Springs Plaza Chalan Pale Arnold Gualo Rai</t>
  </si>
  <si>
    <t>pacificdrugtestingservices@gmail.com</t>
  </si>
  <si>
    <t>C-500-20215-747238</t>
  </si>
  <si>
    <t>BLUE EAGLE ENTERPRISES LLC</t>
  </si>
  <si>
    <t>DAMA DI NOCHE STREET</t>
  </si>
  <si>
    <t>PO BOX 506082 SAIPAN</t>
  </si>
  <si>
    <t>JOSON</t>
  </si>
  <si>
    <t>RIZALLY</t>
  </si>
  <si>
    <t>DE LEON</t>
  </si>
  <si>
    <t>blue_eagle_enterprises@yahoo.com</t>
  </si>
  <si>
    <t>P-500-20128-549369</t>
  </si>
  <si>
    <t>CONSTRUCTION LABORER</t>
  </si>
  <si>
    <t>Active Listening  Giving full attention to what other people are saying, taking time to understand the points being made, asking questions as appropriate, and not interrupting at inappropriate times.
Coordination  Adjusting actions in relation to others' actions.
Operation Monitoring  Watching gauges, dials, or other indicators to make sure a machine is working properly.
Reading Comprehension  Understanding written sentences and paragraphs in work related documents.
Social Perceptiveness  Being aware of others' reactions and understanding why they react as they do.</t>
  </si>
  <si>
    <t>Overtime Rate applies after 40 hours of work per week</t>
  </si>
  <si>
    <t>CNMI WITHHOLDING TAX, FEDERAL WITHHOLDING TAX SOCIAL SECURITY AND MEDICARE TAX CONTRIBUTIONS</t>
  </si>
  <si>
    <t>C-500-20210-737970</t>
  </si>
  <si>
    <t>JUNSON WORLD CORPORATION</t>
  </si>
  <si>
    <t xml:space="preserve">SUITE 201 MARINANS BUSINESS PLAZA  </t>
  </si>
  <si>
    <t>PO BOX 505577</t>
  </si>
  <si>
    <t>BAT-OCHIR</t>
  </si>
  <si>
    <t>ALTANGEREL</t>
  </si>
  <si>
    <t>junsonworld@gmail.com</t>
  </si>
  <si>
    <t>P-500-20164-648160</t>
  </si>
  <si>
    <t>ELECTRICIANS</t>
  </si>
  <si>
    <t>High School  Graduate,at least 24 months of related experience required.</t>
  </si>
  <si>
    <t>MIDDLE RD IN SAN ROQUE</t>
  </si>
  <si>
    <t>C-500-20226-766406</t>
  </si>
  <si>
    <t>WILLIAM F. BURRELL</t>
  </si>
  <si>
    <t>APINAN'S ROYAL THAI EMPORIUM (ARTE)</t>
  </si>
  <si>
    <t>CHALAN MONSIGNOR GUERRERO ROAD</t>
  </si>
  <si>
    <t>P.O. BOX 7435 SVRB SAN JOSE</t>
  </si>
  <si>
    <t>BURRELL</t>
  </si>
  <si>
    <t>WILLIAM</t>
  </si>
  <si>
    <t>F.</t>
  </si>
  <si>
    <t xml:space="preserve">CHALAN MONSIGNOR GUERRERO ROAD </t>
  </si>
  <si>
    <t>wfburrell0148@gmail.com</t>
  </si>
  <si>
    <t xml:space="preserve">MAILMAN </t>
  </si>
  <si>
    <t xml:space="preserve">LEE </t>
  </si>
  <si>
    <t>P-500-20181-684125</t>
  </si>
  <si>
    <t>MASSAGE THERAPISTS</t>
  </si>
  <si>
    <t>U.S. and foreign workers must have a Certificate in the art of Thai therapeutic massaging and muscle relaxation</t>
  </si>
  <si>
    <t xml:space="preserve">Housing is optional or offered to workers, with a housing allowance up to $400-$500 </t>
  </si>
  <si>
    <t>C-500-20323-916848</t>
  </si>
  <si>
    <t>Atoms Co Ltd</t>
  </si>
  <si>
    <t>Adetfa Street</t>
  </si>
  <si>
    <t>Gill Blas Condominium 1F</t>
  </si>
  <si>
    <t>KAIJO</t>
  </si>
  <si>
    <t>JUANITA</t>
  </si>
  <si>
    <t>E</t>
  </si>
  <si>
    <t>Administrative Assistant</t>
  </si>
  <si>
    <t>Gill Blas Condo 1F</t>
  </si>
  <si>
    <t>Saipan MP</t>
  </si>
  <si>
    <t>consulting-dep@atomsco.com</t>
  </si>
  <si>
    <t>Home Appliance Repairers</t>
  </si>
  <si>
    <t>P-500-20289-878763</t>
  </si>
  <si>
    <t>Must have 12 months experience as technician/repairer fixing appliances such as washers, dryers, stoves, TV, air conditioners, refrigerators and others. Must have training in electronics a electrical wiring. Must be able to obtain a drivers license in the CNMI. Must be able to read sketches or blue prints. Must be able to speak English, add, subtract, divide and multiply. Can work in open or confined spaces exposed to extreme heat, cold weather, dirt and noise. Can squat, stand and sit for long period of time. Can lift or move 50 lbs and above. Must be patient to tenants.</t>
  </si>
  <si>
    <t>1F Gill Blas Condominium Saipan</t>
  </si>
  <si>
    <t>All mandatory State (Ch2 &amp; Ch7) and Federal Taxes (FICA &amp; Medicare)</t>
  </si>
  <si>
    <t>https://atoms-saipan.jimdofree.com</t>
  </si>
  <si>
    <t>C-500-20309-899628</t>
  </si>
  <si>
    <t>FIVE STAR BUILDERS</t>
  </si>
  <si>
    <t>P-500-20279-857260</t>
  </si>
  <si>
    <t>Building Maintenance Mechanic</t>
  </si>
  <si>
    <t>HIGH SCHOOL DIPLOMA WITH 24 MONTHS WORK EXPERIENCE AS GENERAL MAINTENANCE OR RELATED JO
B. MUST HAVE THE NECESSARY PHYSICAL STAMINA. MUST BE ABLE TO WORK FOR EXTENDED HOURS O
R WORK DAYS. MUST BE ABLE TO WORK
WITH POWERED TOOLS. UNDERSTAND AND IMPLEMENT BUILDING, FIRE AND OSHA SAFETY REQUIREMEN
TS. Knowledge of materials, methods, and the tools involved in the construction or repair of houses, buildings, or other structures.</t>
  </si>
  <si>
    <t>C-500-21032-044854</t>
  </si>
  <si>
    <t>360 ENTERPRISES, INC.</t>
  </si>
  <si>
    <t>PMB 360 PO BOX 10000</t>
  </si>
  <si>
    <t>8TH FLOOR MARIANAS BUSINESS PLAZA NAURU LOOP SUSUPE</t>
  </si>
  <si>
    <t xml:space="preserve">Colburn </t>
  </si>
  <si>
    <t>Andrew Sr.</t>
  </si>
  <si>
    <t>Managing Partner</t>
  </si>
  <si>
    <t>PMB 360 PO Box 10000</t>
  </si>
  <si>
    <t>8th Floor Marianas Business Plaza Nauru Loop Susupe</t>
  </si>
  <si>
    <t>andy_ac1@yahoo.com</t>
  </si>
  <si>
    <t>P-500-20342-939575</t>
  </si>
  <si>
    <t>COOKS, RESTAURANTS</t>
  </si>
  <si>
    <t>THOROUGH EXPERIENCE WITH HOT AND COLD PREPARATION.
ABILITY TO USE SLICERS, MIXERS, GRINDERS, FOOD PROCESSORS, KNIFE, ETC.
ABLE TO HANDLE WORK IN A FAST-PACED ENVIRONMENT AND CAN WORK UNDER PRESSURE.</t>
  </si>
  <si>
    <t>C-500-20246-800383</t>
  </si>
  <si>
    <t>Manpower Services</t>
  </si>
  <si>
    <t>P-500-20131-557772</t>
  </si>
  <si>
    <t xml:space="preserve"> Strongly familiar with different types of meats and their cooking times
 Well versed in planning menus, establishing size of food portions, estimating food requirements and costs, and ordering supplies
 Skilled in preparing food for cooking and adding appropriate seasoning
 Highly experienced in performing food quality inspections to ensure that all food items conform to hygiene standards
 Well-honed aesthetic skills aimed at arranging and presenting food in a manner pleasing to the eye
 Solid knowhow of carving and preparing different types of meats for boiling, frying and steaming
 Competent at mixing the right amount of ingredients according to weight and type
 Track record of operating big ovens and cooking ranges
 Special talent for preparing different types of cuisines, relishes and salads
 Highly experienced in performing preventative and general maintenance on kitchen equipment
 Hands-on experience in handling cooking staff efficiently and directing it to ensure handling of kitchen functions
 Track record of following best hygiene and sanitation practices aimed at providing quality food services
 Absolute flexibility aimed at trying and testing new recipes in order to add new items to existing menus
 Able to prepare specialized health food items
 Strong background of handling kitchen functions such as supplies and inventory management and cooking staff schedules and records
 Demonstrated ability to set up and supervise buffets
 Able to maintain accurate inventory and records of food, supplies and utensils
 Committed to maintain a clean kitchen and work area
</t>
  </si>
  <si>
    <t>Ground Floor Blue Beach House</t>
  </si>
  <si>
    <t>Withholding Taxes, FICA and Medicare Contribution</t>
  </si>
  <si>
    <t>C-500-20232-775791</t>
  </si>
  <si>
    <t>GROUND FLOOR, UNIT 101, MMC II BUILDING,  CHALAN KANOA</t>
  </si>
  <si>
    <t xml:space="preserve"> P.O. BOX 503938</t>
  </si>
  <si>
    <t>Civil Engineering Technicians</t>
  </si>
  <si>
    <t>P-500-20190-700885</t>
  </si>
  <si>
    <t>CIVIL ENGINEERING TECHNICIAN</t>
  </si>
  <si>
    <t>C-500-20274-850792</t>
  </si>
  <si>
    <t>HWANG JAE CORPORATION</t>
  </si>
  <si>
    <t>PMB 140 BOX 10000</t>
  </si>
  <si>
    <t>MIDDLE ROAD, CHALAN LAULAU VILLAGE</t>
  </si>
  <si>
    <t>LACSINA</t>
  </si>
  <si>
    <t>EFREN</t>
  </si>
  <si>
    <t>GANDO</t>
  </si>
  <si>
    <t>cho_jinjoocorp@yahoo.com</t>
  </si>
  <si>
    <t>P-500-20238-785348</t>
  </si>
  <si>
    <t>HEAVY TRUCK DRIVER</t>
  </si>
  <si>
    <t>Proven work experience as truck driver. Hands on experience with electronic equipment and software. Knowledge of applicable truck driving and regulations. No recent moving or driving violations. Willing to submit background checks and provide employment recommendations. Must pass in medical and drug test required by Motor carrier division from department of public safety. Valid truck driving license, required for US and CW1 workers.</t>
  </si>
  <si>
    <t>CNMI AND FEDERAL TAX</t>
  </si>
  <si>
    <t>C-500-20220-756601</t>
  </si>
  <si>
    <t>Logistics Managers</t>
  </si>
  <si>
    <t>P-500-20180-683948</t>
  </si>
  <si>
    <t>Logistics Manager</t>
  </si>
  <si>
    <t>Bachelors degree in Logistics Management, Business Administration, or related disciplines.  Three (3) years experience in logistics management, building management, business operation management, or related fields.  Advanced analytical skills  Excel (vba, pivot tables, macros, etc.), preparing presentations, updating reports, and eventually building automated reports.  Proficiency in MS Excel and MS Word.  Understands how personal actions impact the customer and our client's relationship.  Able to multi-task. Willing to work beyond normal business hours in case of operation need.</t>
  </si>
  <si>
    <t>C-500-20223-758900</t>
  </si>
  <si>
    <t>p.o. box 500008 ck</t>
  </si>
  <si>
    <t>P-500-20122-533737</t>
  </si>
  <si>
    <t xml:space="preserve">Graduate of Bachelors Degree in Accounting with 3 years of experience. Experience in the shipping industry. PC proficient and excellent knowledge of Microsoft Excel, Word/Kronos Time keeper system and MAS90 Accounting software. Familiar in CNMI/IRS tax preparation. Diploma and Transcript of Record. </t>
  </si>
  <si>
    <t>SAIPAN SHIPPING COMPANY, INC</t>
  </si>
  <si>
    <t>INDUSTRIAL ROAD</t>
  </si>
  <si>
    <t>SAIPAN NOTHERN MARIANA ISLAND</t>
  </si>
  <si>
    <t>Employee share on 401k and health insurance premium</t>
  </si>
  <si>
    <t>C-500-20261-828861</t>
  </si>
  <si>
    <t>Hannah Faye G. Parfan</t>
  </si>
  <si>
    <t>True Blue Business Services</t>
  </si>
  <si>
    <t>Counter and Rental Clerks</t>
  </si>
  <si>
    <t>P-500-20209-735889</t>
  </si>
  <si>
    <t>Customer Service Skill.
Service Oriented.
Good Communication
An ability to work individually and as part of a team.
Attention to details.</t>
  </si>
  <si>
    <t xml:space="preserve">Room 104 Marianas Business Plaza Nauru Loop Susupe </t>
  </si>
  <si>
    <t>C-500-21061-111140</t>
  </si>
  <si>
    <t>PCC CORPORATION</t>
  </si>
  <si>
    <t>ROBERTO'S CAFE</t>
  </si>
  <si>
    <t>P.O. Box 505252</t>
  </si>
  <si>
    <t>PACALA</t>
  </si>
  <si>
    <t>MARILOU</t>
  </si>
  <si>
    <t>MALLARI</t>
  </si>
  <si>
    <t>ADMINISTRATIVE ASSISTANT</t>
  </si>
  <si>
    <t>pccrobertoscafe@gmail.com</t>
  </si>
  <si>
    <t>P-500-20335-930093</t>
  </si>
  <si>
    <t>Computer User Support  Analyst</t>
  </si>
  <si>
    <t xml:space="preserve">Computer related such as encoding and program installing.  </t>
  </si>
  <si>
    <t>Saipan International Airport</t>
  </si>
  <si>
    <t>I Fadang</t>
  </si>
  <si>
    <t>Federal and CNMI Taxes</t>
  </si>
  <si>
    <t>C-500-20224-761541</t>
  </si>
  <si>
    <t>WING CORPORATION</t>
  </si>
  <si>
    <t>CHUNGGIWA RESTAURANT</t>
  </si>
  <si>
    <t>PO Box 10003 PMB 586</t>
  </si>
  <si>
    <t>Kim</t>
  </si>
  <si>
    <t>Hye Young</t>
  </si>
  <si>
    <t>ALAIHAI AVENUE, GARAPAN</t>
  </si>
  <si>
    <t>PO BOX 10003 PMB 586</t>
  </si>
  <si>
    <t>hyeyoungkim87@gmail.com</t>
  </si>
  <si>
    <t>Agent</t>
  </si>
  <si>
    <t>OH</t>
  </si>
  <si>
    <t>JOON HWAN</t>
  </si>
  <si>
    <t>NAURU LOOP, SUSUPE</t>
  </si>
  <si>
    <t>PO BOX 10000 PMB 373</t>
  </si>
  <si>
    <t>HPS@HANMISAIPAN.COM</t>
  </si>
  <si>
    <t>Provenance, Inc.</t>
  </si>
  <si>
    <t>P-500-20192-706556</t>
  </si>
  <si>
    <t>Cook (Korean Cuisine)</t>
  </si>
  <si>
    <t>Cooking proficiency in a wide variety of Korean cuisine is required.  
The afternoon shift is from 11:00 A.M. to 2:00 P.M, and the evening shift is from 6:00 PM to 9:00 PM, with a 30 minute meal break during each shift, totaling 5 work hours per day, for 7 days a week, for a total of 35 scheduled work hours per week.</t>
  </si>
  <si>
    <t xml:space="preserve">Payroll Taxes will be deducted as required by federal and CNMI tax laws. 
If the employee needs assistance in securing board, lodging or other facilities, the Employer will assist the employee in securing the board, lodging, or other facilities that the employee needs, at reasonable cost to the employee. If the employee wishes the Employer to sign the rental agreement with the owner of the board, lodging, or other facilities on behalf of the employee, the corresponding rental fees will be deducted from the employee's payroll and Employer shall remit the rental fees to the owner of the board, lodging, or other facilities. Such a housing arrangement is optional for the employee, and will be offered upon the employee's request only. </t>
  </si>
  <si>
    <t>C-500-20195-709407</t>
  </si>
  <si>
    <t>PC Bargain Corporation</t>
  </si>
  <si>
    <t xml:space="preserve">PC Bargain </t>
  </si>
  <si>
    <t>P.O. Box 505644</t>
  </si>
  <si>
    <t>Beach Road, Garapan Village</t>
  </si>
  <si>
    <t>Legaspi</t>
  </si>
  <si>
    <t>Leonardo</t>
  </si>
  <si>
    <t>Delos Santos</t>
  </si>
  <si>
    <t>PO Box 505644</t>
  </si>
  <si>
    <t>pcbargaincorp@gmail.com</t>
  </si>
  <si>
    <t>P-500-20157-629511</t>
  </si>
  <si>
    <t>Technical know how in reviewing Financial Statements, Sales or Activity Reports and other performance data to measure productivity or goal achievement to identify areas needing cost reduction or program improvement.</t>
  </si>
  <si>
    <t xml:space="preserve">PC Bargain Corporation, PC Bargain Store </t>
  </si>
  <si>
    <t>C-500-20245-797770</t>
  </si>
  <si>
    <t>HONG YE TRADING CO., LTD.</t>
  </si>
  <si>
    <t>AFETNAS ROAD, SAN ANTONIO</t>
  </si>
  <si>
    <t>SHEU</t>
  </si>
  <si>
    <t>MICHAEL</t>
  </si>
  <si>
    <t>UNPINGCO</t>
  </si>
  <si>
    <t>P.O. BOX 502997</t>
  </si>
  <si>
    <t>P-500-20168-655697</t>
  </si>
  <si>
    <t xml:space="preserve">24 months of related work experience; Must be knowledgeable in cost estimating, planning, scheduling, site inspection and familiarization of materials, methods and tools involved in construction or repair of  houses or other structures.  </t>
  </si>
  <si>
    <t>AFETNAS ROAD., SAN ANTONIO</t>
  </si>
  <si>
    <t>C-500-20220-756434</t>
  </si>
  <si>
    <t>SCOTT, JR.</t>
  </si>
  <si>
    <t>ROBERT</t>
  </si>
  <si>
    <t>EARL</t>
  </si>
  <si>
    <t>P-500-20135-569647</t>
  </si>
  <si>
    <t>HOUSEKEEPING ATTENDANT</t>
  </si>
  <si>
    <t>Must know how to operate different kinds of cleaning equipment such as floor buffers, shampooers, vacuum, etc..Must have basic knowledge in cleaning chemicals, physical stamina and mobility including ability to reach, kneel and bend, ability to lift, push and pull required load (usually about 30 lbs.). Must be able to understand and follow instructions and out task in order and willing to work under pressure with the specified number of rooms or duties assigned in everyday.  Willing to work in flexible shifts, days, evenings, weekend and holidays.  Be able to stand for prolong period of time and must posses a friendly and good manners.  Zero to three moths experience in housekeeping.</t>
  </si>
  <si>
    <t>CNMI Taxes, Social Security and Medecare</t>
  </si>
  <si>
    <t>C-500-20197-714691</t>
  </si>
  <si>
    <t>Landscaping and Groundskeeping Workers</t>
  </si>
  <si>
    <t>P-500-20157-629197</t>
  </si>
  <si>
    <t>Landscaping and Groundskeeping  Workers</t>
  </si>
  <si>
    <t>The applicant should be physically fit and have stamina to stand all kinds of weather. The position spend most of the day on their feet digging, raking, and demanding physical labor.</t>
  </si>
  <si>
    <t>steanrs.tony@yahoo.com</t>
  </si>
  <si>
    <t>C-500-20225-763713</t>
  </si>
  <si>
    <t>RJCL Corporation</t>
  </si>
  <si>
    <t>RNV Construction</t>
  </si>
  <si>
    <t>PO BOX 504974</t>
  </si>
  <si>
    <t>P.O. BOX 50497</t>
  </si>
  <si>
    <t>Stock Clerks- Stockroom, Warehouse, or Storage Yard</t>
  </si>
  <si>
    <t>P-500-20141-587389</t>
  </si>
  <si>
    <t>Inventory Officer</t>
  </si>
  <si>
    <t xml:space="preserve">Must have the following Knowledge and skills:
1. Knowledge and skills with Customer and Personal Service
2. IT skills including Microsoft Excel and other Data Entry Software
3. High level of accuracy and attention to detail
4. Good interpersonal and communication skills.
</t>
  </si>
  <si>
    <t>Beachroad Garapan</t>
  </si>
  <si>
    <t>Taxes deduction applicable by Law</t>
  </si>
  <si>
    <t>C-500-20333-929951</t>
  </si>
  <si>
    <t>First-Line Supervisors of Food Preparation and Serving Workers</t>
  </si>
  <si>
    <t>P-500-20182-686770</t>
  </si>
  <si>
    <t>Sous Chef</t>
  </si>
  <si>
    <t>Preferably 12 months of progressive experience in high-volume food production or catering, or an equivalent combination of relevant education and/or experience. Must be able to work nights, weekends, and holidays. Must be able to lift 50 lbs or more and stand for long periods of time.</t>
  </si>
  <si>
    <t>Housing is optional at the amount of one hundred dollars ($100) per month for housing costs. Medical insurance also optional.</t>
  </si>
  <si>
    <t>C-500-20232-775873</t>
  </si>
  <si>
    <t>HOFSCHNEIDER ENGINEERING CORPORATION</t>
  </si>
  <si>
    <t>PMB 368 P.O. BOX 10000</t>
  </si>
  <si>
    <t>HOFSCHNEIDER</t>
  </si>
  <si>
    <t>William</t>
  </si>
  <si>
    <t xml:space="preserve">SABLAN </t>
  </si>
  <si>
    <t>2nd Floor, JET Building, Middle Road</t>
  </si>
  <si>
    <t xml:space="preserve">Gualo Rai </t>
  </si>
  <si>
    <t xml:space="preserve">Saipan </t>
  </si>
  <si>
    <t>gailm@hofschneider-eng.com</t>
  </si>
  <si>
    <t>238 ARCHBISHOP FLORES STREET</t>
  </si>
  <si>
    <t>SUITE 903</t>
  </si>
  <si>
    <t>HAGATNA</t>
  </si>
  <si>
    <t>KDIAZ@BAUMANNGUAM.COM</t>
  </si>
  <si>
    <t>BAUMANN, KONDAS and XU, LLC</t>
  </si>
  <si>
    <t xml:space="preserve">SUPREME COURT OF GUAM AND DISTRICT OF GUAM </t>
  </si>
  <si>
    <t>Inspectors, Testers, Sorters, Samplers, and Weighers</t>
  </si>
  <si>
    <t>P-500-20199-720253</t>
  </si>
  <si>
    <t>QUALITY INSPECTOR</t>
  </si>
  <si>
    <t>-Competent knowledge with Procore, Bluebeam Revu, and Microsoft Project, MS Office
-Certification from Procore: Project Management, Quality &amp; Safety, Administration, and Engineer.
Certification from Procore which is applied equally to both U.S. workers an</t>
  </si>
  <si>
    <t>2nd Floor, Jet Building, Middle Road</t>
  </si>
  <si>
    <t>Chapter 2, Chapter 7, FICA Contribution</t>
  </si>
  <si>
    <t>www.hofschneider-eng.com</t>
  </si>
  <si>
    <t>C-500-20218-751757</t>
  </si>
  <si>
    <t>ALPEX SAIPAN, INC.</t>
  </si>
  <si>
    <t>ALPEX ENERGY &amp; GAS/ALPEX SAIPAN WHOLESALE/IMPORT &amp; EXPORT</t>
  </si>
  <si>
    <t>SAN ANTONIO STREET SAN ANTONIO VILLAGE CORNER GATDAS AVENUE</t>
  </si>
  <si>
    <t>P.O. BOX 500440</t>
  </si>
  <si>
    <t>alpexsaipan@pticom.com</t>
  </si>
  <si>
    <t>P-500-20125-536909</t>
  </si>
  <si>
    <t xml:space="preserve">	Associate degree in Accounting/Bookkeeping or Equivalent.
	Proficient in Quickbooks/Peachtree Software.
</t>
  </si>
  <si>
    <t>C-500-20302-890029</t>
  </si>
  <si>
    <t>JUNKET OPERATION AND TRAVEL AGENCY</t>
  </si>
  <si>
    <t>First-Line Supervisors of Personal Service Workers</t>
  </si>
  <si>
    <t>P-500-20238-785462</t>
  </si>
  <si>
    <t>FIRST LINE SUPERVISOR</t>
  </si>
  <si>
    <t>AN EMPLOYMENT CERTIFICATION FOR AT LEAST 24 MONTHS OF WORK EXPERIENCED AS A FIRST LINE SUPERVISOR</t>
  </si>
  <si>
    <t>SALARY TAX AND SOCIAL SECURITY AND MEDICARE TAX</t>
  </si>
  <si>
    <t>C-500-20347-955564</t>
  </si>
  <si>
    <t>SUN &amp; SURF LIMITED</t>
  </si>
  <si>
    <t>NATIONAL OFFICE SUPPLY</t>
  </si>
  <si>
    <t>BEACH ROAD</t>
  </si>
  <si>
    <t>SOUTH GARAPAN</t>
  </si>
  <si>
    <t>UY</t>
  </si>
  <si>
    <t>MARY IRENE</t>
  </si>
  <si>
    <t>SIY</t>
  </si>
  <si>
    <t>nos.saipan@gmail.com</t>
  </si>
  <si>
    <t>Weighers, Measurers, Checkers, and Samplers, Recordkeeping</t>
  </si>
  <si>
    <t>P-500-20280-859291</t>
  </si>
  <si>
    <t>INVENTORY SPECIALIST</t>
  </si>
  <si>
    <t xml:space="preserve">Knowledge of MS Word, MS Excel and ability to learn and use DDMS software. Knowledge of mathematical principles and skill in their use to include basic budget management.  Skills in organizational &amp; time management.  Skills in written and verbal communication.  Ability to pay attention to detail, to maintain a calm and methodical working style and to multitask under pressure.  Ability to learn and use ERP (Enterprise Resource Planning) and data entry systems.  Ability to perform moderate to heavy lifting.  Ability to use a computer and type with proficiency.  Ability and willingness to work weekends, holidays &amp; overtime.
</t>
  </si>
  <si>
    <t>nos.saipan.hr@gmail.com</t>
  </si>
  <si>
    <t>C-500-20343-941193</t>
  </si>
  <si>
    <t>Century Tours Inc.</t>
  </si>
  <si>
    <t>Ground Floor, Kanoa Resort, Beach Road, Susupe Village</t>
  </si>
  <si>
    <t>P.O. Box 10000 PMB 1028 PPP</t>
  </si>
  <si>
    <t>Orallo</t>
  </si>
  <si>
    <t>Camille</t>
  </si>
  <si>
    <t>Human Resources Officer</t>
  </si>
  <si>
    <t>Ground Floor, Fiesta Resort &amp; Spa Saipan</t>
  </si>
  <si>
    <t>Coral Tree Avenue, Garapan Village</t>
  </si>
  <si>
    <t>camille.orallo@saipan.travel</t>
  </si>
  <si>
    <t>P-500-20314-904228</t>
  </si>
  <si>
    <t xml:space="preserve">Accounting Assistant </t>
  </si>
  <si>
    <t xml:space="preserve">AT LEAST TWO (2) YEARS EXPERIENCE AS AN ACCOUNTING ASSISTANT. MUST HAVE OR BE ABLE TO OBTAIN A VALID CERTIFIED PUBLIC ACCOUNT (CPA)  CERTIFICATION. FAMILIARITY WITH TOURISM OR HOTEL OPERATIONS IS A PLUS. SKILLED IN THE USE OF VARIOUS OPERATING SYSTEMS: SAP BUSINESS OBJECTS DATA INTEGRATOR, MICROSOFT OUTLOOK, MICROSOFT OFFICE, MICROSOFT WINDOWS, MICROSOFT POWERPOINT, MICROSOFT EXCEL, PAYROLL SOFTWARE, MICROSOFT WORD, AND MICROSOFT INTERNET EXPLORER. </t>
  </si>
  <si>
    <t>Paid leave, Holiday pay, and 401(k) retirement plan subject to company policy</t>
  </si>
  <si>
    <t>ceti_hr@saipan.travel</t>
  </si>
  <si>
    <t>C-500-20232-775793</t>
  </si>
  <si>
    <t>Security Guards</t>
  </si>
  <si>
    <t>P-500-20190-702170</t>
  </si>
  <si>
    <t>SECURITY GUARD</t>
  </si>
  <si>
    <t>.</t>
  </si>
  <si>
    <t>C-500-20342-939554</t>
  </si>
  <si>
    <t>KOPA DI ORU ST. GARAPAN</t>
  </si>
  <si>
    <t xml:space="preserve">PO BOX 9663 </t>
  </si>
  <si>
    <t>P-500-20277-856712</t>
  </si>
  <si>
    <t>PHYSICAL THERAPY LICENSE</t>
  </si>
  <si>
    <t xml:space="preserve">KOPA DI ORU ST. GARAPAN </t>
  </si>
  <si>
    <t>P. O. Box 500709</t>
  </si>
  <si>
    <t>Pangelinan</t>
  </si>
  <si>
    <t>spnpacair@gmail.com</t>
  </si>
  <si>
    <t>A/C Technician</t>
  </si>
  <si>
    <t>Chalan Pale Arnold, Gualo Rai</t>
  </si>
  <si>
    <t>C-500-20233-778416</t>
  </si>
  <si>
    <t xml:space="preserve">Daniel's Coffee &amp; Bakeshop </t>
  </si>
  <si>
    <t xml:space="preserve">Beach Rd., Garapan </t>
  </si>
  <si>
    <t>P-500-20162-640582</t>
  </si>
  <si>
    <t>Menu formulation is a plus</t>
  </si>
  <si>
    <t>C-500-20347-955556</t>
  </si>
  <si>
    <t>P-500-20280-859267</t>
  </si>
  <si>
    <t>STORE MANAGER</t>
  </si>
  <si>
    <t xml:space="preserve">Proficient in MS Office application such as MS Word, MS Excel, MS Publisher and must be able to learn and use companys existing ERP software system.  Knowledge of office and school products.  Knowledge of principles and processes for providing customer and personal services.  Knowledge of business and management principles involved in strategic planning, resource allocation, human resources management, leadership techniques, production methods and coordination of people and resources.
Knowledge of principles and methods for showing, promoting and selling products or services.   Knowledge of marketing strategy and tactics, product demonstration, sales techniques and sales control systems.  Ability to communicate with others to convey information effectively.  Ability to use logic and reasoning to identify the strengths and weaknesses of alternative solutions, conclusions and approaches to problems. Ability to work a flexible schedule that meets the needs of the business including events, holidays, weekends and overtime.  Excellent organizational, time management, prioritization and multitasking skills.  Demonstrated ability to lead by example and to give clear directions and set expectations for staff.
</t>
  </si>
  <si>
    <t>RJ Corporation</t>
  </si>
  <si>
    <t>Manpower, Landscaping, Property Rental</t>
  </si>
  <si>
    <t>P.O. BOX 500575</t>
  </si>
  <si>
    <t>ABEJO</t>
  </si>
  <si>
    <t>ROSALEE</t>
  </si>
  <si>
    <t>BANGOT</t>
  </si>
  <si>
    <t>CORPORATE RECRUITER</t>
  </si>
  <si>
    <t>1ST FLR STE #6 CHALAN MSGR GUERRERO RD</t>
  </si>
  <si>
    <t>RJ COMMERCIAL BUILDING</t>
  </si>
  <si>
    <t>rjcorporation670@gmail.com</t>
  </si>
  <si>
    <t>P-500-21007-999344</t>
  </si>
  <si>
    <t>Food Service Supervisor</t>
  </si>
  <si>
    <t>Chalan Pale Arnold, Gualo Rai Village</t>
  </si>
  <si>
    <t>CNMI TAX AND FICA TAX</t>
  </si>
  <si>
    <t>C-500-20219-754286</t>
  </si>
  <si>
    <t>3-Hi Res Corporation</t>
  </si>
  <si>
    <t>3 Hires Printing Design</t>
  </si>
  <si>
    <t>P.O. Box 506013</t>
  </si>
  <si>
    <t>Beach Road San Jose</t>
  </si>
  <si>
    <t>Gozon</t>
  </si>
  <si>
    <t>Ruby</t>
  </si>
  <si>
    <t>De Guzman</t>
  </si>
  <si>
    <t>marievelasco@gmail.com</t>
  </si>
  <si>
    <t>Graphic Designers</t>
  </si>
  <si>
    <t>P-500-20184-691979</t>
  </si>
  <si>
    <t>Graphic Arts Designer</t>
  </si>
  <si>
    <t>Good communication and customer service. Must have time management skills to meet established deadlines. Can work independently with less supervision.</t>
  </si>
  <si>
    <t>Workman's Compensation</t>
  </si>
  <si>
    <t>All mandated CNMI and Federal payroll taxes</t>
  </si>
  <si>
    <t>P-500-20284-875386</t>
  </si>
  <si>
    <t>Maid and Housekeeping Worker</t>
  </si>
  <si>
    <t xml:space="preserve">HE/SHE MUST BE ABLE TO SPEND THE DAY ON THEIR FEET WITHOUT GETTING OVERLY TIRED. CAN WORK FLEXIBLE TIME, TIME INCLUDING BACK TO BACK, WEEKENDS,
NIGHTS AND HOLIDAYS OTHERS
</t>
  </si>
  <si>
    <t>C-500-21005-994429</t>
  </si>
  <si>
    <t>WU JIN AMERICAN ENTERPRISES INC</t>
  </si>
  <si>
    <t>T-SAIPAN RESTAURANT</t>
  </si>
  <si>
    <t>PMB 103 PO BOX 10003</t>
  </si>
  <si>
    <t>KIM</t>
  </si>
  <si>
    <t>WU SUK</t>
  </si>
  <si>
    <t>wujinamerican.spn@gmail.com</t>
  </si>
  <si>
    <t>Food Service Managers</t>
  </si>
  <si>
    <t>P-500-20185-694497</t>
  </si>
  <si>
    <t>At least 1 year of experience as a Restaurant Manager
Computer literacy
Familiarity with restaurant management software
Can work on very flexible hours.</t>
  </si>
  <si>
    <t>I-SAIPAN RESTAURANT, GUALO RAI</t>
  </si>
  <si>
    <t>WUJIN AMERICAN ENTERPRISES INC</t>
  </si>
  <si>
    <t>C-500-20204-728384</t>
  </si>
  <si>
    <t>Fatimah Leilani Basa-Alam</t>
  </si>
  <si>
    <t>I.S.A.A Farming</t>
  </si>
  <si>
    <t>PO Box 501786 CK</t>
  </si>
  <si>
    <t>Basa Alam</t>
  </si>
  <si>
    <t>Fatimah</t>
  </si>
  <si>
    <t>Leilani</t>
  </si>
  <si>
    <t>Sole Proprietor</t>
  </si>
  <si>
    <t>i.s.a.a.farming.spn@gmail.com</t>
  </si>
  <si>
    <t>Farmworkers, Farm, Ranch, and Aquacultural Animals</t>
  </si>
  <si>
    <t>P-500-20157-629529</t>
  </si>
  <si>
    <t>Must have no criminal records - Background checking will be applied in ALL nationalities. Must be able to work in a flexible schedule. Must be able to withsstand long day standing, lifting, planting, puling at farm. Well experienced in all aspect of Farm work.</t>
  </si>
  <si>
    <t>Lot 004-G06 Kagman</t>
  </si>
  <si>
    <t>Basa-Alam</t>
  </si>
  <si>
    <t>C-500-20342-939563</t>
  </si>
  <si>
    <t>CORAL OCEAN GOLF RESORT</t>
  </si>
  <si>
    <t>P.O BOX 501160</t>
  </si>
  <si>
    <t>P-500-20308-895888</t>
  </si>
  <si>
    <t>ACCOUNTING SUPERVISOR</t>
  </si>
  <si>
    <t>EXCELLENT IN MATHEMATICAL AND COMMUNICATION SKILLS.
	ABILITY TO MAINTAIN HIGHLY CONFIDENTIAL NATURE OF ACCOUNTING WORKS AND POSSESS PROFESSIONALISM WITH GOOD MANNERS AND RIGHT CONDUCT.
	ABILITY TO OPERATE SAGE AND PEACHTREE ACCOUNTING SOFTWARE, AND OTHER ACCOUNTING AS REQUIRED.
	ABILITY TO DISCIPLINE, TRAIN AND SUPERVISE SUBORDINATES.
	COMPUTER LITERATE.
	ABILITY TO WORK UNDER PRESSURE AND MANAGE AND MEET DEADLINES.
	UNDERSTAND AND KNOWLEDGEABLE ABOUT FEDERAL AND LOCAL REQUIRED TAXES.
	WILLING TO WORK IN FLEXIBLE SHIFTS, DAYS, EVENING, WEEKENDS AND HOLIDAYS</t>
  </si>
  <si>
    <t xml:space="preserve">AS GONNO ROAD, AGIGAN POINT </t>
  </si>
  <si>
    <t xml:space="preserve">Federal Deductions and Other Tax Regulations as required by law. </t>
  </si>
  <si>
    <t>C-500-20342-939546</t>
  </si>
  <si>
    <t>Nursing Assistants</t>
  </si>
  <si>
    <t>P-500-20277-856721</t>
  </si>
  <si>
    <t>NURSING ASSISTANT</t>
  </si>
  <si>
    <t>NURSING ASSISTANT CERTIFICATE OR EQUIVALENT NURSING TRAINING</t>
  </si>
  <si>
    <t>C-500-21022-027237</t>
  </si>
  <si>
    <t>Tree Trimmers and Pruners</t>
  </si>
  <si>
    <t>P-500-20328-923359</t>
  </si>
  <si>
    <t>Operation and Control  Controlling operations of equipment or systems.
Operation Monitoring  Watching gauges, dials, or other indicators to make sure a machine is working properly.
Critical Thinking  Using logic and reasoning to identify the strengths and weaknesses of alternative solutions, conclusions or approaches to problems.
Complex Problem Solving  Identifying complex problems and reviewing related information to develop and evaluate options and implement solutions.
Monitoring  Monitoring/Assessing performance of yourself, other individuals, or organizations to make improvements or take corrective action.
Coordination  Adjusting actions in relation to others' actions.
Instructing  Teaching others how to do something.
Speaking  Talking to others to convey information effectively.
Active Listening  Giving full attention to what other people are saying, taking time to understand the points being made, asking questions as appropriate, and not interrupting at inappropriate times.
Equipment Selection  Determining the kind of tools and equipment needed to do a job.
Service Orientation  Actively looking for ways to help people.
Equipment Maintenance  Performing routine maintenance on equipment and determining when and what kind of maintenance is needed.
Judgment and Decision Making  Considering the relative costs and benefits of potential actions to choose the most appropriate one.
Management of Personnel Resources  Motivating, developing, and directing people as they work, identifying the best people for the job.
Quality Control Analysis  Conducting tests and inspections of products, services, or processes to evaluate quality or performance.
Time Management  Managing one's own time and the time of others.
Troubleshooting  Determining causes of operating errors and deciding what to do about it.
Active Learning  Understanding the implications of new information for both current and future problem-solving and decision-making.
Reading Comprehension  Understanding written sentences and paragraphs in work related documents.
Social Perceptiveness  Being aware of others' reactions and understanding why they react as they do.
Writing  Communicating effectively in writing as appropriate for the needs of the audience.
Persuasion  Persuading others to change their minds or behavior.
Learning Strategies  Selecting and using training/instructional methods and procedures appropriate for the situation when learning or teaching new things.
Negotiation  Bringing others together and trying to reconcile differences.
Repairing  Repairing machines or systems using the needed tools.
Systems Analysis  Determining how a system should work and how changes in conditions, operations, and the environment will affect outcomes.
Systems Evaluation  Identifying measures or indicators of system performance and the actions needed to improve or correct performance, relative to the goals of the system.
Management of Financial Resources  Determining how money will be spent to get the work done, and accounting for these expenditures.
Management of Material Resources  Obtaining and seeing to the appropriate use of equipment, facilities, and materials needed to do certain work.
Mathematics  Using mathematics to solve problems.
Science  Using scientific rules and methods to solve problems.
Technology Design  Generating or adapting equipment and technology to serve user needs.
Operations Analysis  Analyzing needs and product requirements to create a design.
Installation  Installing equipment, machines, wiring, or programs to meet specifications.</t>
  </si>
  <si>
    <t>C-500-20233-778653</t>
  </si>
  <si>
    <t>P-500-20115-514690</t>
  </si>
  <si>
    <t>LANDSCAPING &amp; GROUNDSKEEPING WORKERS</t>
  </si>
  <si>
    <t xml:space="preserve">Dependability - Job requires being reliable, responsible, and dependable, and fulfilling obligations.
Attention to Detail - Job requires being careful about detail and thorough in completing work tasks.
Time Management - Managing one's own time and the time of others.
</t>
  </si>
  <si>
    <t>C-500-20328-923324</t>
  </si>
  <si>
    <t>Alice International Corporation</t>
  </si>
  <si>
    <t>Grand Tour</t>
  </si>
  <si>
    <t>PMB 133 Box 10003</t>
  </si>
  <si>
    <t>Chalan Pale Arnold</t>
  </si>
  <si>
    <t>Aldan</t>
  </si>
  <si>
    <t>Ramon</t>
  </si>
  <si>
    <t>aicgroup88@gmail.com</t>
  </si>
  <si>
    <t>P-500-20218-751913</t>
  </si>
  <si>
    <t>Operation Manager</t>
  </si>
  <si>
    <t xml:space="preserve">12 months  work experience , Must have an experience as an Operation  manager. Must have strong leadership. Can handle the whole operation of the business
can work flexible time, during weekends and holiday can write and speak Chinese  language
required for both U.S workers and CW-1 workers.
</t>
  </si>
  <si>
    <t>will make all deductions from the worker's paycheck required by law such as Taxes (Chapter 2, Chapter 7, SS &amp; Medicare) and will promptly remit to applicable Government Agencies</t>
  </si>
  <si>
    <t>C-500-20301-889858</t>
  </si>
  <si>
    <t>SHINE STAR CORPORATION</t>
  </si>
  <si>
    <t>#207 GOLDEN PLAZA BEACH ROAD SUSUPE</t>
  </si>
  <si>
    <t>Lee</t>
  </si>
  <si>
    <t>Kwang</t>
  </si>
  <si>
    <t>Soo</t>
  </si>
  <si>
    <t>PO BOX 502926</t>
  </si>
  <si>
    <t>P-500-20272-847138</t>
  </si>
  <si>
    <t>Cooks</t>
  </si>
  <si>
    <t>C-500-20212-742965</t>
  </si>
  <si>
    <t>EFG PACIFIC HOLDINGS LLC</t>
  </si>
  <si>
    <t>ISLAND BEST CHOICE</t>
  </si>
  <si>
    <t>P-500-20119-522653</t>
  </si>
  <si>
    <t>Maintenance &amp; Repair Workers</t>
  </si>
  <si>
    <t>AN ABILITY TO WORK WELL UNDER PRESSURE.
GOOD VERBAL AND WRITTEN COMMUNICATION SKILLS
RELEVANT TECHNICAL KNOWLEDGE
PROBLEM-SOLVING SKILLS
EFFICIENCY AND ORGANISATION
TEAM WORKING SKILLS
KNOWLEDGE OF MACHINES AND TOOLS, INCLUDING THEIR DESIGNS, USES, REPAIR, AND MAINTENANCE.
MAINTENANCE - PERFORMING ROUTINE MAINTENANCE ON EQUIPMENT AND DETERMINING WHEN AND WHAT KIND OF MAINTENANCE IS NEEDED.
TROUBLESHOOTING - DETERMINING CAUSES OF OPERATING ERRORS AND DECIDING WHAT TO DO ABOUT IT.
CRITICAL THINKING - USING LOGIC AND REASONING TO IDENTIFY THE STRENGTHS AND WEAKNESSES OF ALTERNATIVE SOLUTIONS, CONCLUSIONS OR APPROACHES TO PROBLEMS</t>
  </si>
  <si>
    <t>C-500-20318-912212</t>
  </si>
  <si>
    <t>JONAS M. BARCINAS</t>
  </si>
  <si>
    <t>RJ'S MANPOWER AGENCY</t>
  </si>
  <si>
    <t>P.O. BOX 503496</t>
  </si>
  <si>
    <t>BARCINAS</t>
  </si>
  <si>
    <t>JONAS</t>
  </si>
  <si>
    <t>MANIBUSAN</t>
  </si>
  <si>
    <t>rjsmanpower@gmail.com</t>
  </si>
  <si>
    <t>P-500-20281-862032</t>
  </si>
  <si>
    <t>ABILITY TO UNDERSTAND AND FOLLOW SAFETY PROCEDURES. MUST BE ABLE TO WORK ON FLEXIBLE HOURS INCLUDING WEEKENDS &amp; HOLIDAYS.</t>
  </si>
  <si>
    <t>BUENAS DIAS ROAD ALOF AVENUE</t>
  </si>
  <si>
    <t>CNMI PAYROLL TAXES</t>
  </si>
  <si>
    <t>C-500-21032-047103</t>
  </si>
  <si>
    <t>P&amp;A CORPORATION</t>
  </si>
  <si>
    <t>WINNERS RESTAURANT, WINNERS RESIDENCE, INT'L ROLLER SKATES, ETC</t>
  </si>
  <si>
    <t>P.O. BOX 506003</t>
  </si>
  <si>
    <t>SAN ANTONIO</t>
  </si>
  <si>
    <t>DOYI</t>
  </si>
  <si>
    <t>saipanwinners5@gmail.com</t>
  </si>
  <si>
    <t>Combined Food Preparation and Serving Workers, Including Fast Food</t>
  </si>
  <si>
    <t>P-500-20339-938002</t>
  </si>
  <si>
    <t>FOOD PREPARATION &amp; SERVING WORKERS</t>
  </si>
  <si>
    <t>High school graduate with at least  3-month working experience as a Cook, Cook Assistant, Food Server or Wait Staff. Must have general knowledge in food preparation and serving workers. Must possess constructive and cooperative working relationships with others. Must possess good communication and listening skills; and has a sense of responsibility and urgency. Willing to work flexible hours including holidays and weekends. Must be physically fit to be able to handle strenuous activities. All applicants must provide school credentials and employment certificates, food handler's certificate if applicable. Must be able to secure CNMI Drivers license.</t>
  </si>
  <si>
    <t>AFETNA ROAD</t>
  </si>
  <si>
    <t>BANAYOS</t>
  </si>
  <si>
    <t xml:space="preserve">EMERLINDA </t>
  </si>
  <si>
    <t>C</t>
  </si>
  <si>
    <t>C-500-20225-763678</t>
  </si>
  <si>
    <t>NP, LLC</t>
  </si>
  <si>
    <t>Tom Yum Restaurant</t>
  </si>
  <si>
    <t>Middle Road</t>
  </si>
  <si>
    <t>Gvan</t>
  </si>
  <si>
    <t>Natalia</t>
  </si>
  <si>
    <t>Mankhoevna</t>
  </si>
  <si>
    <t>Member-managed LLC</t>
  </si>
  <si>
    <t>PO Box 502690</t>
  </si>
  <si>
    <t>tomyum2019@hotmail.com</t>
  </si>
  <si>
    <t>P-500-20169-662504</t>
  </si>
  <si>
    <t xml:space="preserve">Strongly familiar with different types of meats and their cooking times
 Well versed in planning menus, establishing size of food portions, estimating food requirements and costs, and ordering supplies
 Skilled in preparing food for cooking and adding appropriate seasoning
 Highly experienced in performing food quality inspections to ensure that all food items conform to hygiene standards
 Well-honed aesthetic skills aimed at arranging and presenting food in a manner pleasing to the eye
 Solid knowhow of carving and preparing different types of meats for boiling, frying and steaming
 Competent at mixing the right amount of ingredients according to weight and type
 Track record of operating big ovens and cooking ranges
 Special talent for preparing different types of cuisines, relishes and salads
 Highly experienced in performing preventative and general maintenance on kitchen equipment
 Hands-on experience in handling cooking staff efficiently and directing it to ensure handling of kitchen functions
 Track record of following best hygiene and sanitation practices aimed at providing quality food services
 Absolute flexibility aimed at trying and testing new recipes in order to add new items to existing menus
 Able to prepare specialized health food items
 Strong background of handling kitchen functions such as supplies and inventory management and cooking staff schedules and records
 Demonstrated ability to set up and supervise buffets
 Able to maintain accurate inventory and records of food, supplies and utensils
 Committed to maintain a clean kitchen and work area
</t>
  </si>
  <si>
    <t>C-500-20203-725647</t>
  </si>
  <si>
    <t>Bo Sea Corporation</t>
  </si>
  <si>
    <t>Gold Beach Hotel Saipan</t>
  </si>
  <si>
    <t>PO Box 502592</t>
  </si>
  <si>
    <t>Tang</t>
  </si>
  <si>
    <t>Tingjian</t>
  </si>
  <si>
    <t>kevinsaipan@gmail.com</t>
  </si>
  <si>
    <t>P-500-20114-510779</t>
  </si>
  <si>
    <t>Housekeeping Cleaner</t>
  </si>
  <si>
    <t>Three months work experience in the same field. Honest, dependable and hardworking. Willing to work on a flexible working schedules.</t>
  </si>
  <si>
    <t>Corner Beach Road and Pupulu Drive, Garapan</t>
  </si>
  <si>
    <t>Ch2 &amp; FICA Taxes</t>
  </si>
  <si>
    <t>C-500-20217-749570</t>
  </si>
  <si>
    <t>NJCM LOGISTICS, LLC</t>
  </si>
  <si>
    <t>ROYAL PACIFIC EXPRESS</t>
  </si>
  <si>
    <t xml:space="preserve">S-103 TOWER PALACE GUALO RAI </t>
  </si>
  <si>
    <t>S-103 TOWER PALACE GUALO RAI</t>
  </si>
  <si>
    <t>P-500-20185-694507</t>
  </si>
  <si>
    <t>BOOKKEEPING, ACCOUNTING AND AUDITING CLERK</t>
  </si>
  <si>
    <t>SOLID UNDERSTANDING ON BOOKKEEPING AND ACCOUNTING PROCEDURES ABLE TO MAKE STATEMENT OF ACCOUNTS PER CLIENTS FOR RECEIVABLE ABLE TO MAKE REPORT OF COLLECTIONS AND SCHEDULE OF PAYMENT OF PAYABLE ABILITY TO CALCULATE , POST AND MANAGE ACCOUNTING FIGURES. ABLE TO COMPUTE TAXES</t>
  </si>
  <si>
    <t>S-103 Tower Palace</t>
  </si>
  <si>
    <t>Middle Road Gualo Rai</t>
  </si>
  <si>
    <t>SAIPAN MP</t>
  </si>
  <si>
    <t>SUITE 203</t>
  </si>
  <si>
    <t>Child, Family, and School Social Workers</t>
  </si>
  <si>
    <t>P-500-20296-884924</t>
  </si>
  <si>
    <t>CHILD, FAMILY AND SOCIAL WORKER</t>
  </si>
  <si>
    <t>DIPLOMA IN SOCIAL WORK OR EQUIVALENT EXPERIENCE</t>
  </si>
  <si>
    <t>BRI BUILDING KOPA DI ORU ST., GARAPAN</t>
  </si>
  <si>
    <t>Group of Medical Insurance</t>
  </si>
  <si>
    <t>C-500-20363-980099</t>
  </si>
  <si>
    <t>Registered Nurses</t>
  </si>
  <si>
    <t>P-500-20276-855146</t>
  </si>
  <si>
    <t>Registered Nurse</t>
  </si>
  <si>
    <t xml:space="preserve">Associates degree in Nursing from a recognized/accredited school of Nursing or foreign equivalent. Must pass the NCLEX-RN and must be licensed as a Registered Nurse by the Commonwealth Board of Nurse Examiners (CBNE) to practice nursing in the Commonwealth of the Northern Mariana Islands (CNMI).  Must possess BLS and/or ACLS Certificates.  NRP and/or PALS Certificates, as required by assigned unit.  Computer literate.  Must demonstrate critical thinking and ability to make decision in complex situation.  </t>
  </si>
  <si>
    <t>C-500-20336-933506</t>
  </si>
  <si>
    <t>C-500-20288-877690</t>
  </si>
  <si>
    <t>PC Bargain Corp.</t>
  </si>
  <si>
    <t>BES House of Chicken (previously Salut Restaurant)</t>
  </si>
  <si>
    <t xml:space="preserve">P.O. Box 505644 Beach Road </t>
  </si>
  <si>
    <t>Garapan Village</t>
  </si>
  <si>
    <t>P-500-20162-640533</t>
  </si>
  <si>
    <t xml:space="preserve">Has an at least 6 months experience in Asian and International cuisines.
Knowledge of raw materials, production processes, quality control, cost and other techniques for maximizing the effective manufacture and distribution of goods.
</t>
  </si>
  <si>
    <t xml:space="preserve">BES House of Chicken, Beach Road, </t>
  </si>
  <si>
    <t>Federal and Local Taxes</t>
  </si>
  <si>
    <t>C-500-20316-907451</t>
  </si>
  <si>
    <t>Pacific Trading Company, LTD.</t>
  </si>
  <si>
    <t>Chalan Pale Arnold, Middle Road, Puerto Rico Village, Saipan</t>
  </si>
  <si>
    <t>P.O. Box 500236</t>
  </si>
  <si>
    <t>Cepeda</t>
  </si>
  <si>
    <t>Villagomez</t>
  </si>
  <si>
    <t>charlesc@ptcsaipan.com</t>
  </si>
  <si>
    <t>P-500-20276-855072</t>
  </si>
  <si>
    <t>Computer Network Support Specialist</t>
  </si>
  <si>
    <t>Problem solving skill, Time management and organization skill. Written and verbal communication skill. System analysis and troubleshooting skill. Analytical thinking skill. Education: Ideally with an associate's degree in computer engineering plus minimum of 48 months of related work experience.</t>
  </si>
  <si>
    <t xml:space="preserve">$50.00 401K Retirement (BI-WEEKLY) </t>
  </si>
  <si>
    <t>Santos</t>
  </si>
  <si>
    <t>Aysia</t>
  </si>
  <si>
    <t>remyv@ptcsaipan.com</t>
  </si>
  <si>
    <t>C-500-20249-807874</t>
  </si>
  <si>
    <t>WASH AND WEAR WASHLAND</t>
  </si>
  <si>
    <t>CORP SECRETARY</t>
  </si>
  <si>
    <t>PO Box 504456 CK</t>
  </si>
  <si>
    <t>P-500-20175-673961</t>
  </si>
  <si>
    <t>BACHELORS DEGREE . UNDERSTANDING OF GENERAL FINANCE AND BUDGETING, INCLUDING PROFIT AND LOSS, BALANCE SHEET AND CASH-FLOW MANAGEMENT.ABILITY TO BUILD CONSENSUS AND RELATIONSHIPS AMONG MANAGERS, PARTNERS, AND EMPLOYEES.E SOLID UNDERSTANDING OF FINANCIAL MANAGEMENT</t>
  </si>
  <si>
    <t>GROUND FLOOR OLD SABIN BLDG CHALAN PIAO</t>
  </si>
  <si>
    <t>NOne</t>
  </si>
  <si>
    <t>M</t>
  </si>
  <si>
    <t>C-500-20238-785472</t>
  </si>
  <si>
    <t>All CNMI and Federal Income Tax Required</t>
  </si>
  <si>
    <t>C-500-20315-905666</t>
  </si>
  <si>
    <t>NJCM Logistics LLC</t>
  </si>
  <si>
    <t>Royal Pacific Express</t>
  </si>
  <si>
    <t xml:space="preserve">S-103 Tower Palace </t>
  </si>
  <si>
    <t>PO Box 505093</t>
  </si>
  <si>
    <t xml:space="preserve">Rivera </t>
  </si>
  <si>
    <t>Crispino</t>
  </si>
  <si>
    <t>Tabia</t>
  </si>
  <si>
    <t>P-500-20282-873526</t>
  </si>
  <si>
    <t>Sales and Related Worker</t>
  </si>
  <si>
    <t>Must have a passion in selling</t>
  </si>
  <si>
    <t>S-103 Tower Palace, Gualo Rai</t>
  </si>
  <si>
    <t>none except for tax mandated by the law</t>
  </si>
  <si>
    <t>C-500-20278-856969</t>
  </si>
  <si>
    <t>LI'S LIMITED CORPORATION</t>
  </si>
  <si>
    <t>U SAVE CAR PLUS</t>
  </si>
  <si>
    <t>P.O. BOX 5609 CHRB</t>
  </si>
  <si>
    <t>SAN JOSE</t>
  </si>
  <si>
    <t>LIANG</t>
  </si>
  <si>
    <t xml:space="preserve">SAN JOSE </t>
  </si>
  <si>
    <t>usavecarrental@yahoo.com</t>
  </si>
  <si>
    <t>Cleaners of Vehicles and Equipment</t>
  </si>
  <si>
    <t>P-500-20163-644351</t>
  </si>
  <si>
    <t>CLEANER OF VEHICLE AND EQUIPMENT</t>
  </si>
  <si>
    <t xml:space="preserve">Knowledge in cleaning and know different types of cleaning solutions. Know how to apply waxes  and kow how to use buffing machine and cleaning equipment. Vacumm interior carpet of the car.  </t>
  </si>
  <si>
    <t>P.O. BOX 5609 CHRB, BEACH ROAD</t>
  </si>
  <si>
    <t>EMPLOYEE WITHHOLDING TAX</t>
  </si>
  <si>
    <t>C-500-20231-773753</t>
  </si>
  <si>
    <t>WIN PACIFIC CORPORATION</t>
  </si>
  <si>
    <t>WIN ENTERPRISES</t>
  </si>
  <si>
    <t>P.O. BOX 503324</t>
  </si>
  <si>
    <t>SUYAPTO</t>
  </si>
  <si>
    <t>OSWIN</t>
  </si>
  <si>
    <t>ROY</t>
  </si>
  <si>
    <t>PRESIDENT AND GENERAL MANAGER</t>
  </si>
  <si>
    <t>OSWINS@WIN-PACIFIC.COM</t>
  </si>
  <si>
    <t>P-500-20170-662944</t>
  </si>
  <si>
    <t>MICROSOFT OFFICE SOFTWARE KNOWLEDGE, ORAL AND WRITTEN COMMUNICATION SKILLS.  POLICE CLEARANCE AND DRIVER'S LICENSE FOR BOTH USA AND CW-1 WORKERS.</t>
  </si>
  <si>
    <t>TOWER PALACE, GUALO RAI VILLAGE</t>
  </si>
  <si>
    <t>WITHOLDING TAX, FICA AND MEDICARE</t>
  </si>
  <si>
    <t>darwing@win-pacific.com</t>
  </si>
  <si>
    <t>C-500-20329-925384</t>
  </si>
  <si>
    <t>KINGFISHER CORPORATION</t>
  </si>
  <si>
    <t>KINGFISHER GOLF LINKS</t>
  </si>
  <si>
    <t>TALAFOFO ROAD, CAPITOL HILL</t>
  </si>
  <si>
    <t>P. O. BOX 5232 CHRB</t>
  </si>
  <si>
    <t>CUNANAN</t>
  </si>
  <si>
    <t>JOSEFINA</t>
  </si>
  <si>
    <t>josie.kingfisher@gmail.com</t>
  </si>
  <si>
    <t>P-500-20289-878692</t>
  </si>
  <si>
    <t>COOK, RESTAURANT</t>
  </si>
  <si>
    <t>CAPABLE OF MAINTAINING SMOOTH OPERATION AT THE KITCHEN. ABILITY TO COOK AND PLATE JAPANESE, WESTERN AND LOCAL DISHES STATED IN THE MENU INCLUDING PREPARATION OF SOUPS, SALADS AND SIDE DISHES.  ABILITY TO CREATE NEW MENU &amp; MONITOR FOOD INVENTORY FOR REPLENISHMENT.</t>
  </si>
  <si>
    <t xml:space="preserve"> - N O N E -</t>
  </si>
  <si>
    <t>FICA &amp; WITHHOLDING TAXES AS REQUIRED BY BOTH CNMI &amp; FEDERAL LAWS</t>
  </si>
  <si>
    <t>C-500-20345-948339</t>
  </si>
  <si>
    <t>Jonny's Corporation</t>
  </si>
  <si>
    <t>Jonnys Bar &amp; Grill</t>
  </si>
  <si>
    <t>1796-2 Chala Pale Arnold Road</t>
  </si>
  <si>
    <t xml:space="preserve">Palm Street cor Beach road </t>
  </si>
  <si>
    <t>Jack</t>
  </si>
  <si>
    <t>PMB 783 Box 10001</t>
  </si>
  <si>
    <t>Palm Street cor Beach road</t>
  </si>
  <si>
    <t>jonnysbar600@gmail.com</t>
  </si>
  <si>
    <t>Singers</t>
  </si>
  <si>
    <t>P-500-20311-902035</t>
  </si>
  <si>
    <t>Musician and singer</t>
  </si>
  <si>
    <t xml:space="preserve">One year work Experience as a  Musician and Singer
can work flexible time, during weekends and holiday
required for both U.S workers and CW-1 workers.
</t>
  </si>
  <si>
    <t>C-500-20223-758853</t>
  </si>
  <si>
    <t>R3A GENERAL SERVICES, LLC</t>
  </si>
  <si>
    <t>MARIANAS LED LIGHTS &amp; SOLAR; R3A GENERAL MAINTENANCE SERVICES</t>
  </si>
  <si>
    <t>UNIT 101 HKP BUILDING, MIDDLE ROAD</t>
  </si>
  <si>
    <t>ARIEL</t>
  </si>
  <si>
    <t>NALANGAN</t>
  </si>
  <si>
    <t>r3a_generalservicesllc@yahoo.com</t>
  </si>
  <si>
    <t>Cement Masons and Concrete Finishers</t>
  </si>
  <si>
    <t>P-500-20180-683924</t>
  </si>
  <si>
    <t>Cement Masons</t>
  </si>
  <si>
    <t>With knowledge and skills that hold the concrete to see that they are properly constructed and hold concrete to the desired pitch and depth, and align them.Smooth concrete, using rake, shovel, hand or power trowel, hand or power screed, and float.</t>
  </si>
  <si>
    <t xml:space="preserve">Payroll related taxes as required by law </t>
  </si>
  <si>
    <t>C-500-20210-738118</t>
  </si>
  <si>
    <t>YAO BANG DEVELOPMENT CORPORATION</t>
  </si>
  <si>
    <t>ROYAL SOURCING</t>
  </si>
  <si>
    <t>Laguna Dr., Sadog Tasi</t>
  </si>
  <si>
    <t>PO BOX 505878</t>
  </si>
  <si>
    <t>SIZEMORE</t>
  </si>
  <si>
    <t>DONGRONG</t>
  </si>
  <si>
    <t>LAO</t>
  </si>
  <si>
    <t>Vice-President</t>
  </si>
  <si>
    <t>yaobang2004@gmail.com</t>
  </si>
  <si>
    <t>Shipping, Receiving, and Traffic Clerks</t>
  </si>
  <si>
    <t>P-500-20166-652100</t>
  </si>
  <si>
    <t>Shipping, receiving and  Traffic Clerk</t>
  </si>
  <si>
    <t>*Knowledge of clerical procedures and systems such as word processing,  managing files and records.
*Understanding written Chinese language for transcribing.
*Ability to arrange merchandise in certain order or pattern.
*Knowledge of different related work forms such as manifest, bill of lading, purchase requistion, and other related 
  documents.
*Proficient in Chinese language.
*Must be able to work in flexible hours.</t>
  </si>
  <si>
    <t>Ch-2, Ch-7, SS &amp; Medicare</t>
  </si>
  <si>
    <t>C-500-20308-895916</t>
  </si>
  <si>
    <t>P-500-20276-855057</t>
  </si>
  <si>
    <t>CONSTRUCTION LABORERS</t>
  </si>
  <si>
    <t>Must have necessary physical stamina, able to work for extended hours if needed, able to work with construction powered tools and machinery. Must have basic understanding of OSHA safety requirements. The applicant must have basic knowledge in varying construction works such as scaffolding erection, mix concrete, site clearing an
d other related works</t>
  </si>
  <si>
    <t>C-500-20208-735588</t>
  </si>
  <si>
    <t>SAINT TRADING COMPANY INC</t>
  </si>
  <si>
    <t>P.O. BOX 504330 SAN JOSE</t>
  </si>
  <si>
    <t>DELOS SANTOS</t>
  </si>
  <si>
    <t>NENITA</t>
  </si>
  <si>
    <t>VELASQUEZ</t>
  </si>
  <si>
    <t>Saint_Trading1986@yahoo.com</t>
  </si>
  <si>
    <t>Hotel, Motel, and Resort Desk Clerks</t>
  </si>
  <si>
    <t>P-500-20092-450734</t>
  </si>
  <si>
    <t>HOTEL, MOTEL AND RESORT DESK CLERKS</t>
  </si>
  <si>
    <t xml:space="preserve">Knowledge of principles and process for providing customer and personal services. Knowledge of administrative and clerical procedures and systems such as word processing, managing files and records, knowledge of electronic equipment, and computer hardware and software, including applications and programming. </t>
  </si>
  <si>
    <t>MONSIGNOR GUERRERO ROAD</t>
  </si>
  <si>
    <t>Social Security Tax and Medicare Tax, Chapter 2 and Chapter 7</t>
  </si>
  <si>
    <t>C-500-20233-778140</t>
  </si>
  <si>
    <t>XULIN?S AMERICAN CORPORATION</t>
  </si>
  <si>
    <t>BEACH RD IN CHALAN KANOA</t>
  </si>
  <si>
    <t>xulinsamericancorp@gmail.com</t>
  </si>
  <si>
    <t>P-500-20202-722998</t>
  </si>
  <si>
    <t>COOKS</t>
  </si>
  <si>
    <t>12 months related work experience. Must be flexible and creative, knowledge in various International and Chinese cuisine.</t>
  </si>
  <si>
    <t>C-500-20315-905758</t>
  </si>
  <si>
    <t>ROME RESEARCH CORPORATION</t>
  </si>
  <si>
    <t>IBB SITE ROBERT E. KAMOSA TRANSMITTING STATION</t>
  </si>
  <si>
    <t>P.O. BOX 520771 NORTH FIELD</t>
  </si>
  <si>
    <t>CONRAD</t>
  </si>
  <si>
    <t>PROJECT MANAGER</t>
  </si>
  <si>
    <t xml:space="preserve">IBB SITE ROBERT E. KAMOSA TRANSMITTING STATION </t>
  </si>
  <si>
    <t>P.O. BOX 520771</t>
  </si>
  <si>
    <t>MARK_CONRAD@PARTECH.COM</t>
  </si>
  <si>
    <t>2ND FLOOR, SASHA BLDG. BEACH ROAD</t>
  </si>
  <si>
    <t xml:space="preserve">MAILMAN &amp; KARA, LLC. </t>
  </si>
  <si>
    <t>Radio, Cellular, and Tower Equipment Installers and Repairers</t>
  </si>
  <si>
    <t>P-500-20281-861902</t>
  </si>
  <si>
    <t>TOWER CLIMBER</t>
  </si>
  <si>
    <t>P.O. BOX 520656 NORTH FIELD</t>
  </si>
  <si>
    <t>mark_conrad@partech.com</t>
  </si>
  <si>
    <t>C-500-20311-901883</t>
  </si>
  <si>
    <t>HONG YE RENTAL &amp; CONSTRUCTION LTD.</t>
  </si>
  <si>
    <t>hongye-mei@hotmail.com</t>
  </si>
  <si>
    <t>Cost Estimators</t>
  </si>
  <si>
    <t>P-500-20276-855096</t>
  </si>
  <si>
    <t>ESTIMATOR</t>
  </si>
  <si>
    <t>Bachelor's Degree in Civil Engineering/related fields and with 24 months of work related experience in a construction company; well-versed MS word and excel.</t>
  </si>
  <si>
    <t>Employees Income Taxes as required by Federal &amp; CNMI laws</t>
  </si>
  <si>
    <t>C-500-20263-834738</t>
  </si>
  <si>
    <t>LE QUEEN PRINTING, INC.</t>
  </si>
  <si>
    <t>DBA HOLY ANGEL CHILDCARE AND LEARNING CENTER</t>
  </si>
  <si>
    <t>P.O. BOX 505406 CK</t>
  </si>
  <si>
    <t>REYES</t>
  </si>
  <si>
    <t>JAN ARRIANE</t>
  </si>
  <si>
    <t>PALMA</t>
  </si>
  <si>
    <t>P.O. BOX 505406</t>
  </si>
  <si>
    <t>renzreyes@gmail.com</t>
  </si>
  <si>
    <t>P-500-20162-641084</t>
  </si>
  <si>
    <t>TODDLER TEACHER</t>
  </si>
  <si>
    <t xml:space="preserve">Good in Communication skills. Must have genuine interest and care for children.
</t>
  </si>
  <si>
    <t>TEXAS ROAD</t>
  </si>
  <si>
    <t xml:space="preserve">P.O. BOX 505406 CK </t>
  </si>
  <si>
    <t>All mandated CNMI and Federal Payroll Taxes</t>
  </si>
  <si>
    <t>C-500-20248-805736</t>
  </si>
  <si>
    <t>Preferably four years of progressive experience in high-volume food production or catering, or an equivalent combination of relevant education and/or experience. Must be able to work nights, weekends, and holidays. Must be able to lift 50 lbs or more and stand for long periods of time. Must be able to obtain Food Handler's Certification for both U.S. Worker &amp; Contract Workers.</t>
  </si>
  <si>
    <t>C-500-20189-700496</t>
  </si>
  <si>
    <t>A&amp;A ENTERPRISES CNMI LLC</t>
  </si>
  <si>
    <t>MSGR MARTINEZ ROAD AS LITO VILLAGE</t>
  </si>
  <si>
    <t>NARIO</t>
  </si>
  <si>
    <t>ALEJANDRO</t>
  </si>
  <si>
    <t>TUMANDAO</t>
  </si>
  <si>
    <t>aaenterprisecnmi1@gmail.com</t>
  </si>
  <si>
    <t>P-500-20097-460847</t>
  </si>
  <si>
    <t>MAINTENANCE TECHNICIAN</t>
  </si>
  <si>
    <t>KNOWLEDGE OF GENERAL AND PREVENTATIVE MAINTENANCE PROCEDURES AIMED AT HANDLING BOTH BUILDINGS AND GROUNDS MAINTENANCE. PROVEN ABILITY
TO WORK IN EXTREME WEATHER CONDITIONS SUCH AS DURING RAIN AND HEAT WAVES ABILITIES. DETAIL ORIENTED. DEMONSTRATED ABILITY TO LIFT AND MOVE
HEAVY OBJECTS OWING TO EXCEPTIONAL PHYSICAL DEXTERITY. ABLE TO WORK QUICKLY UNDER PRESSURE. FLEXIBLE WORKING HOURS.</t>
  </si>
  <si>
    <t>FICA &amp; CNMI TAXES</t>
  </si>
  <si>
    <t>C-500-20258-820110</t>
  </si>
  <si>
    <t>SAIPAN SHRIMP, LLC.</t>
  </si>
  <si>
    <t>BUBBA GUMP SHRIMP RESTAURANT</t>
  </si>
  <si>
    <t>BRIGIDA ST., BEACH ROAD</t>
  </si>
  <si>
    <t>CHALAN KANOA, P.O. BOX 500487</t>
  </si>
  <si>
    <t>ADA</t>
  </si>
  <si>
    <t>FRANCISCO</t>
  </si>
  <si>
    <t>SEMAN</t>
  </si>
  <si>
    <t>corpoffice@triplejsaipan.com</t>
  </si>
  <si>
    <t>P-500-20140-583236</t>
  </si>
  <si>
    <t>KITCHEN SUPERVISOR</t>
  </si>
  <si>
    <t xml:space="preserve">Must have High School Diploma. Must have 12 months experience  in a restaurant setting not on the fast food outlet. Must have sufficient knowledge on computer to do daily reports. Must be able to handle split shift and flexible schedules. Must have Food Handlers Certificate, will be applied equally to both U.S. workers and CW-1 workers. </t>
  </si>
  <si>
    <t>ROUTE 30, BEACH ROAD, GARAPAN</t>
  </si>
  <si>
    <t>P.O. BOX 500487</t>
  </si>
  <si>
    <t>hrbubbagump@triplejsaipan.com</t>
  </si>
  <si>
    <t>https://www.carssaipan.com/careers</t>
  </si>
  <si>
    <t>C-500-20317-909186</t>
  </si>
  <si>
    <t>TOP DEVELOMENT, INC.</t>
  </si>
  <si>
    <t>Concierges</t>
  </si>
  <si>
    <t>P-500-20268-843057</t>
  </si>
  <si>
    <t>CONCIERGE</t>
  </si>
  <si>
    <t>12 MONTHS EXPERIENCE IN CONCIERGE JOB, ABLE TO ASSISTS GUESTS/CUSTOMERS BY PERFORMING VARIOUS TASK SUCH AS MAKING RESTAURANT RESERVATIONS, BOOKING HOTELS, BOOKING TRANSPORTATION, AND MAKING RECOMMENDATION FOR GUESTS OPTIONAL TOURS SUCH AS ISLAND HOPPING.</t>
  </si>
  <si>
    <t>C-500-20218-751650</t>
  </si>
  <si>
    <t>KATARINA SAIPAN 1 LLC</t>
  </si>
  <si>
    <t>SHAWN DIVE</t>
  </si>
  <si>
    <t>PMB 203 BOX 10003</t>
  </si>
  <si>
    <t>MIDDLE ROAD, CHINA TOWN VILLAGE</t>
  </si>
  <si>
    <t>EUNA</t>
  </si>
  <si>
    <t>MEMBER</t>
  </si>
  <si>
    <t>CHO</t>
  </si>
  <si>
    <t>JIN KOO</t>
  </si>
  <si>
    <t>P O BOX 502564</t>
  </si>
  <si>
    <t>siclair9665@hotmail.com</t>
  </si>
  <si>
    <t>JIN JOO CORPORATION</t>
  </si>
  <si>
    <t>P-500-20188-695618</t>
  </si>
  <si>
    <t xml:space="preserve">Knowledge of geography and travel industry. Skill in bargaining to purchase best travel package at economical price. Skill in public relations and handling complaints. Skill in organization in order to coordinate several events simultaneously. Skill in both verbal and written communication.
</t>
  </si>
  <si>
    <t>C-500-20325-921249</t>
  </si>
  <si>
    <t>GPPC INC.</t>
  </si>
  <si>
    <t>P.O. BOX 504357 CK</t>
  </si>
  <si>
    <t>TUN KIOSHI KILELEMAN ROAD, AS PERDIDO</t>
  </si>
  <si>
    <t>PAGULAYAN</t>
  </si>
  <si>
    <t>ANITA</t>
  </si>
  <si>
    <t>FERMIN</t>
  </si>
  <si>
    <t>TUN KIOSHI KILELEMNA ROAD, AS PERDIDO</t>
  </si>
  <si>
    <t>anniep@gppcinc.com</t>
  </si>
  <si>
    <t>P-500-20275-852827</t>
  </si>
  <si>
    <t>KNOWLEDGE IN USING HAND AND POWER TOOLS SUCH AS CORDLESS POWER DRILLS, POWER  CIRCULAR SAWS, AND PULLERS</t>
  </si>
  <si>
    <t>TUN KIOSHI KILELEMAN ROAD</t>
  </si>
  <si>
    <t>AS PERDIDO AREA</t>
  </si>
  <si>
    <t>IN EXCESS OF 40 HOURS X 1.50</t>
  </si>
  <si>
    <t>CNMI WITHHOLDING AND FICA TAX</t>
  </si>
  <si>
    <t>www.gppcinc.com</t>
  </si>
  <si>
    <t>F</t>
  </si>
  <si>
    <t>C-500-20246-800971</t>
  </si>
  <si>
    <t>KAP SOON CHOI</t>
  </si>
  <si>
    <t>bab restauraNT</t>
  </si>
  <si>
    <t>PMB 320 BOX 10000</t>
  </si>
  <si>
    <t>CHOI</t>
  </si>
  <si>
    <t>KAP SOON</t>
  </si>
  <si>
    <t>SOLE PROPRIETOR</t>
  </si>
  <si>
    <t>KAPSOON.01@YAHOO.COM</t>
  </si>
  <si>
    <t>P-500-20195-709335</t>
  </si>
  <si>
    <t>SUPERVISOR</t>
  </si>
  <si>
    <t>12 MONTHS EXPERIENCE AS SUPERVISOR</t>
  </si>
  <si>
    <t>bab restaurant BLDG, GARAPAN BEACH ROAD</t>
  </si>
  <si>
    <t>kapsoon.01@yahoo.com</t>
  </si>
  <si>
    <t>C-500-20274-850679</t>
  </si>
  <si>
    <t>KSK CORPORATION</t>
  </si>
  <si>
    <t>CK BUILDING BEACH ROAD CHALAN KANOA</t>
  </si>
  <si>
    <t>JIN</t>
  </si>
  <si>
    <t>SHUN</t>
  </si>
  <si>
    <t>Coin, Vending, and Amusement Machine Servicers and Repairers</t>
  </si>
  <si>
    <t>P-500-20212-742620</t>
  </si>
  <si>
    <t>SERVICE TECHNICIAN</t>
  </si>
  <si>
    <t>Repairing  laundry and amusement machines or systems using the needed tools</t>
  </si>
  <si>
    <t>#104</t>
  </si>
  <si>
    <t>C-500-20315-905690</t>
  </si>
  <si>
    <t>FRIENDSHIP ENTERPRISES INC</t>
  </si>
  <si>
    <t>PO BOX 501193 CK</t>
  </si>
  <si>
    <t>ASUNCION</t>
  </si>
  <si>
    <t>AMORLITA</t>
  </si>
  <si>
    <t>ESPIRITU</t>
  </si>
  <si>
    <t>PO Box 501193 CK</t>
  </si>
  <si>
    <t>friendshipinformation@gmail.com</t>
  </si>
  <si>
    <t>Tailors, Dressmakers, and Custom Sewers</t>
  </si>
  <si>
    <t>P-500-20171-666469</t>
  </si>
  <si>
    <t>Dressmaker</t>
  </si>
  <si>
    <t>6 months experience  as tailor/dressmaker/seamstress</t>
  </si>
  <si>
    <t>GRD FLOOR HEMLANI BLDG</t>
  </si>
  <si>
    <t>CHALAN PIAO BEACH ROAD</t>
  </si>
  <si>
    <t>Friendship Enterprises Inc</t>
  </si>
  <si>
    <t>C-500-20275-852807</t>
  </si>
  <si>
    <t>Himawari Saipan, Inc.</t>
  </si>
  <si>
    <t>Himawari</t>
  </si>
  <si>
    <t>Bukiki Avenue</t>
  </si>
  <si>
    <t>Suzuki</t>
  </si>
  <si>
    <t>Tatsuhito</t>
  </si>
  <si>
    <t>suzuki@himawari-saipan.com</t>
  </si>
  <si>
    <t>P-500-20184-693988</t>
  </si>
  <si>
    <t>UNDERSTANDING THE IMPLICATIONS OF NEW INFORMATION FOR BOTH CURRENT AND FUTURE PROBLEM-SOLVING AND DECISION-MAKING. JOB REQUIRES BEING CAREFUL ABOUT DETAIL AND THOROUGH IN COMPLETING WORK TASKS. MUST BE HONEST, ETHICAL, RELIABLE, RESPONSIBLE, DEPENDABLE FULFILLING OBLIGATION AND CAN WORK IN FLEXIBLE HOURS.</t>
  </si>
  <si>
    <t>Required Federal and Local Tax</t>
  </si>
  <si>
    <t>himawari-saipan.com</t>
  </si>
  <si>
    <t>C-500-20343-941011</t>
  </si>
  <si>
    <t>YUN'S CORPORATION</t>
  </si>
  <si>
    <t>SAN JOSE MART</t>
  </si>
  <si>
    <t>CHALAN MONSIGNOR GUERRERO ROAD, SAN JOSE VILLAGE</t>
  </si>
  <si>
    <t>PO BOX 502651</t>
  </si>
  <si>
    <t>HOJIN</t>
  </si>
  <si>
    <t>yunscorp@yahoo.com</t>
  </si>
  <si>
    <t>P-500-20294-882702</t>
  </si>
  <si>
    <t>STOCK CLERK</t>
  </si>
  <si>
    <t>MUST HAVE KNOWLEDGE IN COMPUTER AND CALCULATOR.</t>
  </si>
  <si>
    <t>CNMI Witholding Tax, FICA Tax(Social Security, Medicare)</t>
  </si>
  <si>
    <t>IGNACIO</t>
  </si>
  <si>
    <t>MARY GRACE</t>
  </si>
  <si>
    <t>C-500-20195-709415</t>
  </si>
  <si>
    <t>PC Bargain</t>
  </si>
  <si>
    <t>P.O. Box 505644 Beach Road</t>
  </si>
  <si>
    <t>Secretaries and Administrative Assistants, Except Legal, Medical, and Executive</t>
  </si>
  <si>
    <t>P-500-20158-632345</t>
  </si>
  <si>
    <t>Knowledgeable in the use of Microsoft Office Applications such as Excel, Powerpoint and Word.
Background in accounting &amp; financial reporting is a plus.</t>
  </si>
  <si>
    <t xml:space="preserve">PC Bargain Beach Road </t>
  </si>
  <si>
    <t>C-500-20215-747320</t>
  </si>
  <si>
    <t>ALL APPLICABLE CNMI AND FEDERAL TAX DEDUCTION</t>
  </si>
  <si>
    <t xml:space="preserve">FRIENDSHIP ENTERPRISES  INC. </t>
  </si>
  <si>
    <t>FRIENDSHIPINFORMATION@GMAIL.COM</t>
  </si>
  <si>
    <t>C-500-20252-809196</t>
  </si>
  <si>
    <t>Song and Jang Corporation</t>
  </si>
  <si>
    <t>New Expo Tour</t>
  </si>
  <si>
    <t>PMB 303 Box 10000</t>
  </si>
  <si>
    <t>Song</t>
  </si>
  <si>
    <t>Hang Eui</t>
  </si>
  <si>
    <t>P-500-20218-752162</t>
  </si>
  <si>
    <t>- MUST KNOW HOW TO SPEAK AND READ KOREAN AS 100% OF CLIENTS ARE KOREAN AND HAVE LIMITED ENGLISH KNOWLEDGE.
- MUST HAVE EXPERIENCE AS TOUR GUIDE AS SPECIFIED ABOVE AND MUST HAVE PLEASING PERSONALITY.</t>
  </si>
  <si>
    <t>C-500-20224-761449</t>
  </si>
  <si>
    <t>First-Line Supervisors of Landscaping, Lawn Service, and Groundskeeping Workers</t>
  </si>
  <si>
    <t>P-500-20182-686767</t>
  </si>
  <si>
    <t>Greenskeeper Supervisor</t>
  </si>
  <si>
    <t xml:space="preserve">Previous experience and knowledge of grounds work. A working knowledge of power lawn mower/tractor. Working knowledge of and ability to use hand and power tools and equipment. Reliable and predictable attendance. Ability to develop and maintain awareness of occupational hazards and safety precautions; skilled in following safety practices and recognizing hazards. Possession of a valid drivers license to drive company vehicles. Must be able to drive turf vehicles and mowers. Must be able to work weekends and holidays. </t>
  </si>
  <si>
    <t>C-500-20325-921225</t>
  </si>
  <si>
    <t>Light Truck or Delivery Services Drivers</t>
  </si>
  <si>
    <t>P-500-20287-876532</t>
  </si>
  <si>
    <t>LIGHT TRUCK OR DELIVERY SERVICES DRIVERS</t>
  </si>
  <si>
    <t>CNMI Withholding Tax /FICA Tax (SS and Medicare)</t>
  </si>
  <si>
    <t>RGB Group, LLC</t>
  </si>
  <si>
    <t>RJ Pizza</t>
  </si>
  <si>
    <t>PO Box 503881</t>
  </si>
  <si>
    <t>Chichirica St. Garapan</t>
  </si>
  <si>
    <t xml:space="preserve">Bautista </t>
  </si>
  <si>
    <t>Romeo</t>
  </si>
  <si>
    <t>Cooks, Fast Food</t>
  </si>
  <si>
    <t>P-500-20315-905855</t>
  </si>
  <si>
    <t xml:space="preserve">3 months experience as a cook in the restaurant industry. Able to read and follow standardized recipes. Strong knowledge of proper food handling procedures. Able to work as part of a team in a busy kitchen atmosphere.   </t>
  </si>
  <si>
    <t>C-500-20303-891676</t>
  </si>
  <si>
    <t>Wilfredo Ching</t>
  </si>
  <si>
    <t>Gene's Barber and Beauty Shop</t>
  </si>
  <si>
    <t>P.O. Box 504941</t>
  </si>
  <si>
    <t>Ching</t>
  </si>
  <si>
    <t>Wifredo</t>
  </si>
  <si>
    <t>boyching@gmail.com</t>
  </si>
  <si>
    <t>P-500-20256-819714</t>
  </si>
  <si>
    <t xml:space="preserve">Hair Stylist </t>
  </si>
  <si>
    <t>Certificate of employment of 24 months.
"Police clearance with no derogatory record" will apply equally to U.S. workers and CW-1 workers.</t>
  </si>
  <si>
    <t>Unit 3 Skills International Bldg., Middle Road</t>
  </si>
  <si>
    <t>FICA and CNMI Wage &amp; Salary Tax</t>
  </si>
  <si>
    <t>C-500-20252-808590</t>
  </si>
  <si>
    <t>P-500-20107-491543</t>
  </si>
  <si>
    <t>FIRST LINE SUPERVISORS OF OFFICE &amp; ADMIN SUPPORT WORKERS</t>
  </si>
  <si>
    <t>C-500-20325-921246</t>
  </si>
  <si>
    <t>GPPC, INC.</t>
  </si>
  <si>
    <t>TUN KIOSHI, KILELEMAN TOAD, AS PERDIDO</t>
  </si>
  <si>
    <t>TUN KIOSHI, KILELEMAN ROAD, AS PERDIDO</t>
  </si>
  <si>
    <t>Structural Iron and Steel Workers</t>
  </si>
  <si>
    <t>P-500-20268-842957</t>
  </si>
  <si>
    <t>STEEL WORKER</t>
  </si>
  <si>
    <t>KNOWLEDGE IN USING WELDING MACHINE AND POWER TOOLS</t>
  </si>
  <si>
    <t>C-500-21010-004529</t>
  </si>
  <si>
    <t>MARIANAS DENTAL CENTER, LLC.</t>
  </si>
  <si>
    <t>TSL PLAZA 2ND FLOOR, BEACH ROAD GARAPAN</t>
  </si>
  <si>
    <t>P.O. BOX 504699</t>
  </si>
  <si>
    <t>LIMBO</t>
  </si>
  <si>
    <t>NEIL</t>
  </si>
  <si>
    <t>OWNER/GENERAL DENTIST</t>
  </si>
  <si>
    <t>TSL PLAZA 2ND FLOOR, BEACH ROAD</t>
  </si>
  <si>
    <t>P.O. BOX 504699 GARAPAN</t>
  </si>
  <si>
    <t>smile@mdcsaipan.com</t>
  </si>
  <si>
    <t>2ND FLOOR, SASH BLDG. CHALAN LAULAU</t>
  </si>
  <si>
    <t>P-500-20342-940825</t>
  </si>
  <si>
    <t>CLEANER</t>
  </si>
  <si>
    <t>C-500-20201-722923</t>
  </si>
  <si>
    <t>LBC Mabuhay Saipan Inc.</t>
  </si>
  <si>
    <t>PO Box 501910</t>
  </si>
  <si>
    <t>Mesina</t>
  </si>
  <si>
    <t>Joel Nicolas</t>
  </si>
  <si>
    <t>Tinio</t>
  </si>
  <si>
    <t>lbcspn33@pticom.com</t>
  </si>
  <si>
    <t>P-500-20154-621438</t>
  </si>
  <si>
    <t>Customer Service Representative</t>
  </si>
  <si>
    <t xml:space="preserve">	Active Listening  Giving full attention to what other people are saying, taking time to understand the points being made, asking questions as appropriate, and not interrupting at inappropriate times. 
	Speaking  Talking to others to convey information effectively. 
	Service Orientation  Actively looking for ways to help people.
	Reading Comprehension  Understanding written sentences and paragraphs in work related documents. 
	Critical Thinking  Using logic and reasoning to identify the strengths and weaknesses of alternative solutions, conclusions or approaches to problems. 
</t>
  </si>
  <si>
    <t>#102 Pangelinan Annex Bldg.</t>
  </si>
  <si>
    <t>Chalan Pale Arnold, Chalan Laulau</t>
  </si>
  <si>
    <t>C-500-20213-745157</t>
  </si>
  <si>
    <t>HANS CORPORATION</t>
  </si>
  <si>
    <t>P.O. BOX 501538 GARAPAN</t>
  </si>
  <si>
    <t xml:space="preserve">HAN </t>
  </si>
  <si>
    <t>JIN KWAN</t>
  </si>
  <si>
    <t>hanscorp2011@gmail.com</t>
  </si>
  <si>
    <t>AGUI</t>
  </si>
  <si>
    <t>CELSO JR</t>
  </si>
  <si>
    <t>GARBANZOS</t>
  </si>
  <si>
    <t>P.O.  BOX 10003 PMB 32</t>
  </si>
  <si>
    <t>celso_aguijr@yahoo.com</t>
  </si>
  <si>
    <t>SAINT TRADING COMPANY</t>
  </si>
  <si>
    <t>P-500-20156-625855</t>
  </si>
  <si>
    <t xml:space="preserve">BASIC AUTO MECHANIC SKILLS;
GOOD CUSTOMER AND PUBLIC SERVICE;
KNOWLEDGE IN HANDLING AND OPERATING OF SPECIAL TOOLS AND EQUIPMENTS;
DRIVER LICENSE
</t>
  </si>
  <si>
    <t>SOCIAL SECURITY AND MEDICARE  TAXES, CHAPTER 2 AND 7 TAXES</t>
  </si>
  <si>
    <t>Saint Trading Company, Inc.</t>
  </si>
  <si>
    <t>C-500-20231-775755</t>
  </si>
  <si>
    <t xml:space="preserve">SAN JOSE VILLAGE </t>
  </si>
  <si>
    <t>P-500-20114-510807</t>
  </si>
  <si>
    <t>SALES SUPERVISOR</t>
  </si>
  <si>
    <t>CUSTOMER SERVICE, ADMINISTRATION AND MANAGEMENT, SALES AND MARKETING, MATHEMATICS, CLERICAL, ACTIVE LISTENER, CRITICAL THINKING, INSTRUCTING AND DEVELOPING OTHERS, COORDINATING WORK ACTIVITIES, AND TIME MANAGEMENT.</t>
  </si>
  <si>
    <t>C-500-20224-761598</t>
  </si>
  <si>
    <t>HANA TOUR SERVICE INC</t>
  </si>
  <si>
    <t>SAIPAN HANA TOUR</t>
  </si>
  <si>
    <t>PMB 158 BOX 10000</t>
  </si>
  <si>
    <t>WORLD RESORT HOTEL LOBBY SUSUPE</t>
  </si>
  <si>
    <t>PMb 158 BOX 10000</t>
  </si>
  <si>
    <t>WORLD RESORT  HOTEL LOBBY SUSUPE</t>
  </si>
  <si>
    <t>hanatoursaipan670@gmail.com</t>
  </si>
  <si>
    <t>P-500-20189-698066</t>
  </si>
  <si>
    <t>with at least one year work experience as tour guide, can work flexible time, able to understand, speak Korean language</t>
  </si>
  <si>
    <t>PMb 158 BOX 10000 WORLD RESORT HOTEL LOBBY</t>
  </si>
  <si>
    <t>SUSUPE</t>
  </si>
  <si>
    <t>SUAREZ</t>
  </si>
  <si>
    <t>C-500-20347-955559</t>
  </si>
  <si>
    <t>P-500-20280-859285</t>
  </si>
  <si>
    <t>TECHNICAL SUPPORT SPECIALIST</t>
  </si>
  <si>
    <t xml:space="preserve">Knowledge of circuit boards, processors, chips, electronic equipment, and computer hardware and software, including applications and programming.  Knowledge of digital copiers, MFPs, POS, time recorders, printers. 
</t>
  </si>
  <si>
    <t>C-500-20252-808564</t>
  </si>
  <si>
    <t>TRI CORPORATION</t>
  </si>
  <si>
    <t>Pacific Sleep Center</t>
  </si>
  <si>
    <t>P-500-20120-526102</t>
  </si>
  <si>
    <t>NURSING ASSISTANT CERTIFICATE OR EQUIVALENT</t>
  </si>
  <si>
    <t>C-500-21046-076720</t>
  </si>
  <si>
    <t>P-500-21007-999338</t>
  </si>
  <si>
    <t>Fast Food Worker</t>
  </si>
  <si>
    <t xml:space="preserve">Must have a High School/GED diploma or equivalent. Qualified applicants must able to perform duties which combine preparing and serving food and nonalcoholic beverages. Communicate with customers regarding orders, comments, and complaints. Maintain sanitation at all times. 
</t>
  </si>
  <si>
    <t>RJ CORPORATION</t>
  </si>
  <si>
    <t>C-500-20345-951559</t>
  </si>
  <si>
    <t>GOLD RIBBON ENTERPRISES, INC.</t>
  </si>
  <si>
    <t>GOLD RIBBON BAKESHOP &amp; RESTAURANT</t>
  </si>
  <si>
    <t>P.O. BOX 505623 CHALAN PIAO VILLAGE</t>
  </si>
  <si>
    <t>ROXANNE</t>
  </si>
  <si>
    <t>ARANDA</t>
  </si>
  <si>
    <t>goldribbonbakeshop@gmail.com</t>
  </si>
  <si>
    <t>P-500-20322-914897</t>
  </si>
  <si>
    <t>AFETNA BEACH ROAD, CHALAN PIAO VILLAGE</t>
  </si>
  <si>
    <t>Withholding Tax and FICA Taxes</t>
  </si>
  <si>
    <t>C-500-20217-749459</t>
  </si>
  <si>
    <t>Cornelio D ALomia</t>
  </si>
  <si>
    <t>Triple R Pacific Motor Shop</t>
  </si>
  <si>
    <t>PO Box 503286</t>
  </si>
  <si>
    <t>ALOMIA</t>
  </si>
  <si>
    <t>CORNELIO</t>
  </si>
  <si>
    <t>tripleRpacific.spn@gmail.com</t>
  </si>
  <si>
    <t>Automotive Body and Related Repairers</t>
  </si>
  <si>
    <t>P-500-20135-570156</t>
  </si>
  <si>
    <t>Cost Estimator</t>
  </si>
  <si>
    <t>12 months of working experience as cost estimator</t>
  </si>
  <si>
    <t>Chalan Kanoa</t>
  </si>
  <si>
    <t>triplerpacific.spn@gmail.com</t>
  </si>
  <si>
    <t>TRIPLE R PACIFIC</t>
  </si>
  <si>
    <t>C-500-20322-915011</t>
  </si>
  <si>
    <t>Tapochau Estates Homeowners Association</t>
  </si>
  <si>
    <t>Tapochau Estates</t>
  </si>
  <si>
    <t>Tapochau Road</t>
  </si>
  <si>
    <t>Goodwin</t>
  </si>
  <si>
    <t>Tina</t>
  </si>
  <si>
    <t>tapochauestates@gmail.com</t>
  </si>
  <si>
    <t>P-500-20279-857220</t>
  </si>
  <si>
    <t>Building and Grounds Maintenance Repairer</t>
  </si>
  <si>
    <t>knowledge of electrical, plumbing, carpentry, landscaping, pool maintenance</t>
  </si>
  <si>
    <t>C-500-21036-057532</t>
  </si>
  <si>
    <t>BRI BUILDING KOPA DI ORU ST.</t>
  </si>
  <si>
    <t>P-500-20309-897777</t>
  </si>
  <si>
    <t>GROUP OF MEDICAL INSURANCE</t>
  </si>
  <si>
    <t>C-500-20318-911226</t>
  </si>
  <si>
    <t>schristian@starmarianas.com</t>
  </si>
  <si>
    <t>P-500-20281-861876</t>
  </si>
  <si>
    <t>Procurement Specialist</t>
  </si>
  <si>
    <t xml:space="preserve">COMPUTER LITERATE. MUST BE PROFICIENT IN WINDOWS APPLICATIONS, AND MICROSOFT OFFICE PROGRAMS. </t>
  </si>
  <si>
    <t xml:space="preserve">N/A </t>
  </si>
  <si>
    <t>C-500-20280-859339</t>
  </si>
  <si>
    <t>Loi</t>
  </si>
  <si>
    <t>Kaio</t>
  </si>
  <si>
    <t>Plumbers</t>
  </si>
  <si>
    <t>P-500-20227-770859</t>
  </si>
  <si>
    <t>Plumber</t>
  </si>
  <si>
    <t>High School Diploma / GED. Two (2) years working experience as a Plumber is the minimum requirement of this position.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t>
  </si>
  <si>
    <t>C-500-20219-753954</t>
  </si>
  <si>
    <t>Capital Saipan Corporation</t>
  </si>
  <si>
    <t>BEST MARKET</t>
  </si>
  <si>
    <t>PO BOX 504187</t>
  </si>
  <si>
    <t>WILLIAMS</t>
  </si>
  <si>
    <t>FENGYI</t>
  </si>
  <si>
    <t>PO Box 504187 CK</t>
  </si>
  <si>
    <t>capitalsaipan.bestmarket@gmail.com</t>
  </si>
  <si>
    <t>P-500-20148-603044</t>
  </si>
  <si>
    <t>Provide inspired leadership for the organization.
Make important policy, planning, and strategy decisions.
Develop, implement and review operational policies and procedures. Assist HR with recruiting when necessary.
Help promote a company culture that encourages top performance and high morale. Oversee budgeting, report
ing , planning, and auditing.
Work with senior stakeholders.
Ensure all legal and regulatory documents are
filed and monitor compliance with laws and regulations. Work with the board of directors to determine valu
es and mission, and plan for short and long-term goals.
Identify and address problems and opportunities for
the company.
Build alliances and partnerships with other organizations. Support worker communication with t
he management team.
Do overall managing both revenues and cost elements of company's income statement. Performs other related
duties.</t>
  </si>
  <si>
    <t>Best Market Building</t>
  </si>
  <si>
    <t>Koblerville</t>
  </si>
  <si>
    <t>All applicable CNMI and federal tax deduction</t>
  </si>
  <si>
    <t>CAPITAL SAIPAN CORPORATION</t>
  </si>
  <si>
    <t>Capitalsaipan.bestmarket@gmail.com</t>
  </si>
  <si>
    <t>C-500-20226-766319</t>
  </si>
  <si>
    <t>P-500-20194-709214</t>
  </si>
  <si>
    <t>Manager - Hospitality</t>
  </si>
  <si>
    <t>High school diploma / GED.  Three (3) years of managerial experience in concierge/
transportation/limousine in a well-established casino / 5 star hotel/ well-known property.  Ability to speak, read and write in Chinese in order to deal with guests and internal staff from Asian countries, especially non-English-speaking Chinese speakers.  Ability to operate Microsoft Windows &amp; Office software and transportation management system.  Able to multi-task.  Able to work on shifts and be flexible regarding work schedules according to business demands.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t>
  </si>
  <si>
    <t>C-500-20246-801212</t>
  </si>
  <si>
    <t>MARGARITA L GOMES</t>
  </si>
  <si>
    <t>PO BOX 502469</t>
  </si>
  <si>
    <t>GOMEZ</t>
  </si>
  <si>
    <t>MARGARITA</t>
  </si>
  <si>
    <t>LITUMAR</t>
  </si>
  <si>
    <t>PROPRIETOR</t>
  </si>
  <si>
    <t>MARGARITALGOMES01@GMAIL.COM</t>
  </si>
  <si>
    <t>P-500-20195-709326</t>
  </si>
  <si>
    <t>GROUND MAINTAINANCE WORKER</t>
  </si>
  <si>
    <t xml:space="preserve">KNOWLEDGEABLE IN USING BUSHCUTTING EQUIPMENT AND OTHER GROUND MAINTENANCE TOOLS. MUST HAVE THE ABILITY TO STAND FOR LONG HOURS OUTDOORS. MUST HAVE NO CRIMINAL RECORDS. ALL APPLICANTS WILL UNDERGO BACKGROUND CHECKING REGARDLESS OF NATIONALITY. FLEXIBLE AND CAN WORK ON CALL OR ON WEEKENDS. </t>
  </si>
  <si>
    <t>MARGARITA ST. CHALAN KANOA</t>
  </si>
  <si>
    <t>margaritalgomes01@gmail.com</t>
  </si>
  <si>
    <t>Margarita L Homes dba USB Ground Maintenance</t>
  </si>
  <si>
    <t>C-500-20267-840417</t>
  </si>
  <si>
    <t>Do Lim Corporation</t>
  </si>
  <si>
    <t>Capitol Hill Market</t>
  </si>
  <si>
    <t>Isa Drive, Capitol Hill</t>
  </si>
  <si>
    <t>P.O. Box 501607</t>
  </si>
  <si>
    <t>Won Hee</t>
  </si>
  <si>
    <t>leewdj@hotmail.com</t>
  </si>
  <si>
    <t>hps@hanmisaipan.com</t>
  </si>
  <si>
    <t>Butchers and Meat Cutters</t>
  </si>
  <si>
    <t>P-500-20204-728477</t>
  </si>
  <si>
    <t>Butcher</t>
  </si>
  <si>
    <t>High school diploma and at least one year of experience required.</t>
  </si>
  <si>
    <t>Payroll Taxes</t>
  </si>
  <si>
    <t>C-500-20297-886302</t>
  </si>
  <si>
    <t>JIN YONG AMERICANA, INC.</t>
  </si>
  <si>
    <t>P.O. BOX 504773 CHALAN KANOA</t>
  </si>
  <si>
    <t>YOUNG KUK</t>
  </si>
  <si>
    <t>PO BOX 504773</t>
  </si>
  <si>
    <t>sinbyungill5000@gmail.com</t>
  </si>
  <si>
    <t>P-500-20251-808057</t>
  </si>
  <si>
    <t>CHIEF AGRUB CHALAN KANOA</t>
  </si>
  <si>
    <t>C-500-20238-785426</t>
  </si>
  <si>
    <t>JUAN S TORRES</t>
  </si>
  <si>
    <t>CROP FARMING</t>
  </si>
  <si>
    <t>FLORES MAYO STREET, TAOTAOVILLE</t>
  </si>
  <si>
    <t>WALKER</t>
  </si>
  <si>
    <t>SHAOHONG</t>
  </si>
  <si>
    <t>CHE</t>
  </si>
  <si>
    <t>OFFICE CLERK</t>
  </si>
  <si>
    <t>MOOTY STREET GARAPAN</t>
  </si>
  <si>
    <t>rhtishao@gmail.com</t>
  </si>
  <si>
    <t>P-500-20205-730635</t>
  </si>
  <si>
    <t>CROP FARMER</t>
  </si>
  <si>
    <t>Have knowledge in farming crops, vegetables and fruits.</t>
  </si>
  <si>
    <t>www.marianaslabor.net/jva</t>
  </si>
  <si>
    <t>C-500-20258-822381</t>
  </si>
  <si>
    <t>RAINBOW APARTMENT</t>
  </si>
  <si>
    <t>P-500-20185-694504</t>
  </si>
  <si>
    <t>GENERAL MAINTENANCE</t>
  </si>
  <si>
    <t xml:space="preserve"> 6 MONTHS WORKING EXPERIENCE as General Maintenance, KNOWLEDGEABLE IN ALL MAINTENANCE WORK INCLUDING ELECTRICAL &amp; OTHER DRAFTING WORKS. HONEST AND
HARDWORKING. ABLE TO WORK IN A FLEXIBLE SCHEDULE.</t>
  </si>
  <si>
    <t>GULAO RAI</t>
  </si>
  <si>
    <t>C-500-20226-766353</t>
  </si>
  <si>
    <t>HATAMATA INTERNATIONAL, INC.</t>
  </si>
  <si>
    <t>HATAMATA INTERNATIONAL, INC. dba DOLCE HAIRMODE SALON</t>
  </si>
  <si>
    <t>1F HYATT REGENCY SAIPAN, CORAL TREE AVE. &amp; MICRO BEACH RD.</t>
  </si>
  <si>
    <t>PMB 705 BOX 10001, SAIPAN</t>
  </si>
  <si>
    <t>HATAMATA</t>
  </si>
  <si>
    <t>MAMORU</t>
  </si>
  <si>
    <t>1F Hyatt Regency Saipan, Coral Tree Ave  &amp; Micro Beach Rd</t>
  </si>
  <si>
    <t>PMB 705 Box 10001, Saipan</t>
  </si>
  <si>
    <t>mamamoru@gmail.com</t>
  </si>
  <si>
    <t>IKEDA</t>
  </si>
  <si>
    <t>MAMI</t>
  </si>
  <si>
    <t>ROUTE 38 (NAVY HILL ROAD)</t>
  </si>
  <si>
    <t>P.O. BOX 500047, SAIPAN</t>
  </si>
  <si>
    <t>NAVY HILL</t>
  </si>
  <si>
    <t>mami96950@gmail.com</t>
  </si>
  <si>
    <t>M&amp;M's CORPORATION</t>
  </si>
  <si>
    <t>Manicurists and Pedicurists</t>
  </si>
  <si>
    <t>P-500-20195-709462</t>
  </si>
  <si>
    <t>NAIL TECHNICIAN</t>
  </si>
  <si>
    <t>Ability to verbally communicate information and ideas in English, and preferably in other language(s) such as Japanese, Chinese and Korean to better accommodate hotel guests aside from local residents.</t>
  </si>
  <si>
    <t>1F Hyatt Regency Saipan, Coral Tree Ave. &amp; Micro Beach Rd.</t>
  </si>
  <si>
    <t>Any and all Federal and CNMI taxes applicable by law.</t>
  </si>
  <si>
    <t>C-500-20246-800532</t>
  </si>
  <si>
    <t>2nd Floor JP Centre</t>
  </si>
  <si>
    <t>P-500-20203-725674</t>
  </si>
  <si>
    <t>Graphic Designer</t>
  </si>
  <si>
    <t xml:space="preserve">MAJOR(S) AND/OR FIELDS(S) OF STUDY REQUIRED: ART, GRAPHIC DESIGN, OR RELATED FIELD. 
Must be proficient in Graphic Design software.  Must be able to work nights, weekends, and holidays.  Must work well under pressure.
Knowledge of design techniques, tools, and principles involved in production of precision technical plans, blueprints, drawings, and models. Knowledge of media production, communication, and dissemination techniques and methods. This includes alternative ways to inform and entertain via written, oral, and visual media. Knowledge of the theory and techniques required to compose, produce, and perform works of music, dance, visual arts, drama, and sculpture. Proficient in Desktop publishing software  Adobe Systems Adobe FrameMaker; Adobe Systems Adobe InDesign ; Microsoft Publisher; QuarkXPress Graphics or photo imaging software  Adobe Systems Adobe Photoshop; Adobe Illustrator; Adobe Design </t>
  </si>
  <si>
    <t>2ND FLOOR JP CENTRE</t>
  </si>
  <si>
    <t>C-500-20247-803087</t>
  </si>
  <si>
    <t>JCC Associates Incorporated</t>
  </si>
  <si>
    <t>Saipan Seaside Restaurant</t>
  </si>
  <si>
    <t>PMB 168 P.O. BOX 10003</t>
  </si>
  <si>
    <t>DELA CRUZ</t>
  </si>
  <si>
    <t>REDIE</t>
  </si>
  <si>
    <t>ALDAN</t>
  </si>
  <si>
    <t>INDEPENDENT CONTRACTOR</t>
  </si>
  <si>
    <t>PO Box 5784 CHRB</t>
  </si>
  <si>
    <t>REDIE76@GMAIL.COM</t>
  </si>
  <si>
    <t>P-500-20208-735602</t>
  </si>
  <si>
    <t>PREVIOUS EXPERIENCE IN CHINESE DELICACIES PREFERRED.</t>
  </si>
  <si>
    <t>SAIPAN SEASIDE RESTAURANT</t>
  </si>
  <si>
    <t>BREACH ROAD, GARAPAN</t>
  </si>
  <si>
    <t>saipanseaside@gmail.com</t>
  </si>
  <si>
    <t>Dela Cruz</t>
  </si>
  <si>
    <t>Redie</t>
  </si>
  <si>
    <t>redie76@gmail.com</t>
  </si>
  <si>
    <t>P.O. Box 520199</t>
  </si>
  <si>
    <t>Chong</t>
  </si>
  <si>
    <t>Gemma</t>
  </si>
  <si>
    <t>Compliance/Acting Human Resources Officer</t>
  </si>
  <si>
    <t>Interpreters and Translators</t>
  </si>
  <si>
    <t>C-500-20281-861984</t>
  </si>
  <si>
    <t>RIGEL CORPORATION</t>
  </si>
  <si>
    <t>RIGEL AUTO SHOP</t>
  </si>
  <si>
    <t>Automotive and Watercraft Service Attendants</t>
  </si>
  <si>
    <t>P-500-20247-803180</t>
  </si>
  <si>
    <t>AUTOMOTIVE AND WATERCRAFT SERVICE ATTENDANT</t>
  </si>
  <si>
    <t>Have work experience as automotive and watercraft service attendant  of at least 6 months.</t>
  </si>
  <si>
    <t>Salary Withholding Tax, SS and Medicare Tax</t>
  </si>
  <si>
    <t>C-500-20207-735483</t>
  </si>
  <si>
    <t>C-500-20204-728267</t>
  </si>
  <si>
    <t>First-Line Supervisors of Housekeeping and Janitorial Workers</t>
  </si>
  <si>
    <t>P-500-20133-561796</t>
  </si>
  <si>
    <t xml:space="preserve">HOUSEKEEPING SUPERVISOR </t>
  </si>
  <si>
    <t>MUST BE ABLE TO WORK NIGHT, WEEKEND, AND HOLIDAYS. MUST BE ABLE TO WALK, STAND, LIFT, AND CARRY OBJECTS. MUST BE ABLE TO WORK UNDER PRESSURE AND DURING INCLEMENT WEATHER.</t>
  </si>
  <si>
    <t>C-500-20232-775998</t>
  </si>
  <si>
    <t>PACIFIC SUMMIT, INCORPORATED</t>
  </si>
  <si>
    <t xml:space="preserve">BF RENT-A-CAR </t>
  </si>
  <si>
    <t>P.O. BOX 504818 CK</t>
  </si>
  <si>
    <t>Rte 37 across and near Tanu Ln, Aslito Road</t>
  </si>
  <si>
    <t>BHUIYAN</t>
  </si>
  <si>
    <t>MD NURUL</t>
  </si>
  <si>
    <t>bhuiyan.spn@gmail.com</t>
  </si>
  <si>
    <t>P-500-20113-506927</t>
  </si>
  <si>
    <t>AUTOMOTIVE MASTER MECHANICS</t>
  </si>
  <si>
    <t>Willing to learn.</t>
  </si>
  <si>
    <t>CNMI WITHHOLDING TAXES &amp; SS AND MEDICAID</t>
  </si>
  <si>
    <t>PACIFIC SUMMIT INCORPORATED</t>
  </si>
  <si>
    <t>C-500-20237-783237</t>
  </si>
  <si>
    <t>CATHERING B. PANGELINAN/LEO O. PERTUDO</t>
  </si>
  <si>
    <t>TERRY N BOLIS SNACK BAR</t>
  </si>
  <si>
    <t>P.O. BOX 501452</t>
  </si>
  <si>
    <t>TEXAS ROAD, CHALAN KANOA</t>
  </si>
  <si>
    <t>PERTUDO</t>
  </si>
  <si>
    <t>LEO</t>
  </si>
  <si>
    <t>ORDUNIO</t>
  </si>
  <si>
    <t>leopertudo@yahoo.com</t>
  </si>
  <si>
    <t>P-500-20188-695846</t>
  </si>
  <si>
    <t>COOK, FAST FOOD</t>
  </si>
  <si>
    <t>TEXAS ROAD, CHALAN KANOA NEXT OT CK ELEMENTARY SCHOOL</t>
  </si>
  <si>
    <t>ALL APPLICABLE CNMI AND FEDERAL TAXES.</t>
  </si>
  <si>
    <t>C-500-20202-723002</t>
  </si>
  <si>
    <t>CWM Trust LLC</t>
  </si>
  <si>
    <t>CWM Trust Real Estate Development</t>
  </si>
  <si>
    <t>P.O. Box 500087</t>
  </si>
  <si>
    <t>Northern Mariana Island</t>
  </si>
  <si>
    <t>WEI</t>
  </si>
  <si>
    <t xml:space="preserve">CHRISTIANA </t>
  </si>
  <si>
    <t>DORREENE</t>
  </si>
  <si>
    <t>MEMBER/SECRETARY</t>
  </si>
  <si>
    <t>NORTHERN MARIANA ISLAND</t>
  </si>
  <si>
    <t>mdejesus@eucon.edu</t>
  </si>
  <si>
    <t>P-500-20157-629495</t>
  </si>
  <si>
    <t>Accountant</t>
  </si>
  <si>
    <t>Excellent in time management . Must know how to display integrity in bookkeeping  activities. Excellent organizational skills, Must be a team player. Sage accounting software proficient.</t>
  </si>
  <si>
    <t>Kulales Pl.</t>
  </si>
  <si>
    <t>FICA, WITHHOLDING TAX AND ALL LOCAL AND FEDERAL TAXES REQUIRED</t>
  </si>
  <si>
    <t>C-500-20233-778334</t>
  </si>
  <si>
    <t>AMERICAN SINOPAN LLC</t>
  </si>
  <si>
    <t>KASE II BLDG ,BEACH RD ,GARAPAN</t>
  </si>
  <si>
    <t>ZHENG</t>
  </si>
  <si>
    <t>DONGTING</t>
  </si>
  <si>
    <t>SINOPANLLC@GMAIL.COM</t>
  </si>
  <si>
    <t>Civil Engineers</t>
  </si>
  <si>
    <t>P-500-20200-722742</t>
  </si>
  <si>
    <t>CIVIL ENGINEER</t>
  </si>
  <si>
    <t>Bachelors degree in Civil Engineering (may be foreign equivalent); 24 months experience as Civil Engineer, Project Engineer or Chief Engineer.</t>
  </si>
  <si>
    <t>sinopanllc@gmail.com</t>
  </si>
  <si>
    <t>C-500-20252-809304</t>
  </si>
  <si>
    <t>Saipan Tourmall Corporation</t>
  </si>
  <si>
    <t>SANGHWA</t>
  </si>
  <si>
    <t>saipantour29@gmail.com</t>
  </si>
  <si>
    <t>P-500-20210-738211</t>
  </si>
  <si>
    <t>-MUST KNOW HOW TO SPEAK AND READ KOREAN AS SO THAT HE CAN COMMUNICATE WELL, AS 100% OF CLIENTS ARE KOREAN AND HAVE LIMITED ENGLISH
KNOWLEDGE.
-MUST HAVE 36 MONTHS EXPERIENCE AS TOUR MANAGER.</t>
  </si>
  <si>
    <t>C-500-21020-022078</t>
  </si>
  <si>
    <t>P-500-20328-923372</t>
  </si>
  <si>
    <t>Light Truck Drivers</t>
  </si>
  <si>
    <t xml:space="preserve">Operation and Control  Controlling operations of equipment or systems.
Active Listening  Giving full attention to what other people are saying, taking time to understand the points being made, asking questions as appropriate, and not interrupting at inappropriate times.
Speaking  Talking to others to convey information effectively.
Monitoring  Monitoring/Assessing performance of yourself, other individuals, or organizations to make improvements or take corrective action.
Reading Comprehension  Understanding written sentences and paragraphs in work related documents.
Time Management  Managing one's own time and the time of others.
</t>
  </si>
  <si>
    <t>C-500-20308-896088</t>
  </si>
  <si>
    <t>P-500-20190-700962</t>
  </si>
  <si>
    <t>C-500-20318-911259</t>
  </si>
  <si>
    <t>PACIFIC ENGINEERING GROUP &amp; SERVICES (PEGS) LLC</t>
  </si>
  <si>
    <t>PEGS LLC</t>
  </si>
  <si>
    <t>P O BOX 502713</t>
  </si>
  <si>
    <t>2ND FLOOR TUN KIKU BUILDING GARAPAN</t>
  </si>
  <si>
    <t>GREGORIO</t>
  </si>
  <si>
    <t>QUICHOCHO</t>
  </si>
  <si>
    <t>gcastro@pegsmp.com</t>
  </si>
  <si>
    <t>P-500-20261-828665</t>
  </si>
  <si>
    <t>Self motivation, integrity ability to reflect on ones own work as well as the wider consequences of financial decision, business acumen and interest organisational skills and ability to manage deadlines team working ability, communication and interpersonal skills analytical ability a methodical approach and problem-solving skills high level of numeracy.24 Months of experience and must be a Bachelor Degree.</t>
  </si>
  <si>
    <t>C-500-20353-968705</t>
  </si>
  <si>
    <t>TRIPLE J SAIPAN, INC.</t>
  </si>
  <si>
    <t>SURF CLUB</t>
  </si>
  <si>
    <t>P-500-20316-907573</t>
  </si>
  <si>
    <t xml:space="preserve">Must have a High School diploma or equivalent work experience in a reputable establishment as a Cook. Must have at least 12 months work experience. Able to perform food preparation and cooking activities of a dining restaurant. Can design menu and review food purchases. Should have the ability to forecast food preparation base from increase or decrease customer guest flow. Can create inventory method base from company or restaurant needs. Can comply with nutrition, sanitation regulation and safety standards as prescribed by USDA. Technically updated on latest industry practices. </t>
  </si>
  <si>
    <t>San Isidro Avenue</t>
  </si>
  <si>
    <t>Chalan Kanoa, P.O. Box 500487</t>
  </si>
  <si>
    <t xml:space="preserve">One free duty meal. </t>
  </si>
  <si>
    <t>hrtjsaipan@triplejsaipan.com</t>
  </si>
  <si>
    <t>C-500-20218-751620</t>
  </si>
  <si>
    <t>RJCL CORPORATION</t>
  </si>
  <si>
    <t>RNV CONSTRUCTION</t>
  </si>
  <si>
    <t>BEACHROAD GARAPAN</t>
  </si>
  <si>
    <t>P-500-20184-691742</t>
  </si>
  <si>
    <t>FIXTURES AND EQUIPMENT REPAIRER</t>
  </si>
  <si>
    <t>Beachroad near Kopa Di Oru St</t>
  </si>
  <si>
    <t>C-500-20274-851064</t>
  </si>
  <si>
    <t>C-500-20323-916816</t>
  </si>
  <si>
    <t>EBBA</t>
  </si>
  <si>
    <t>P-500-20287-876461</t>
  </si>
  <si>
    <t>Heating, Airconditioning &amp; Refrigeration Mechanics &amp; Install</t>
  </si>
  <si>
    <t>Must have at least 6 months training as  Air Conditioning and Refrigeration Repairer and Installer. Must have at least 24 months job experience as Aircon &amp; Refrigeration Repairer &amp; Installer. Extensive knowledge on the field of Heating, Air conditioning  &amp; Refrigeration field including but not limited to refrigerants and tools needed to perform the job. Must have general knowledge of building electrical wiring. Must be able to read building plans or sketches. Must  be physically fit to lift or move objects 50 lbs. &amp; above. Must be able to work in open or confined spaces, exposed to extreme heat or cold, dirt or noise. Must be able to stand, squat and sit for long periods of time. Must be able to read, write, add, divide, subtract and multiply. Must be able to speak the English language. Must be able to acquire a drivers license or possess a drivers license in order to drive the company car to the job location.</t>
  </si>
  <si>
    <t>Gill Blas Condominium 1F SAIPAN</t>
  </si>
  <si>
    <t>All State mandatory taxes (Ch2 &amp; Ch 7) &amp; Federal Taxes (FICA)</t>
  </si>
  <si>
    <t>C-500-20356-971671</t>
  </si>
  <si>
    <t>GREAT HARVEST BREAD CO.</t>
  </si>
  <si>
    <t>P-500-20282-871421</t>
  </si>
  <si>
    <t xml:space="preserve">Must be a High School graduate. Must have 12 months work experience. Knowledge of raw materials, production processes, quality control, costs, and other techniques for maximizing the effective manufacture and distribution of goods. Must be able to handle split shift schedule. Must be able to work on busy operation days, like holidays. </t>
  </si>
  <si>
    <t>Brigida St., Beach Road</t>
  </si>
  <si>
    <t>C-500-20217-749683</t>
  </si>
  <si>
    <t>VIRGO CORPORATION</t>
  </si>
  <si>
    <t>VIRGO KITCHENETTE &amp; MANPOWER SERVICES</t>
  </si>
  <si>
    <t>YUNGA PALE, CHALAN LAULAU</t>
  </si>
  <si>
    <t>P.O. BOX 8207 SVRB</t>
  </si>
  <si>
    <t>IGISAIAR</t>
  </si>
  <si>
    <t>EMERITA</t>
  </si>
  <si>
    <t>ORIBADO</t>
  </si>
  <si>
    <t>SECRETARY/TREASURER</t>
  </si>
  <si>
    <t>virgocorporation17@gmail.com</t>
  </si>
  <si>
    <t>P-500-20184-692001</t>
  </si>
  <si>
    <t xml:space="preserve">MUST BE ABLE TO WORK NIGHT, WEEKEND, AND HOLIDAYS. MUST BE ABLE TO WALK, STAND, LIFT, AND CARRY OBJECTS. MUST BE ABLE TO WORK UNDER PRESSURE
AND DURING INCLEMENT WEATHER.
</t>
  </si>
  <si>
    <t xml:space="preserve">P.O. BOX 8207 SVRB </t>
  </si>
  <si>
    <t>C-500-20258-822330</t>
  </si>
  <si>
    <t>At least 1 year of experience as a Restaurant Manager
Computer literacy
Familiarity with restaurant management software
Strong leadership, motivational and people skills
Good financial management skills
Critical thinker and problem-solving skills
Good time-management skills
Great interpersonal and communication skill s
Can work on very flexible hours.</t>
  </si>
  <si>
    <t>EUCON INTERNATIONAL SCHOOL</t>
  </si>
  <si>
    <t>HSIEH-KAN</t>
  </si>
  <si>
    <t>CHRISTIAN</t>
  </si>
  <si>
    <t>hr@eucon.edu</t>
  </si>
  <si>
    <t>Kulales Place, Chalan Pale Arnold Road</t>
  </si>
  <si>
    <t>C-500-20345-948126</t>
  </si>
  <si>
    <t>MAIL EXPRESS, INC.</t>
  </si>
  <si>
    <t>MAILEX PRIVATE BOX RENTAL</t>
  </si>
  <si>
    <t>PMB 719 BOX 10005</t>
  </si>
  <si>
    <t>MARTIN</t>
  </si>
  <si>
    <t>CANDIDO</t>
  </si>
  <si>
    <t>MANALO</t>
  </si>
  <si>
    <t>GROUND FLOOR HEMLANI APT., BEACH ROAD</t>
  </si>
  <si>
    <t>mailexpresssaipan@gmail.com</t>
  </si>
  <si>
    <t>P-500-20269-845161</t>
  </si>
  <si>
    <t>Ability to maintain highly confidential nature of accounting works and possess professionalism. Proficient in Peachtree or Quickbooks Accounting Software. Must be able to work under pressure and meet deadlines. Must have at least 36-months of working experience as accountant.</t>
  </si>
  <si>
    <t>C-500-20344-942447</t>
  </si>
  <si>
    <t>MARFEGA TRADING CO., INC.</t>
  </si>
  <si>
    <t>ISLANDER RENT A CAR</t>
  </si>
  <si>
    <t>AIRPORT ROAD DANDAN VILLAGE</t>
  </si>
  <si>
    <t>Marfega</t>
  </si>
  <si>
    <t>Norma</t>
  </si>
  <si>
    <t>islander@pticom.com</t>
  </si>
  <si>
    <t>P-500-20289-878795</t>
  </si>
  <si>
    <t>Air Conditioning Technician</t>
  </si>
  <si>
    <t>with 12 months experiences &amp; certificate as Certified Universal Technician to be applied equally to all applicants regardless of nationality</t>
  </si>
  <si>
    <t>C-500-20318-912729</t>
  </si>
  <si>
    <t>MOTION AUTOMOTIVE REPAIR CENTER,INC.</t>
  </si>
  <si>
    <t>MOTION AUTO SHOP; R&amp;D CONSTRUCTION; R&amp;D MANPOWER SERVICES</t>
  </si>
  <si>
    <t>PO BOX 504029</t>
  </si>
  <si>
    <t>P-500-20275-852885</t>
  </si>
  <si>
    <t>MAINTENANCE &amp; REPAIR WORKERS, GENERAL</t>
  </si>
  <si>
    <t>MUST HAVE AT LEAST ONE (1) YEAR WORKING EXPERIENCE. MUST BE PHYSICALLY FIT, DETAIL ORIENTED AND ORGANIZED. MUST HAVE KNOWLEDGE IN USING VARIOUS TOOLS &amp; EQUIPMENT THAT ARE COMMONLY USED BY GENERAL MAINTENANCE. MUST BE ABLE TO WORK INDEPENDENTLY.</t>
  </si>
  <si>
    <t>C-500-20342-940791</t>
  </si>
  <si>
    <t>SEAFIX, INCORPORATED</t>
  </si>
  <si>
    <t>SANTA REMEDIOS AVENUE</t>
  </si>
  <si>
    <t>JOSH</t>
  </si>
  <si>
    <t>PUNZALAN</t>
  </si>
  <si>
    <t>CORPORATE QUALITY ASSURANCE MANAGER AND HR MANAGER-CNMI</t>
  </si>
  <si>
    <t>P.O. Box 5892 CHRB</t>
  </si>
  <si>
    <t>jdandan@ambythsaipan.com</t>
  </si>
  <si>
    <t>P-500-20316-907554</t>
  </si>
  <si>
    <t>CONFINED SPACE ENTRY SAFETY TRAINING
WELDER CERTIFICATION</t>
  </si>
  <si>
    <t>hr@seafix.net</t>
  </si>
  <si>
    <t>www.seafix.net</t>
  </si>
  <si>
    <t>C-500-21011-004632</t>
  </si>
  <si>
    <t>EFG Pacific Holdings LLC</t>
  </si>
  <si>
    <t>P-500-20176-676341</t>
  </si>
  <si>
    <t>Computer User Support Specialist</t>
  </si>
  <si>
    <t>Active Listening  Giving full attention to what other people are saying, taking time to understand the points being made, asking questions as appropriate, and not interrupting at inappropriate times.
Reading Comprehension  Understanding written sentences and paragraphs in work related documents.
Speaking  Talking to others to convey information effectively.
Complex Problem Solving  Identifying complex problems and reviewing related information to develop and evaluate options and implement solutions.See more occupations related to this skill.
Critical Thinking  Using logic and reasoning to identify the strengths and weaknesses of alternative solutions, conclusions or approaches to problems.
Writing  Communicating effectively in writing as appropriate for the needs of the audience.
Judgment and Decision Making  Considering the relative costs and benefits of potential actions to choose the most appropriate one.
Active Learning  Understanding the implications of new information for both current and future problem-solving and decision-making.
Systems Analysis  Determining how a system should work and how changes in conditions, operations, and the environment will affect outcomes.
Instructing  Teaching others how to do something.
Monitoring  Monitoring/Assessing performance of yourself, other individuals, or organizations to make improvements or take corrective action.
Service Orientation  Actively looking for ways to help people.
Time Management  Managing one's own time and the time of others.</t>
  </si>
  <si>
    <t>C-500-21036-057520</t>
  </si>
  <si>
    <t>PO BOX</t>
  </si>
  <si>
    <t>P-500-20277-856724</t>
  </si>
  <si>
    <t>C-500-20235-782902</t>
  </si>
  <si>
    <t>PACIFIC COOPERATION LTD.</t>
  </si>
  <si>
    <t>MASON PLACE LANE, AS LITO ROAD</t>
  </si>
  <si>
    <t>P.O.BOX10001PMB906</t>
  </si>
  <si>
    <t>MENG</t>
  </si>
  <si>
    <t>WEILI</t>
  </si>
  <si>
    <t>pacoop@itecnmi.com</t>
  </si>
  <si>
    <t>P-500-20117-518661</t>
  </si>
  <si>
    <t>MECHANIC</t>
  </si>
  <si>
    <t>Must well experience with trouble shoot and maintenance all kind of equipment and machine;
Able to work with flexible schedule and work without supervision</t>
  </si>
  <si>
    <t>Local and Federal Taxes</t>
  </si>
  <si>
    <t>C-500-20238-785479</t>
  </si>
  <si>
    <t>P-500-20205-730663</t>
  </si>
  <si>
    <t>AUTO MECHANIC</t>
  </si>
  <si>
    <t>CUSTOMER SERVICE SKILL,COMMUNICATION SKILL, PROBLEM SOLVING SKILL, WORK ETHIC, TECHNICAL SKILL, GOOD DIAGNOSTIC SKILL, UP-TO-DATE TECHNOLOGY SKILL, AND AUTOMOTIVE TECHNOLOGY CERTIFICATE.</t>
  </si>
  <si>
    <t>N/N</t>
  </si>
  <si>
    <t>C-500-20338-935889</t>
  </si>
  <si>
    <t>AA ENTERPRISES, INC.</t>
  </si>
  <si>
    <t>GASOLINE SERVICE STATION/ CONVENIENCE STORE, RETAIL</t>
  </si>
  <si>
    <t>P.O. BOX 501880</t>
  </si>
  <si>
    <t>KUN  SIK</t>
  </si>
  <si>
    <t>aaent.main@gmail.com</t>
  </si>
  <si>
    <t>P-500-20233-778153</t>
  </si>
  <si>
    <t>ACCOUNTING  ASSISTANT</t>
  </si>
  <si>
    <t>CAN OPERATE COMPUTERS PROGRAMMED WITH ACCOUNTING SOFTWARE LIKE QUICKBOOKS OR SAGE TO RECORD, STORE, ANALYZE INFORMATION.  KNOWLEDGE OF ACCOUNTING PRINCIPLES. MUST BE TRUSTWORTHY, HARDWORKER</t>
  </si>
  <si>
    <t>TANAPAG MOBIL GAS STATION, P.O. BOX 501880</t>
  </si>
  <si>
    <t>C-500-20265-835148</t>
  </si>
  <si>
    <t>Coca-Cola Beverages Micronesia Inc.</t>
  </si>
  <si>
    <t>Lot 1774-1 Chalan Pale Arnold</t>
  </si>
  <si>
    <t>P.O. Box 500266</t>
  </si>
  <si>
    <t>P.O Box 500266</t>
  </si>
  <si>
    <t>admin2@kospn.com</t>
  </si>
  <si>
    <t>P-500-20225-763636</t>
  </si>
  <si>
    <t>Please see Addendum</t>
  </si>
  <si>
    <t>C-500-20218-752013</t>
  </si>
  <si>
    <t>J.T.M. Corporation</t>
  </si>
  <si>
    <t>Rose Street Beach Road Garapan</t>
  </si>
  <si>
    <t xml:space="preserve">PMB 246 Box 10003 </t>
  </si>
  <si>
    <t>Butalon</t>
  </si>
  <si>
    <t>Roberto</t>
  </si>
  <si>
    <t>Bulcalan</t>
  </si>
  <si>
    <t>PMB 246 Box 10003</t>
  </si>
  <si>
    <t>n/s</t>
  </si>
  <si>
    <t>jhems.restaurant@yahoo.com</t>
  </si>
  <si>
    <t>P-500-20164-648171</t>
  </si>
  <si>
    <t>Accounting Assistant</t>
  </si>
  <si>
    <t xml:space="preserve">one year Work experience  is required for both U.S workers and CW-1 workers.
</t>
  </si>
  <si>
    <t>C-500-20302-890007</t>
  </si>
  <si>
    <t>ACA CORPORATION</t>
  </si>
  <si>
    <t>PO BOX 503535 CK</t>
  </si>
  <si>
    <t>ESCARCHA</t>
  </si>
  <si>
    <t>NILDA</t>
  </si>
  <si>
    <t>AUSTRIA</t>
  </si>
  <si>
    <t>acagift@pticom.com</t>
  </si>
  <si>
    <t>P-500-20266-837703</t>
  </si>
  <si>
    <t>BUILDING/GROUND MAINTENANCE</t>
  </si>
  <si>
    <t xml:space="preserve">Must have the ability to lift heavy loads and boxes. Ability to follow instructions oral or written. Ability to use hand and power tools. Ability to climb stairs and ladders to change light bulbs and paints. Require being on hand and knees for extended period of time to scrub floors and perform landscaping duties if needed. Must have the ability to handle extreme temperature change to perform external maintenance. Must have the knowledge of modern cleaning methods and proper handling of toxic chemical solutions needed for cleaning. Ability to maintain focus while working individually. Must have strong time management  and can work outdoors in all kinds of weather. </t>
  </si>
  <si>
    <t>ACA Corporation Building. Texas Road  CK</t>
  </si>
  <si>
    <t>CNMI and Federal Taxes, Health Insurance,( if employee enrolled)</t>
  </si>
  <si>
    <t>C-500-20204-728427</t>
  </si>
  <si>
    <t>MIGUEL M. SABLAN</t>
  </si>
  <si>
    <t>T&amp;G AIR CON SERVICES</t>
  </si>
  <si>
    <t>P.O. BOX 505580</t>
  </si>
  <si>
    <t>WILFREDO</t>
  </si>
  <si>
    <t>JIMENEZ</t>
  </si>
  <si>
    <t>PO BOX 501188</t>
  </si>
  <si>
    <t>wjf0217@gmail.com</t>
  </si>
  <si>
    <t>P-500-20162-640923</t>
  </si>
  <si>
    <t>Payroll local taxes and federal tax</t>
  </si>
  <si>
    <t>wf217@yahoo.com</t>
  </si>
  <si>
    <t>C-500-20308-895919</t>
  </si>
  <si>
    <t>C-500-20307-894253</t>
  </si>
  <si>
    <t>SHAKIR'S (CNMI) INC.</t>
  </si>
  <si>
    <t>STAR JEWELRY &amp; HANDICRAFTS</t>
  </si>
  <si>
    <t>P.O. BOX 503557</t>
  </si>
  <si>
    <t>SHAKIR</t>
  </si>
  <si>
    <t>MUSTAFA</t>
  </si>
  <si>
    <t>BEACH ROAD CHALAN KANOA</t>
  </si>
  <si>
    <t>PO BOX 503557</t>
  </si>
  <si>
    <t>SHAKIRCNMI@GMAIL.COM</t>
  </si>
  <si>
    <t>P-500-20267-840488</t>
  </si>
  <si>
    <t>JEWELRY STORE SUPERVISOR</t>
  </si>
  <si>
    <t>Applicant must have at least 12 months of solid experience as a
Jewelry Store Supervisor. ABILITY TO PERFORM BASIC JEWELRY MAINTENANCE SUCH AS CLEANING, POLISHING OR RESIZING. ABILITY TO DISTINGUISH AUTHENTIC JEWELRY and ABILITY TO RECOGNIZE A GEMSTONE'S VARIETY, IDENTIFY, GRADE AND EVALUATE GEMS DETERMINING WHETHER IT IS NATURAL OR SYNTHETIC AND HOW MUCH IT IS WORTH. MUST BE HONEST, DEPENDABLE AND TRUSTWORTHY, CAN WORK DILIGENTLY AND INDEPENDENTLY WITH LEAST SUPERVISION. MUST BE PERSONABLE AND HAVE CUSTOMER SERVICE SKILLS. MUST BE ABLE TO MULTI TASK AND WORK UNDER PRESSURE. MUST BE ABLE TO MAINTAIN COOPERATIVE ATTITUDE UNDER STRESSFUL CIRCUMSTANCES.</t>
  </si>
  <si>
    <t>G.I. BUILDING, BEACH ROAD</t>
  </si>
  <si>
    <t>shakircnmi@gmail.com</t>
  </si>
  <si>
    <t>C-500-20245-797681</t>
  </si>
  <si>
    <t>D' Elegance Enterprises, Inc.</t>
  </si>
  <si>
    <t>Restaurant, BBQ Stand, Catering, Commercial Space Rental</t>
  </si>
  <si>
    <t>Alaihai Avenue cor Garapan St.</t>
  </si>
  <si>
    <t>P.O. Box 501106</t>
  </si>
  <si>
    <t>Cunanan</t>
  </si>
  <si>
    <t>Julieta</t>
  </si>
  <si>
    <t>David</t>
  </si>
  <si>
    <t>delegancesaipan@gmail.com</t>
  </si>
  <si>
    <t>P-500-20184-691582</t>
  </si>
  <si>
    <t>Have the ability to work efficiently.  With good stamina and enthusiasm.  Ability to work quickly and under pressure.  Ability to work work well in a team.  With good communication skills and high standards of personal hygiene.</t>
  </si>
  <si>
    <t>Alaihai Avenue cor Garapan st</t>
  </si>
  <si>
    <t>C-500-20206-733265</t>
  </si>
  <si>
    <t>Emerald Pacific Group Corporation</t>
  </si>
  <si>
    <t>National Car Rental</t>
  </si>
  <si>
    <t>PO Box 506418</t>
  </si>
  <si>
    <t>Tomada</t>
  </si>
  <si>
    <t>Pacita</t>
  </si>
  <si>
    <t>Abuan</t>
  </si>
  <si>
    <t>Po Box 506418</t>
  </si>
  <si>
    <t>jbayuta@nationalcarpacific.com</t>
  </si>
  <si>
    <t>P-500-20167-652349</t>
  </si>
  <si>
    <t>Operations Supervisor</t>
  </si>
  <si>
    <t xml:space="preserve">Skills
	Active Listening  Giving full attention to what other people are saying, taking time to understand the points being made, asking questions as appropriate, and not interrupting at inappropriate times. 
	Coordination  Adjusting actions in relation to others' actions. 
	Monitoring  Monitoring/Assessing performance of yourself, other individuals, or organizations to make improvements or take corrective action. 
	Reading Comprehension  Understanding written sentences and paragraphs in work related documents. 
	Social Perceptiveness  Being aware of others' reactions and understanding why they react as they do. 
</t>
  </si>
  <si>
    <t>Rte 34 Airport Road</t>
  </si>
  <si>
    <t>Dandan Village</t>
  </si>
  <si>
    <t xml:space="preserve"> Withholding Taxes, FICA &amp; Medicare Contributions</t>
  </si>
  <si>
    <t>C-500-20266-837745</t>
  </si>
  <si>
    <t>JIN YONG AMERICA, INC</t>
  </si>
  <si>
    <t>PO BOX 504773 CK</t>
  </si>
  <si>
    <t>PO BOX 504773 CHALAN KANOA</t>
  </si>
  <si>
    <t>P-500-20233-778163</t>
  </si>
  <si>
    <t>C-500-20268-843060</t>
  </si>
  <si>
    <t>FEDERAL AND CNMI TAXES</t>
  </si>
  <si>
    <t>C-500-20204-730278</t>
  </si>
  <si>
    <t>PO BOX 505738</t>
  </si>
  <si>
    <t>PO Box 505738</t>
  </si>
  <si>
    <t>P-500-20175-673733</t>
  </si>
  <si>
    <t>MUST BE ABLE TO WORK NON-TRADITIONAL HOURS ON WEEKENDS AND HOLIDAYS OR OVERNIGHT SHIFTS. ABILITY TO MANAGE INV
ENTORY
ABILITY TO ANALYZE DATA AND PROVIDE INSIGHTS FROM DATA.
CRITICAL THINKER AND PROBLEM-SOLVING SKILLS GOO
D TIME-MANAGEMENT SKILLS
GREAT INTERPERSONAL AND COMMUNICATION SKILLS</t>
  </si>
  <si>
    <t>Mingyang Supermarket San Vicente</t>
  </si>
  <si>
    <t>C-500-20224-761432</t>
  </si>
  <si>
    <t>Saipan A-Venture, LLC</t>
  </si>
  <si>
    <t>Saipan Adventure</t>
  </si>
  <si>
    <t>Grandvrio Resort Lobby, Garapan</t>
  </si>
  <si>
    <t>PMB 329 P.O. Box 10000</t>
  </si>
  <si>
    <t>Min Ki</t>
  </si>
  <si>
    <t>spnaventure@gmail.com</t>
  </si>
  <si>
    <t>P-500-20118-519061</t>
  </si>
  <si>
    <t>MUST KNOW TO OPERATE QUICKBOOKS ACCOUNTING SOFTWARE AND MICROSOFT OFFICE SOFTWARE, EXCEL, WORD AND POWERPOINT. KNOWLEDGE OF
ADMINISTRATIVE AND CLERICAL PROCEDURES AND SYSTEMS SUCH AS WORD PROCESSING, MANAGING FILES AND RECORDS, STENOGRAPHY AND TRANSCRIPTION,
DESIGNING FORMS, AND OTHER OFFICE PROCEDURES AND TERMINOLOGY.</t>
  </si>
  <si>
    <t>Granvrio Resort Lobby, Garapan</t>
  </si>
  <si>
    <t>Saipan A Venture LLC</t>
  </si>
  <si>
    <t>C-500-20280-859192</t>
  </si>
  <si>
    <t>Kefeng Corporation</t>
  </si>
  <si>
    <t>changgui Decoration</t>
  </si>
  <si>
    <t>pmb 266 box 10003</t>
  </si>
  <si>
    <t>WAN</t>
  </si>
  <si>
    <t>KIN YEE EDICK</t>
  </si>
  <si>
    <t>It's Authorized Person</t>
  </si>
  <si>
    <t>edickwan@hotmail.com</t>
  </si>
  <si>
    <t>P-500-20161-637603</t>
  </si>
  <si>
    <t>Repair &amp; Maintenance Worker</t>
  </si>
  <si>
    <t>KNOWLEDGE TO HANDLING OF MAINTENANCE &amp; REPAIRING BUILDING ELECTRICAL, SEWAGE, PLUMBING PROBLEMS.</t>
  </si>
  <si>
    <t>C-500-20214-747110</t>
  </si>
  <si>
    <t>Jim D Cabanes</t>
  </si>
  <si>
    <t>P-500-20181-684165</t>
  </si>
  <si>
    <t>Salesmen</t>
  </si>
  <si>
    <t>With certifications of work related experience will be applied equally to U.S. workers and CW-1 workers.</t>
  </si>
  <si>
    <t xml:space="preserve"> Garapan Village</t>
  </si>
  <si>
    <t xml:space="preserve"> PO Box 500276 </t>
  </si>
  <si>
    <t>Pacific Source</t>
  </si>
  <si>
    <t>C-500-20259-825310</t>
  </si>
  <si>
    <t>American Create Beauty Corporation</t>
  </si>
  <si>
    <t>Saipan Create Beauty Tokyo Seikatsukan II</t>
  </si>
  <si>
    <t>PMB 655 Box 10000</t>
  </si>
  <si>
    <t>Yang</t>
  </si>
  <si>
    <t>Hua</t>
  </si>
  <si>
    <t>ahesaipan@gmail.com</t>
  </si>
  <si>
    <t>Retail Salespersons</t>
  </si>
  <si>
    <t>P-500-20216-747362</t>
  </si>
  <si>
    <t>Sales Associate</t>
  </si>
  <si>
    <t>Daily</t>
  </si>
  <si>
    <t>C-500-20311-901995</t>
  </si>
  <si>
    <t>KAGMAN VILLAGE</t>
  </si>
  <si>
    <t>C-500-20310-899735</t>
  </si>
  <si>
    <t xml:space="preserve">Christian </t>
  </si>
  <si>
    <t xml:space="preserve">President </t>
  </si>
  <si>
    <t>Aircraft Mechanics and Service Technicians</t>
  </si>
  <si>
    <t>P-500-20276-855128</t>
  </si>
  <si>
    <t xml:space="preserve">Aircraft Mechanic </t>
  </si>
  <si>
    <t>Must possess a U.S. Mechanic Certificate with airframe and powerplant rating as specified under 14 CFR 65 Subpart D.</t>
  </si>
  <si>
    <t>C-500-20222-758727</t>
  </si>
  <si>
    <t>Compliance Managers</t>
  </si>
  <si>
    <t>P-500-20180-683941</t>
  </si>
  <si>
    <t>Compliance/Gaming Audit Manager</t>
  </si>
  <si>
    <t>Four (4) years experience in Gaming related disciplines.  Associate's degree required.  Ability to analyse and interpret regulatory requirements.  Strong interpersonal and communication (both verbal and written) skills.  Ability to coordinate and/or manage committees.  Ability to communicate with and manage department heads concerns and issues.  Capable coaching and training skills.</t>
  </si>
  <si>
    <t>Year</t>
  </si>
  <si>
    <t>C-500-21011-004572</t>
  </si>
  <si>
    <t>THE BANK OF SAIPAN, INC.</t>
  </si>
  <si>
    <t>P.O. Box 500690</t>
  </si>
  <si>
    <t>SALAS</t>
  </si>
  <si>
    <t>IT Manager</t>
  </si>
  <si>
    <t>RJ Building, Ground Floor</t>
  </si>
  <si>
    <t xml:space="preserve">Isla Drive, Lower Dandan </t>
  </si>
  <si>
    <t>richard.salas@bankofsaipan.com</t>
  </si>
  <si>
    <t>Hagatna</t>
  </si>
  <si>
    <t>kdiaz@baumannguam.com</t>
  </si>
  <si>
    <t xml:space="preserve">Supreme Court of Guam and District Court of Guam </t>
  </si>
  <si>
    <t>P-500-20339-937889</t>
  </si>
  <si>
    <t>SENIOR TECHNICAL SUPPORT SPECIALIST</t>
  </si>
  <si>
    <t xml:space="preserve">MCSE: Core Infrastructure, or (MC**= Microsoft Certified); SE= Solutions Expert;
SA= Solutions Associate or VMWare Certified Professional  Data Center Virtualization, or  SNSP  Certified SonicWall Network Security Professional; RM COBOL and UNIX are preferred. </t>
  </si>
  <si>
    <t>RJ BUILDING, GROUND FLOOR</t>
  </si>
  <si>
    <t>ISLA DRIVE, LOWER DANDAN</t>
  </si>
  <si>
    <t>FICA, CNMI Payroll Tax, Dental Insurance (optional) - $19.47 Employee Share; Medical Insurance (optional) - $94.00 Employee Share; 401K (optional)-$60.00</t>
  </si>
  <si>
    <t>custserv@bankofsaipan.com</t>
  </si>
  <si>
    <t>P-500-20350-959436</t>
  </si>
  <si>
    <t>BOOKKEEPING , ACCOUNTING AND AUDITING CLERK</t>
  </si>
  <si>
    <t>C-500-20253-811297</t>
  </si>
  <si>
    <t>WEN JIAN CORPORATION CNMI</t>
  </si>
  <si>
    <t>WEN JIAN TOUR</t>
  </si>
  <si>
    <t>P-500-20214-747132</t>
  </si>
  <si>
    <t xml:space="preserve">TOUR GUIDE </t>
  </si>
  <si>
    <t xml:space="preserve">1.Good public speaking skills.
2.Outgoing personality
3.Punctual
4.Flexible schedule to work on weekends
5. Have previous experience working as tour guide.
7.Can speak Japanese or Korean or Chinese language.
 </t>
  </si>
  <si>
    <t>C-500-21010-004528</t>
  </si>
  <si>
    <t>TSL PLAZA, 2ND FLOOR BEACH ROAD GARAPAN</t>
  </si>
  <si>
    <t>BRUCE</t>
  </si>
  <si>
    <t>2ND FLOOR, SASHA BLDG. CHALAN LAULAU</t>
  </si>
  <si>
    <t>Insurance Policy Processing Clerks</t>
  </si>
  <si>
    <t>P-500-20342-940823</t>
  </si>
  <si>
    <t>INSURANCE CLAIMS SPECIALIST</t>
  </si>
  <si>
    <t>C-500-20242-795005</t>
  </si>
  <si>
    <t>CEASAR F SUPETRAN</t>
  </si>
  <si>
    <t>CELNAPS ENTERPRISES</t>
  </si>
  <si>
    <t>PO BOX 503540 CK</t>
  </si>
  <si>
    <t>SUPETRAN</t>
  </si>
  <si>
    <t>CEASAR</t>
  </si>
  <si>
    <t>FERNANDEZ</t>
  </si>
  <si>
    <t>celnapsenterprises@gmail.com</t>
  </si>
  <si>
    <t>P-500-20174-670936</t>
  </si>
  <si>
    <t>AT LEAST 1 YEAR OF BUILDING MAINTENANCE EXPERIENCE
ABILIT
Y TO WORK EVENINGS AND WEEKENDS AS ASSIGNED
WILLINGNESS TO INSPECT AND EVALUATE ALL MECHANICAL ASPECTS OF THE BUILDING
MUST HAVE THE ABILITY TO CLIMB HEIGHTS, LIFT UP TO 60 LBS. AND CLIMB ONTO LADDERS</t>
  </si>
  <si>
    <t>Celnaps Green Bldg.Judgeway St., China town Village</t>
  </si>
  <si>
    <t>C-500-20342-939564</t>
  </si>
  <si>
    <t>PROVENANCE INCORPORATED</t>
  </si>
  <si>
    <t>HANMI PROFESSIONAL SERVICES</t>
  </si>
  <si>
    <t>607 MARIANAS BUSINESS PLAZA, SUSUPE</t>
  </si>
  <si>
    <t>Kang</t>
  </si>
  <si>
    <t>Shawn</t>
  </si>
  <si>
    <t>607 Marianas Business Plaza, Susupe</t>
  </si>
  <si>
    <t>PO Box 10000 PMB 373</t>
  </si>
  <si>
    <t>shawnkang@hanmisaipan.com</t>
  </si>
  <si>
    <t>P-500-20308-895852</t>
  </si>
  <si>
    <t>BACHELORS DEGREE IN ACCOUNTANCY AND AT LEAST 3 YEARS OF COMPREHENSIVE FINANCIAL ACCOUNTING AND TAX PREPARATION EXPERIENCE COVERING ALL OF THE
FOLLOWING INDUSTRIES IS REQUIRED: RETAIL, WHOLESALE, TOUR, ACCOMMODATIONS, FOOD, REAL ESTATE AND PROFESSIONAL SERVICE INDUSTRIES.</t>
  </si>
  <si>
    <t>C-500-20223-759479</t>
  </si>
  <si>
    <t>PHILPAN INTERNATIONAL CORPORATION</t>
  </si>
  <si>
    <t>EXECUTIVE HOMES APARTMENT</t>
  </si>
  <si>
    <t>PMB 614 BOX 10001</t>
  </si>
  <si>
    <t>WALUMWO ST., CHALAN LAULAU</t>
  </si>
  <si>
    <t>CHINGKOE</t>
  </si>
  <si>
    <t>MARIA LUZ</t>
  </si>
  <si>
    <t>DOLOTINA</t>
  </si>
  <si>
    <t>25-D, ONE BEVERLY PLACE</t>
  </si>
  <si>
    <t>#35 ANNAPOLIS ST., GREENHILLS</t>
  </si>
  <si>
    <t>SAN JUAN CITY</t>
  </si>
  <si>
    <t>PHILIPPINES</t>
  </si>
  <si>
    <t>METRO MANILA</t>
  </si>
  <si>
    <t>malou08@ymail.com</t>
  </si>
  <si>
    <t>Property, Real Estate, and Community Association Managers</t>
  </si>
  <si>
    <t>P-500-20181-684430</t>
  </si>
  <si>
    <t>special requirements - computer, printer, scanner literate</t>
  </si>
  <si>
    <t>C-500-20302-890140</t>
  </si>
  <si>
    <t>HOLY ANGEL CHILDCARE AND LEARNING CENTER</t>
  </si>
  <si>
    <t>P.O. Box 505406</t>
  </si>
  <si>
    <t>Texas Road Chalan Kanoa</t>
  </si>
  <si>
    <t>Reyes</t>
  </si>
  <si>
    <t>Jan</t>
  </si>
  <si>
    <t>Palma</t>
  </si>
  <si>
    <t>Director</t>
  </si>
  <si>
    <t>P-500-20257-819821</t>
  </si>
  <si>
    <t>Childcare Aide</t>
  </si>
  <si>
    <t>Of Good Communication skill.  Must be able to complete Online Pre-Service training on 12 Topics as required by DCCA CCDF/CCLP
Must have genuine interest and care for infants and children</t>
  </si>
  <si>
    <t>Texas Road, Chalan Kanoa</t>
  </si>
  <si>
    <t>C-500-21032-047163</t>
  </si>
  <si>
    <t>WINNERS RESTAURANT, WINNERS RESIDENCE</t>
  </si>
  <si>
    <t>Food Preparation Workers</t>
  </si>
  <si>
    <t>P-500-20363-981558</t>
  </si>
  <si>
    <t>FOOD SERVICE WORKER</t>
  </si>
  <si>
    <t xml:space="preserve">High school graduate with at least 3-month work-related experience. Must have general knowledge in food preparation and food serving. Must possess constructive and cooperative working relationships with others. Must possess good communication and listening skills; and has a sense of responsibility and urgency. Willing to work flexible hours including holidays and weekends. Must be physically fit to be able to handle strenuous activities. All applicants must provide school credentials and employment certificates, food handler certificates if applicable. Must have own transportation to and from work. </t>
  </si>
  <si>
    <t>EMERLINDA</t>
  </si>
  <si>
    <t>C-500-20297-886268</t>
  </si>
  <si>
    <t>Taga Pacific (CNMI), Inc.</t>
  </si>
  <si>
    <t>National Enterprise Alamo Car Rental</t>
  </si>
  <si>
    <t>laguilar@ehiglobalsaipan.com</t>
  </si>
  <si>
    <t>P-500-20167-652363</t>
  </si>
  <si>
    <t>Automotive Master Mechanic</t>
  </si>
  <si>
    <t xml:space="preserve">Skills
	Repairing  Repairing machines or systems using the needed tools.
	Equipment Maintenance  Performing routine maintenance on equipment and determining when and what kind of maintenance is needed. 
	Operation Monitoring  Watching gauges, dials, or other indicators to make sure a machine is working properly. 
	Troubleshooting  Determining causes of operating errors and deciding what to do about it. 
	Critical Thinking  Using logic and reasoning to identify the strengths and weaknesses of alternative solutions, conclusions or approaches to problems.
</t>
  </si>
  <si>
    <t>CNMI WithholdingTaxes, FICA &amp; Medicare Contribution</t>
  </si>
  <si>
    <t>C-500-20195-709588</t>
  </si>
  <si>
    <t>RIONDA COMPANY LTD</t>
  </si>
  <si>
    <t>NEW SHIN RESTAURANT</t>
  </si>
  <si>
    <t>PMB 313  BOX 10002</t>
  </si>
  <si>
    <t>LAM</t>
  </si>
  <si>
    <t>CHOR</t>
  </si>
  <si>
    <t>PMB 313 BOX 10002</t>
  </si>
  <si>
    <t>rubyacosta823@gmail.com</t>
  </si>
  <si>
    <t>P-500-20160-633406</t>
  </si>
  <si>
    <t>WAITRESS/WAITER</t>
  </si>
  <si>
    <t xml:space="preserve">GARAPAN ROAD </t>
  </si>
  <si>
    <t>CNMI TAXES AND STATE TAX,SS,MEDICARE,AND ALL OTHER TAXES REQUIRED BY LQW</t>
  </si>
  <si>
    <t>csl6709892288@qq.com</t>
  </si>
  <si>
    <t>C-500-20226-766592</t>
  </si>
  <si>
    <t>Payroll related taxes as required by law.  We will assist the workers in securing board, lodging or other facilities at workers expense.</t>
  </si>
  <si>
    <t>C-500-20210-738034</t>
  </si>
  <si>
    <t xml:space="preserve">Graduate of Bachelors Degree in Accounting with 3 years of experience. Experience in the shipping industry. PC proficient and excellent knowledge of Microsoft Excel, Word/Kronos Time keeper system and MAS90 Accounting software. Good command of oral and written communication skills. Familiar in CNMI/IRS tax preparation. Has good moral character and a passion for work. Diploma and Transcript of record required. </t>
  </si>
  <si>
    <t xml:space="preserve">401k and health insurance -  employees share </t>
  </si>
  <si>
    <t>C-500-20225-763585</t>
  </si>
  <si>
    <t>NEW SUMMER HOLIDAY HOTEL APARTMENT RENTAL COMMERCIAL RENTAL</t>
  </si>
  <si>
    <t>P-500-20191-703811</t>
  </si>
  <si>
    <t>THESE OCCUPATIONS IN THIS ZONE REQUIRE A FOUR-YEAR BACHELOR'S DEGREE, BUT SOME DO NOT.A CONSIDERABLE AMOUNT OF WORK RELATED SKILL, KNOWLEDGE, OR EXPERIENCE IS NEEDED FOR THESE OCCUPATIONS.EMPLOYEES IN THESE OCCUPATIONS USUALLY NEED SEVERAL YEARS OF WORK RELATED EXPERIENCE, ON-THE-JOB TRAINING, AND/OR VOCATIONAL TRAINING.A RECOGNIZED APPRENTICESHIP PROGRAM MAY BE ASSOCIATED WITH THESE OCCUPATIONS.MANY OF THESE OCCUPATIONS INVOLVE COORDINATING, SUPERVISING, MANAGING, OR TRAINING OTHERS.</t>
  </si>
  <si>
    <t>ALAIHAI AVENUE</t>
  </si>
  <si>
    <t xml:space="preserve">WITHHOLDING TAX, MED AND SS FICA  </t>
  </si>
  <si>
    <t>TRI ENTERPRISES, INC</t>
  </si>
  <si>
    <t>P-500-20277-856713</t>
  </si>
  <si>
    <t>MAINTENANCE REPAIR WORKER'S GENERAL</t>
  </si>
  <si>
    <t>MAINTENACE AND REPAIR WORKER OR EQUIVALENT TO EXPERIENCE</t>
  </si>
  <si>
    <t>C-500-20227-769124</t>
  </si>
  <si>
    <t>HANNAH FAYE G. PARFAN</t>
  </si>
  <si>
    <t>P-500-20113-507061</t>
  </si>
  <si>
    <t>COOKS, FAST FOOD</t>
  </si>
  <si>
    <t xml:space="preserve">ON THE JOB TRAINING.
THOROUGH EXPERIENCE WITH HOT AND COLD PREPARATION. GOOD WORKING KNOWLEDGE OF ACCEPTED SANITATION STANDARDS AND HEALTH CODES. ABILITY TO
USE SLICERS, MIXERS, GRINDERS, FOOD PROCESSORS, KNIFE, ETC.
ABLE TO HANDLE WORK IN FAST-PACED ENVIRONMENT. 
</t>
  </si>
  <si>
    <t>IT&amp;E</t>
  </si>
  <si>
    <t>shirley.dotts@itehq.net</t>
  </si>
  <si>
    <t>EDWARD</t>
  </si>
  <si>
    <t>C-500-20214-747088</t>
  </si>
  <si>
    <t>MJ KITCHENETTE &amp; CATERING, LLC</t>
  </si>
  <si>
    <t>MJ KITCHENETTE &amp; CATERING</t>
  </si>
  <si>
    <t>P.O. BOX 500576</t>
  </si>
  <si>
    <t>GALANG</t>
  </si>
  <si>
    <t>MARIA LEILA</t>
  </si>
  <si>
    <t>GARONG</t>
  </si>
  <si>
    <t>GARAPAN VILAGE</t>
  </si>
  <si>
    <t>mjkitchenette.llc@gmail.com</t>
  </si>
  <si>
    <t>Chefs and Head Cooks</t>
  </si>
  <si>
    <t>P-500-20184-691562</t>
  </si>
  <si>
    <t>Knowledge of raw materials, production processes, quality control, costs, and other techniques for maximizing the effective manufacture and distribution of goods. A knowledge and experienced as Cook is required for employees in these occupations need anywhere from a few months to one year of working with experienced employees.  A recognized apprenticeship program may be associated with these occupations. A recognized  good communication and organizational skills to coordinate, supervise, manage, or train others to accomplish goals. Good moral character is a must. Willing to accept flexible working schedule start at 3:00 am p to 7:00 pm daily.</t>
  </si>
  <si>
    <t>MJ Kitchenette &amp; Catering, LLC Bldg., Koppa De Uru Street</t>
  </si>
  <si>
    <t>C-500-21036-057514</t>
  </si>
  <si>
    <t>MVN, INC.</t>
  </si>
  <si>
    <t>PT Rehab Center</t>
  </si>
  <si>
    <t>SUITE 103</t>
  </si>
  <si>
    <t>P-500-20277-856730</t>
  </si>
  <si>
    <t>C-500-20217-749565</t>
  </si>
  <si>
    <t>ALPEX GIFT SHOP/ALPEX SAIPAN WHOLESALE</t>
  </si>
  <si>
    <t>San Antonio Street, San Antonio Village Corner Gatdas Avenue</t>
  </si>
  <si>
    <t xml:space="preserve">LIM </t>
  </si>
  <si>
    <t>P-500-20123-536821</t>
  </si>
  <si>
    <t>SHIPPING, RECEIVING, AND TRAFFIC CLERKS</t>
  </si>
  <si>
    <t xml:space="preserve">KNOWLEDGE OF ADMINISTRATIVE AND CLERICAL PROCEDURES AND SYSTEMS SUCH AS WORD PROCESSING, MANAGING FILES AND RECORDS.
THE ABILITY TO COMMUNICATE INFORMATION AND IDEAS IN SPEAKING SO OTHERS WILL UNDERSTAND.
THE ABILITY TO ARRANGE THINGS IN A CERTAIN ORDER.
THE ABILITY TO LISTEN TO AND UNDERSTAND INFORMATION AND IDEAS PRESENTED THROUGH SPOKEN WORDS AND SENTENCES
</t>
  </si>
  <si>
    <t xml:space="preserve">San Antonio Street, San Antonio Village Corner Gatdas Avenue </t>
  </si>
  <si>
    <t>C-500-21035-054264</t>
  </si>
  <si>
    <t>BLUE EAGLE ENTEPRISES, LLC</t>
  </si>
  <si>
    <t>VI-LYN'S BBQ AND SNACK BAR</t>
  </si>
  <si>
    <t>DAMA DI NOCHE STREET GARAPAN</t>
  </si>
  <si>
    <t>PO BOX 504330</t>
  </si>
  <si>
    <t>P-500-21002-991517</t>
  </si>
  <si>
    <t>PREP COOK (PREPARATION COOK)</t>
  </si>
  <si>
    <t>APPLICANTS  WHO POSSESS THE FOLLOWING SKILSS WILL BE GIVEN PRIORITY:  Active Listening  Giving full attention to what other people are saying, taking time to understand the points being made, asking questions as appropriate, and not interrupting at inappropriate times.
Service Orientation  Actively looking for ways to help people.
Speaking  Talking to others to convey information effectively.
Social Perceptiveness  Being aware of others' reactions and understanding why they react as they do.</t>
  </si>
  <si>
    <t xml:space="preserve">PO BOX 504330 </t>
  </si>
  <si>
    <t>OVERTIME RATE APPLIES IN EXCESS OF 40 HOURS WORK PER WEEK</t>
  </si>
  <si>
    <t>FEDERAL WITHHOLDING TAX, FICA, CNMI WITHHOLDING TAX.  Employer will assist in securing board and lodging at no cost. Employee may stay at the company staff house for $150.00 per month.  This includes utilities.  This offer is optional to employees.</t>
  </si>
  <si>
    <t>C-500-20220-756333</t>
  </si>
  <si>
    <t>FM CORPORATION</t>
  </si>
  <si>
    <t>FM MANPOWER/FM CONSTRUCTION</t>
  </si>
  <si>
    <t>MARIANAS BUSINESS PLAZA, GROUND FLOOR SUITE 100</t>
  </si>
  <si>
    <t>MENDOZA</t>
  </si>
  <si>
    <t>FRANCO</t>
  </si>
  <si>
    <t>O.</t>
  </si>
  <si>
    <t>aldrin@fmcorporation.net</t>
  </si>
  <si>
    <t>P-500-20126-540931</t>
  </si>
  <si>
    <t xml:space="preserve">At least High School Graduate with minimum 12 months experience .
Must have general knowledge of carpentry, electrical,machinery, plumbing, masonry and building &amp; maintenance skills. Must have skills on painting and repairing roofs, windows, doors, floors, and woodwork. Ability to understands and follow safety procedures. Must be able to read blue prints and engineering plumbing, structural and electrical Layouts. Must be able to maintain cooperative attitude under stressful circumstances. Can work without any supervision.
Applicant either US citizen worker and CW-1 must provide updated resume,school credentials, employment certificate or training certificate.
</t>
  </si>
  <si>
    <t>FM CONSTRUCTION</t>
  </si>
  <si>
    <t>According to Approved Schedules</t>
  </si>
  <si>
    <t>Taxes &amp; other CNMI Deductions</t>
  </si>
  <si>
    <t>O</t>
  </si>
  <si>
    <t>C-500-20255-816665</t>
  </si>
  <si>
    <t>PMB 777 BOX 10000</t>
  </si>
  <si>
    <t>P-500-20223-758794</t>
  </si>
  <si>
    <t>-HIGH SCHOOL DIPLOMA (FOR BOTH US AND FOREIGN APPLICANTS)
-24 MONTHS WORK EXPERIENCE AS BOOKKEEPER (FOR BOTH US AND FOREIGN APPLICANTS)</t>
  </si>
  <si>
    <t>CHAPTER 2, CHAPTER 7 AND FICA (EMPLOYEE SHARE)</t>
  </si>
  <si>
    <t xml:space="preserve">GENERAL MAINTENANCE </t>
  </si>
  <si>
    <t>C-500-20226-766447</t>
  </si>
  <si>
    <t>Determination Issued - Partial Certification</t>
  </si>
  <si>
    <t>CLEAN WORLD CORPORATION</t>
  </si>
  <si>
    <t>COR. ENRIQUE ST., TEXAS RD., DIST. 2, CHALAN KANOA</t>
  </si>
  <si>
    <t>PO BOX 10000, PMB 222</t>
  </si>
  <si>
    <t>FLORENDO</t>
  </si>
  <si>
    <t>NUMIDO</t>
  </si>
  <si>
    <t>RIMANDO</t>
  </si>
  <si>
    <t>cleanworldcorp2009@gmail.com</t>
  </si>
  <si>
    <t>P-500-20195-709858</t>
  </si>
  <si>
    <t>JANITOR AND CLEANER</t>
  </si>
  <si>
    <t>1 MONTH EXPERIENCE IS REQUIRED AND PREFERABLEY WITH KNOWLEDGE OR EXPERIENCE WITH CLEANING SUPPLIES SUCH AS CLEANING CHEMICALS AND SOLVENTS AND THE ABILITY TO OPERATE THE CLEANING EQUIPMENT/MACHINES, TIME MANAGEMENT, ATTENTION TO DETAIL, ABILITY TO WORK INDEPENDENTLY, AND SUPPLY MANAGEMENT. JANITORIAL AND WORK IS NOT ONLY ABOUT CLEANING. SOMEONE HAS THE ABILITY TO ORGANIZE WHAT WORK NEEDS TO BE DONE AND WHEN AND WHERE TO DO IT.  CLEANING SUPPLIES MUST BE TRACKED, SCHEDULES SET, AND RECORDS KEPT, INCLUDING INVENTORY, ORDERING SUPPLIES, RECORD KEEPING, AND PROPER WORK  SCHEDULING; MUST BE WORKING  AS PART OF A TEAM AND FOLLOWING INSTRUCTIONS.</t>
  </si>
  <si>
    <t>NORTHERN MARIANAS COLLEGE, FINASISU LANE</t>
  </si>
  <si>
    <t xml:space="preserve">NO OTHER DEDICUTIONS WILL BE IMPOSSED FROM PAY. EMPLOYER WILL ONLY ASSIST WORKERS IN SECURING BOARD, LODGING, OR OTHER FACILITIES AT NO COST TO WORKER. </t>
  </si>
  <si>
    <t>C-500-20347-955558</t>
  </si>
  <si>
    <t>P-500-20280-859269</t>
  </si>
  <si>
    <t>ACCOUNTING SPECIALIST</t>
  </si>
  <si>
    <t>Knowledge in MS Word, MS Excel, Peachtree and ability to learn and use DDMS Software.  Knowledge of economic and accounting principles and practices, financial markets, banking and the analysis and reporting of financial data.  Ability to identify complex problems and reviewing related information to develop and evaluate options and implement solutions.  Ability to compile, code, categorize, calculate, tabulate, audit or verify information or data.  Ability to learn and use companys existing business management software system for accounting processes.  Ability to manage ones own time</t>
  </si>
  <si>
    <t>C-500-20232-778050</t>
  </si>
  <si>
    <t>FM MANPOWER</t>
  </si>
  <si>
    <t>P-500-20184-691607</t>
  </si>
  <si>
    <t>HOUSEKEEPING ATTENDANTS</t>
  </si>
  <si>
    <t xml:space="preserve">High School Graduate/GED. At least three months of work related experienced. Knowledge of principles and process for providing customer and personal services including handling large group of arrival and departure. Must be able to understand and follow instructions and out task in order and willing to work under pressure with the specified number of rooms or duties assigned in every day. Has the ability to be extent flexibility that includes bending, twisting and lifting.  Willing to work in flexible shifts, days, evenings, weekend and holidays.
Applicants either US citizen workers and CW-1 workers must provide Diploma and Training/Employment certificate.
</t>
  </si>
  <si>
    <t>Nauru Loop Susupe</t>
  </si>
  <si>
    <t>Marianas Business Plaza</t>
  </si>
  <si>
    <t>According to approved schedules</t>
  </si>
  <si>
    <t>Taxes &amp; other CNMI deductions</t>
  </si>
  <si>
    <t>C-500-20318-911230</t>
  </si>
  <si>
    <t>MOHR CORPORATION</t>
  </si>
  <si>
    <t>P O BOX 502305</t>
  </si>
  <si>
    <t>PUERTO RICO GARAPAN</t>
  </si>
  <si>
    <t>HULLEZA</t>
  </si>
  <si>
    <t>MORITO</t>
  </si>
  <si>
    <t>GUBAGARAS</t>
  </si>
  <si>
    <t>P-500-20287-876581</t>
  </si>
  <si>
    <t>PRIOR CLEANING EXPERIENCE STRONGLY PREFERRED. 
KNOWLEGE OF CLEANING EQUIPMENT AND SUPPLIES , ABILITY TO LIFT UP 50LBS. FLEXIBILITY TO WORK WEEKENDS AND NIGHTS AS NEEDED.</t>
  </si>
  <si>
    <t xml:space="preserve">P O BOX 502305 </t>
  </si>
  <si>
    <t xml:space="preserve">PURTO RICO MIDDLE ROAD GARAPAN </t>
  </si>
  <si>
    <t>C-500-20218-751751</t>
  </si>
  <si>
    <t>HS LEE CONSTRUCTION CO. INC.</t>
  </si>
  <si>
    <t>SERENTI HOTEL</t>
  </si>
  <si>
    <t>ROUTE 30 BEACH ROAD GARAPAN</t>
  </si>
  <si>
    <t>PO BOX 500440</t>
  </si>
  <si>
    <t>hslee@pticom.com</t>
  </si>
  <si>
    <t>P-500-20125-536928</t>
  </si>
  <si>
    <t>KNOWLEDGEABLE IN GENERAL MAINTENANCE AND REPAIR WORK, INCLUDING ELECTRICAL, CARPENTRY, MASONRY AND PLUMBING REPAIRS. KNOWLEDGEABLE IN OTHER MAINTENANCE DUTIES, SUCH AS MOWING AND TRIMMING LAWNS ON HOTEL PREMISES, REPLACING LIGHT BULBS, MAINTAIN CLEANNESS BY SWIPING THE GROUND, PARKING LOTS AND WALKWAYS</t>
  </si>
  <si>
    <t>PACIFIC INTERNATIONAL PROPERTY MANAGEMENT, LLC</t>
  </si>
  <si>
    <t>saipanpipm@gmail.com</t>
  </si>
  <si>
    <t>C-500-20255-816873</t>
  </si>
  <si>
    <t>L AND F, INCORPORATED</t>
  </si>
  <si>
    <t>FISHING TACKLE &amp; SPORTING GOODS</t>
  </si>
  <si>
    <t>BEACH ROAD, SUSUPE VILLAGE</t>
  </si>
  <si>
    <t>P.O.BOX 500726</t>
  </si>
  <si>
    <t>CATHERINE</t>
  </si>
  <si>
    <t>FLORES</t>
  </si>
  <si>
    <t>fishingtacklespn@gmail.com</t>
  </si>
  <si>
    <t>P-500-20139-579787</t>
  </si>
  <si>
    <t>Building Repairer Maintenance</t>
  </si>
  <si>
    <t>This job opportunity requires 2 years of work experience in the field of masonry, carpentry, lighting, electrical, plumbing, painting and operating heavy equipment, but not limited to forklifts and trucks. Must have a valid driver's license.</t>
  </si>
  <si>
    <t>CNMI and Federal taxes required by law such as withholding tax and FICA</t>
  </si>
  <si>
    <t>C-500-20252-808567</t>
  </si>
  <si>
    <t>Pacific Sleep Cente</t>
  </si>
  <si>
    <t>P-500-20108-495244</t>
  </si>
  <si>
    <t>MAINTENANCE AND REPAIR WORKERS GENERAL</t>
  </si>
  <si>
    <t>MAINTENANCE AND REPAIR WORKER OR EQUIVALENT EXPERIENCE</t>
  </si>
  <si>
    <t xml:space="preserve">BRI BUILDING KOPA DI ORU ST. GARAPAN </t>
  </si>
  <si>
    <t>C-500-21020-024166</t>
  </si>
  <si>
    <t>GENERAL MANAGER-SAIPAN</t>
  </si>
  <si>
    <t>P-500-20348-955857</t>
  </si>
  <si>
    <t>CIVIL ENGINEERING TECHNICIANS</t>
  </si>
  <si>
    <t>Driver license, Civil Engineering Technicians and Certification</t>
  </si>
  <si>
    <t>FICA, FEDERAL CHAPTER 2 &amp; CNMI CHAPTER 2 AND 401K</t>
  </si>
  <si>
    <t>P.O. BOX 504029</t>
  </si>
  <si>
    <t xml:space="preserve">RENATO </t>
  </si>
  <si>
    <t xml:space="preserve">PRESIDENT </t>
  </si>
  <si>
    <t>uer.saipan@gmail.com</t>
  </si>
  <si>
    <t>Bus and Truck Mechanics and Diesel Engine Specialists</t>
  </si>
  <si>
    <t>PUETTO STREET, PUERTO RICO</t>
  </si>
  <si>
    <t xml:space="preserve">P.O. BOX 504029, </t>
  </si>
  <si>
    <t>ALFRED</t>
  </si>
  <si>
    <t>LEAH</t>
  </si>
  <si>
    <t>REGANIT</t>
  </si>
  <si>
    <t>leah.saipan@gmail.com</t>
  </si>
  <si>
    <t>Federal and CNMI Payroll Taxes</t>
  </si>
  <si>
    <t>C-500-20240-790468</t>
  </si>
  <si>
    <t>Emperor Enterprises Corporation</t>
  </si>
  <si>
    <t>Furusato Restaurant</t>
  </si>
  <si>
    <t>P.O. Box 503000</t>
  </si>
  <si>
    <t>Maytenth 2 bldg. Room 310 Paseo de Marianas Garapan</t>
  </si>
  <si>
    <t>Sawada</t>
  </si>
  <si>
    <t>Hideaki</t>
  </si>
  <si>
    <t>happines@pticom.com</t>
  </si>
  <si>
    <t>P-500-20190-701031</t>
  </si>
  <si>
    <t>Waitstaff</t>
  </si>
  <si>
    <t>Have (3) months work experience Certificate of employment in Japanese Restaurant from previous employment will be applied equally to both U.S workers and CW-1 workers.</t>
  </si>
  <si>
    <t xml:space="preserve">Maytenth 2 bldg Paseo de Marianas Garapan </t>
  </si>
  <si>
    <t>Withholding Tax, Fica</t>
  </si>
  <si>
    <t>Florentino</t>
  </si>
  <si>
    <t>Nancy</t>
  </si>
  <si>
    <t>C-500-20302-889899</t>
  </si>
  <si>
    <t>DECM CONSULTANCY</t>
  </si>
  <si>
    <t>PO BOX 505093,CK</t>
  </si>
  <si>
    <t>PO BOX 505093 CK</t>
  </si>
  <si>
    <t>PO BOX 505093</t>
  </si>
  <si>
    <t>P-500-20258-820007</t>
  </si>
  <si>
    <t>PLUMBER</t>
  </si>
  <si>
    <t>KNOWLEDGE IN PLUMBING SPECIFICATIONS AND CODES 
KNOWLEDGE IN ASSEMBLING AND INSTALLATION OF PIPES</t>
  </si>
  <si>
    <t>C-500-21021-024417</t>
  </si>
  <si>
    <t>Conveyor Operators and Tenders</t>
  </si>
  <si>
    <t>P-500-20348-955866</t>
  </si>
  <si>
    <t>CONVEYOR OPERATORS AND TENDERS</t>
  </si>
  <si>
    <t>Driver License will be applied equally to US and CW-1 workers.   Conveyors Operators and Tenders training/certification</t>
  </si>
  <si>
    <t>FICA, FEDERAL CHAPTER 7 &amp; CNMI CHAPTER 7/401K</t>
  </si>
  <si>
    <t>C-500-20223-758917</t>
  </si>
  <si>
    <t>P-500-20122-533747</t>
  </si>
  <si>
    <t>MAINTENANCE REPAIRER, GENERAL</t>
  </si>
  <si>
    <t>Must have a knowledge on chassis maintenance and repairs, including electrical and welding. Background on shipping containers and chassis inventories is a must, which requires full detail knowledge on identifying seaworthy and non-seaworthy equipment, with knowledge on general agency and vessel operations and documentation, warehouse activities, safety performance. Able to work independently, must have a strong background in math and analysis for preparing and providing cost and expense for repair and maintenance of equipment. Must be proficient in English comprehension and maritime terminologies and abbreviations, that is required for preparing vessel reports and responding email.  Must be willing to work flexible hours and weekends. Requirement for hazmat-training certificate are required for both U.S. and CW-1 workers.</t>
  </si>
  <si>
    <t>PO BOX 500008 CK,  industrial road puerto rico</t>
  </si>
  <si>
    <t>Employees share on 401K and Health insurance premium</t>
  </si>
  <si>
    <t>C-500-20304-892600</t>
  </si>
  <si>
    <t>C-500-20224-761563</t>
  </si>
  <si>
    <t>JOAQUIN Q. ATALIG</t>
  </si>
  <si>
    <t>I LOVE LADDER BEACH GIFT SHOP</t>
  </si>
  <si>
    <t>P.O. Box 10000, PPP 490</t>
  </si>
  <si>
    <t>LADDER BEACH, OBYAN</t>
  </si>
  <si>
    <t>ATALIG</t>
  </si>
  <si>
    <t xml:space="preserve">JOAQUIN </t>
  </si>
  <si>
    <t xml:space="preserve">QUITUGUA </t>
  </si>
  <si>
    <t>P.O. BOX 10000, PPP 490</t>
  </si>
  <si>
    <t>iloveladderbeach123@gmail.com</t>
  </si>
  <si>
    <t>P-500-20138-579581</t>
  </si>
  <si>
    <t>SALES CLERK</t>
  </si>
  <si>
    <t xml:space="preserve">PREFERABLY BE ABLE TO SPEAK AND UNDERSTAND AT LEAST ONE ASIAN LANGUAGE, E.G. CHINESE OR JAPANESE OR KOREAN. THIS IS HELPFUL PRIMARILY IN COMMUNICATING WITH FOREIGN TOURISTS  WHICH IS THE TARGETED MAIN MARKET OF THE STORE - MAJORITY OF WHOM ARE FROM ASIAN COUNTRIES, SUCH AS CHINA, JAPANESE OR KOREAN.  THIS IS ALSO AT TIMES NECESSARY IN COORDINATING WITH SUPPLIERS OF MERCHANDISE FOR SALE AT THE STORE.  </t>
  </si>
  <si>
    <t>ILOVELADDERBEACH123@GMAIL.COM</t>
  </si>
  <si>
    <t>C-500-20276-855048</t>
  </si>
  <si>
    <t>DONG A CORPORATION</t>
  </si>
  <si>
    <t>DONG A WHOLESALE &amp; HANA TRADING</t>
  </si>
  <si>
    <t>LOWER BASE PUERTO RICO VILLAGE</t>
  </si>
  <si>
    <t>dongaspn@gmail.com</t>
  </si>
  <si>
    <t>P-500-20204-728305</t>
  </si>
  <si>
    <t>Must have knowledge in Quickbooks and accounting software and must be computer literate.</t>
  </si>
  <si>
    <t>C-500-20217-749586</t>
  </si>
  <si>
    <t>Cargo and Freight Agents</t>
  </si>
  <si>
    <t>P-500-20185-694522</t>
  </si>
  <si>
    <t>CARGO FREIGHT AGENTS</t>
  </si>
  <si>
    <t xml:space="preserve">FIT TO WORK 
MUST HAVE A KNOWLEDGE IN DOCUMENTATION AND TERMS OF FREIGHT FORWARDING BUSINESS
</t>
  </si>
  <si>
    <t>C-500-20220-756356</t>
  </si>
  <si>
    <t>P-500-20101-476144</t>
  </si>
  <si>
    <t>6 MONTHS RELATED WORKING EXPERIENCE. KNOWLEDGEABLE IN ALL MAINTENANCE WORK INCLUDING ELECTRICAL AN
D OTHER DRAFTING WORKS. CAN USE EQUIPMENT IN LOADING UNLOADING STOCKS INVENTORIES. NO CRIMINAL RECORDS - BACKGROUND CHECK WILL BE APPLIED
TO ALL NATIONALITIES. . HONEST
AND HARDWORKING. ABLE TO WORK IN A FLEXIBLE SCHEDULE</t>
  </si>
  <si>
    <t>MIngyang Supermarket Building San Vicente</t>
  </si>
  <si>
    <t>C-500-20302-889896</t>
  </si>
  <si>
    <t>S-103 TOWER PALACE  MIDDLE ROAD</t>
  </si>
  <si>
    <t>Tile and Marble Setters</t>
  </si>
  <si>
    <t>P-500-20258-819996</t>
  </si>
  <si>
    <t>PLASTERERS &amp; STUCCO MASONS</t>
  </si>
  <si>
    <t>KNOWLEDGE IN MASON OR FINISHING CONCRETE FLOORS, WALLS OR SIDEWALKS CURB</t>
  </si>
  <si>
    <t>C-500-20302-889882</t>
  </si>
  <si>
    <t>Chung</t>
  </si>
  <si>
    <t>Woon</t>
  </si>
  <si>
    <t>P-500-20272-847144</t>
  </si>
  <si>
    <t>GRAPHIC DESIGNER</t>
  </si>
  <si>
    <t xml:space="preserve">Ability to use CAD software to generate new images.
Knowledge of design techniques, tools, and principles involved in production of precision technical plans, blueprints, drawings, and models
</t>
  </si>
  <si>
    <t>C-500-20189-698344</t>
  </si>
  <si>
    <t>C-500-21078-158929</t>
  </si>
  <si>
    <t xml:space="preserve">SUITE 201 MARIANANS BUSINESS PLAZA  </t>
  </si>
  <si>
    <t xml:space="preserve">BAT-OCHIR    </t>
  </si>
  <si>
    <t xml:space="preserve"> ALTANGEREL</t>
  </si>
  <si>
    <t>P-500-20257-819809</t>
  </si>
  <si>
    <t>MASON</t>
  </si>
  <si>
    <t>At least 3 months related work experience.</t>
  </si>
  <si>
    <t>C-500-20221-758642</t>
  </si>
  <si>
    <t>EML CORPORATION</t>
  </si>
  <si>
    <t>MANILA DE SALON BEAUTY SALON</t>
  </si>
  <si>
    <t>PO BOX 503317</t>
  </si>
  <si>
    <t>ABA BLDG., CHALAN PALE ARNOLD, MIDDLE RD., GUALO RAI</t>
  </si>
  <si>
    <t>LICUP</t>
  </si>
  <si>
    <t>ELIZABETH</t>
  </si>
  <si>
    <t>MESA</t>
  </si>
  <si>
    <t>emlcorpsaipan@gmail.com</t>
  </si>
  <si>
    <t>P-500-20185-694909</t>
  </si>
  <si>
    <t>BEAUTICIAN</t>
  </si>
  <si>
    <t xml:space="preserve">Associate's degree program in cosmetology or related field. Previous work related skill, knowledge, or experience is required. </t>
  </si>
  <si>
    <t xml:space="preserve">MANILA DE SALON, ABA BLDG., CHALAN PALE ARNOLD </t>
  </si>
  <si>
    <t>MIDDLE ROAD, GUALO RAI</t>
  </si>
  <si>
    <t>C-500-20232-776024</t>
  </si>
  <si>
    <t>MD NURUL BHUIYAN</t>
  </si>
  <si>
    <t>ISLAND PROTECTION SERVICES</t>
  </si>
  <si>
    <t xml:space="preserve">BHUIYAN </t>
  </si>
  <si>
    <t>P-500-20153-614809</t>
  </si>
  <si>
    <t>Must be a High School Graduate with at least 12 months work experience as a Commercial Cleaner. Knowledge of principles and processes for providing customer and personal services. This includes customer needs assessment, meeting quality standards for services, and evaluation of customer satisfaction.Knowledge of the structure and content of the English language including the meaning and spelling of words, rules of composition, and grammar.</t>
  </si>
  <si>
    <t>RTE 37 ACROSS AND NEAR TANU LN AS LITO ROAD</t>
  </si>
  <si>
    <t>C-500-20203-725835</t>
  </si>
  <si>
    <t>M.S. Villagomez Incorporated</t>
  </si>
  <si>
    <t>MSV Property Management Company</t>
  </si>
  <si>
    <t>P.O. BOX 500007</t>
  </si>
  <si>
    <t>JOHN LEE</t>
  </si>
  <si>
    <t>msvinc96950@gmail.com</t>
  </si>
  <si>
    <t>P-500-20127-545637</t>
  </si>
  <si>
    <t>Maintenance and Repair Worker</t>
  </si>
  <si>
    <t>Must have general skills in carpentry, plumbing, electrical, and other related works.</t>
  </si>
  <si>
    <t>MSV Building 1, Chalan Kanoa Beach Road</t>
  </si>
  <si>
    <t>MSV Building 2, Garapan Beach Road</t>
  </si>
  <si>
    <t>C-500-20342-939536</t>
  </si>
  <si>
    <t>L&amp;T Group of Companies, Ltd</t>
  </si>
  <si>
    <t>Beach Road, Garapan</t>
  </si>
  <si>
    <t xml:space="preserve">Del Mundo </t>
  </si>
  <si>
    <t>P-500-20279-857486</t>
  </si>
  <si>
    <t>Administrative Supervisor</t>
  </si>
  <si>
    <t>Requires previous work-related skill, knowledge, or experience;   
knowledge of business and management principles involved in strategic planning, resource allocation, human resources modeling, leadership technique, production methods, and coordination of people and resources; knowledge of circuit boards, processors, chips, electronic equipment, and computer hardware and software, including applications and programming.</t>
  </si>
  <si>
    <t>HRD@LTSAIPAN.COM</t>
  </si>
  <si>
    <t>C-500-20209-737659</t>
  </si>
  <si>
    <t>BEST DEAL GENERAL MERCHANDISE</t>
  </si>
  <si>
    <t>P-500-20091-447034</t>
  </si>
  <si>
    <t>DRIVER/SALES WORKER</t>
  </si>
  <si>
    <t>Must have knowledge in customer and personal service.</t>
  </si>
  <si>
    <t>Taxes deduction applicable by law</t>
  </si>
  <si>
    <t>C-500-20325-921210</t>
  </si>
  <si>
    <t>Norma M. Marfega</t>
  </si>
  <si>
    <t>Islander Mini Mart I</t>
  </si>
  <si>
    <t>Lot 801 Bldg San Antonio IMM Store</t>
  </si>
  <si>
    <t>Marilag</t>
  </si>
  <si>
    <t>DANDAN VILLAGE</t>
  </si>
  <si>
    <t>islandereprocess@yahoo.com</t>
  </si>
  <si>
    <t>P-500-20290-879912</t>
  </si>
  <si>
    <t>Cleaners</t>
  </si>
  <si>
    <t xml:space="preserve">With at least a minimum of six months experience &amp; with certificate of employment to be applied equally to both U.S workers and CW-1 workers. </t>
  </si>
  <si>
    <t>Lot 801 Bldg San Antonio IMM store</t>
  </si>
  <si>
    <t>Norma M. Marfega Dba: Islander Mini Mart I</t>
  </si>
  <si>
    <t>C-500-20342-939527</t>
  </si>
  <si>
    <t>P-500-20279-857459</t>
  </si>
  <si>
    <t>Twelve (12) months of work-related skill, knowledge, or experience is needed.
Requires work-related experience, on-the-job training, and/or vocational training.
Requires knowledge of business and management principles involved in strategic planning, resource allocation, human resources modeling, leadership technique, production methods, and coordination of people and resources.</t>
  </si>
  <si>
    <t>C-500-20212-742971</t>
  </si>
  <si>
    <t>AJ SECURITY SERVICE, AJ LAWN CARE SERVICE, AND AJ BUILDING MAINTEN</t>
  </si>
  <si>
    <t>AJ SECURITY SERVICE</t>
  </si>
  <si>
    <t>P.O. BOX 504060</t>
  </si>
  <si>
    <t>SIWED</t>
  </si>
  <si>
    <t>ABU</t>
  </si>
  <si>
    <t>abusiwed2551@gmail.com</t>
  </si>
  <si>
    <t>P-500-20159-633007</t>
  </si>
  <si>
    <t xml:space="preserve">At least 1 month security guard experience with employment certification to prove the job experience. Employment certification will be applied equally to both U.S. and CW-1 workers. </t>
  </si>
  <si>
    <t>Rte 30 Beach Road San Antonio</t>
  </si>
  <si>
    <t xml:space="preserve">Siwed Buiding </t>
  </si>
  <si>
    <t>Taxes: FICA, Chapter 2 and Chapter 7</t>
  </si>
  <si>
    <t>Baculod</t>
  </si>
  <si>
    <t>Diann</t>
  </si>
  <si>
    <t>HANOM INVESTMENT SAIPAN INC.</t>
  </si>
  <si>
    <t>TREASURE GAME CLUB</t>
  </si>
  <si>
    <t>PMB 400 BOX 10005</t>
  </si>
  <si>
    <t>JEOUNG</t>
  </si>
  <si>
    <t>treasurehanomsaipan@gmail.com</t>
  </si>
  <si>
    <t>P-500-21011-004574</t>
  </si>
  <si>
    <t>BOOKEEPING</t>
  </si>
  <si>
    <t>COFFEE TREE MALL STREET GARAPAN</t>
  </si>
  <si>
    <t>C-500-20351-962362</t>
  </si>
  <si>
    <t>P-500-20277-856720</t>
  </si>
  <si>
    <t>REGISTERED NURSE</t>
  </si>
  <si>
    <t>NURSING DIPLOMA
RN LICENSE</t>
  </si>
  <si>
    <t>SUITE 104 B</t>
  </si>
  <si>
    <t>C-500-20307-894196</t>
  </si>
  <si>
    <t>P-500-20251-808356</t>
  </si>
  <si>
    <t xml:space="preserve">Knowledgeable in using power and hand tools and equipment in the performance of preventive maintenance ensuring that buildings physical condition dont deteriorate. Interested applicants must have knowledge to multi-task, always be focused and organized on the job.  At least High School graduate with minimum of 2 year work experience as Maintenance and Repair worker required. Must be hardworking and able to work independently with least supervision as well as in coordination with co-workers. Must be willing to work flexible hours. </t>
  </si>
  <si>
    <t>C-500-20330-927593</t>
  </si>
  <si>
    <t>P-500-20293-882502</t>
  </si>
  <si>
    <t>Master Automotive Technician</t>
  </si>
  <si>
    <t xml:space="preserve"> With 24 months work related experience. Knowledge of machines and tools, including their designs, uses, repair, and maintenance.  The ability to tell when something is wrong or is likely to go wrong. Must be able to work for extended hours or work days. Must have the necessary physical stamina. </t>
  </si>
  <si>
    <t>C-500-20315-905698</t>
  </si>
  <si>
    <t>DECM Consultancy</t>
  </si>
  <si>
    <t>Rivera</t>
  </si>
  <si>
    <t xml:space="preserve">PO Box 505093 </t>
  </si>
  <si>
    <t>P-500-20282-873561</t>
  </si>
  <si>
    <t>Maintenance and Repair Worker, General</t>
  </si>
  <si>
    <t>high school or equivalent of 1 year experience.
skilled in all aspect of  building maintenance basic electrical and mechanical  background is a plus</t>
  </si>
  <si>
    <t>tower place</t>
  </si>
  <si>
    <t>gualo rai</t>
  </si>
  <si>
    <t>C-500-20217-749587</t>
  </si>
  <si>
    <t>S-103 TOWER PALACE  GUALO RAI</t>
  </si>
  <si>
    <t>P-500-20185-694526</t>
  </si>
  <si>
    <t>MAINTENANCE AND REPAIR WORKER, GENERAL MAINTENACE</t>
  </si>
  <si>
    <t xml:space="preserve">HIGH SCHOOL  OR EQUIVALENT OF 1 YEAR EXPERIENCE SKILLED IN ALL ASPECT OF BUILDING MAINTENANCE
BASIC ELECTRICAL AND MECHANICAL BACKGROUND IS A PLUS  
</t>
  </si>
  <si>
    <t>C-500-20245-797701</t>
  </si>
  <si>
    <t>CHINESE ASSOCIATION OF MICRONESIA, LTD</t>
  </si>
  <si>
    <t>PMB 988 BOX 10012</t>
  </si>
  <si>
    <t>MATSUE, CHINA TOWN</t>
  </si>
  <si>
    <t>TA</t>
  </si>
  <si>
    <t>KUY</t>
  </si>
  <si>
    <t>BUN</t>
  </si>
  <si>
    <t>micprt@gmail.com</t>
  </si>
  <si>
    <t>P-500-20141-587246</t>
  </si>
  <si>
    <t>BOOKKEEPING</t>
  </si>
  <si>
    <t>COMPUTER LITERATE WITH KNOWLEDGE IN PEACH TREE AND OTHER ACCOUNTING SOFT WARES.</t>
  </si>
  <si>
    <t>ALL APPLICABLE CNMI AND FEDERAL TAXES</t>
  </si>
  <si>
    <t>C-500-21013-010124</t>
  </si>
  <si>
    <t>KWON &amp; BYUN CORPORATION</t>
  </si>
  <si>
    <t>SAIPAN ATTY DIVE</t>
  </si>
  <si>
    <t>GRANDVRIO HOTEL BEACH ROAD</t>
  </si>
  <si>
    <t>PMB 191 BOX 10001</t>
  </si>
  <si>
    <t>BYOUN</t>
  </si>
  <si>
    <t>TAE SOON</t>
  </si>
  <si>
    <t>CORPORATE  VICE-PRESIDENT</t>
  </si>
  <si>
    <t>PMB 191 BOX 100001</t>
  </si>
  <si>
    <t>saipanattydive16@yahoo.com</t>
  </si>
  <si>
    <t>P-500-20265-835129</t>
  </si>
  <si>
    <t>SCUBA INSTRUCTOR</t>
  </si>
  <si>
    <t>18 YRS OLD &amp; ABOVE, EXTENSIVE DIVING EXPERIENCE, CPR &amp; FIRST AID CERTIFICATION, OPER WATER SCUBA INSTRUCTOR TRAINER CERTIFICATION, PHYSICALLY FIT, MUST BE ABLE TO SPEAK KOREAN TO ACCOMMODATE TARGET MARKET, PROFESSIONAL LIABILITY INSURANCE, POLICE CLEARANCE. QUALIFICATIONS &amp; SPECIAL REQUIREMENTS ARE EQUALLY APPLIED TO BOTH U.S. &amp; CW-1 WORKER APPLICANTS.</t>
  </si>
  <si>
    <t>C-500-20258-820311</t>
  </si>
  <si>
    <t>B. C CORPORATION</t>
  </si>
  <si>
    <t>NEW CHUNJI RESTAURANT</t>
  </si>
  <si>
    <t>PMB BOX 10001</t>
  </si>
  <si>
    <t>EUN AE</t>
  </si>
  <si>
    <t>PMB 400 BOX 10001</t>
  </si>
  <si>
    <t>chunjirestaurant@outlook.com</t>
  </si>
  <si>
    <t>P-500-20219-754260</t>
  </si>
  <si>
    <t>WAITERS AND WAITRESSES</t>
  </si>
  <si>
    <t>PREFERABLY SPEAKING KOREAN</t>
  </si>
  <si>
    <t>PALM STREET GARAPAN</t>
  </si>
  <si>
    <t>C-500-20241-792687</t>
  </si>
  <si>
    <t>P-500-20211-740299</t>
  </si>
  <si>
    <t>SALES SPECIALIST</t>
  </si>
  <si>
    <t>Must have good interpersonal and communication skills. Must have knowledge with Customer and Personal Service.</t>
  </si>
  <si>
    <t>C-500-21036-057513</t>
  </si>
  <si>
    <t>PO BOX  9663</t>
  </si>
  <si>
    <t>Social and Human Service Assistants</t>
  </si>
  <si>
    <t>P-500-20296-884934</t>
  </si>
  <si>
    <t>SOCIAL AND HUMAN SERVICE ASSISTANT</t>
  </si>
  <si>
    <t>Cataluna</t>
  </si>
  <si>
    <t>Freddie</t>
  </si>
  <si>
    <t>Zamora</t>
  </si>
  <si>
    <t>PO Box 503984</t>
  </si>
  <si>
    <t>Saiapn</t>
  </si>
  <si>
    <t>P-500-20278-857189</t>
  </si>
  <si>
    <t>Cement Mason</t>
  </si>
  <si>
    <t>MUST HAVE NECESSARY PHYSICAL STAMINA, ABLE TO WORK FOR EXTENDED HOURS, ABLE TO WORK WITH POWERED TOOLS, AND
UNDERSTAND AND IMPLEMENT BUILDING, FIRE AND OSHA SAFETY REQUIREMENTS</t>
  </si>
  <si>
    <t>C-500-20213-745140</t>
  </si>
  <si>
    <t>PMB 1020 Box 10000</t>
  </si>
  <si>
    <t>P-500-20182-686736</t>
  </si>
  <si>
    <t>Assistant Manager, Food and Beverage</t>
  </si>
  <si>
    <t xml:space="preserve">12 months supervisory experience in restaurant operations. Knowledge of food service operations and a variety of styles of services. Must be able to work well under pressure; lift at least 50 lbs; work nights, weekends, and holidays; obtain a food handlers certificate; and Alcohol Beverage Tobacco Control Certification; and have knowledge in proper food handling and sanitation practices. The food handlers certificate and the Alcohol Beverage Tobacco Control Certification will be equally applied to both U.S. workers and CW-1 workers. </t>
  </si>
  <si>
    <t>kagman iii</t>
  </si>
  <si>
    <t>kagman road</t>
  </si>
  <si>
    <t>C-500-20350-961923</t>
  </si>
  <si>
    <t>Job vacancy announcements are posted externally at the CNMI Department of Labor's (DOL) official website marianaslabor.n</t>
  </si>
  <si>
    <t>C-500-20206-733112</t>
  </si>
  <si>
    <t>Golden Corp Apartment Rental</t>
  </si>
  <si>
    <t>P-500-20140-586969</t>
  </si>
  <si>
    <t>HOUSEKEEPING CLEANERS</t>
  </si>
  <si>
    <t>Employment Certificate for at least 12 mos. Can operate Housekeeping Equipment.</t>
  </si>
  <si>
    <t>In excess of 40 hrs per week the rate will overtime rate (Normal rate multiply by 1.5</t>
  </si>
  <si>
    <t>CNMI Withholding Tax &amp; FICA Taxes</t>
  </si>
  <si>
    <t>Medical Assistants</t>
  </si>
  <si>
    <t>C-500-20269-845125</t>
  </si>
  <si>
    <t>DELOITTE &amp; TOUCHE LLC</t>
  </si>
  <si>
    <t>P.O. BOX 500308</t>
  </si>
  <si>
    <t>FITZGERALD</t>
  </si>
  <si>
    <t>Daniel</t>
  </si>
  <si>
    <t>Partner</t>
  </si>
  <si>
    <t>P.O. Box 500308</t>
  </si>
  <si>
    <t>dafitzgerald@deloitte.com</t>
  </si>
  <si>
    <t>BAUMANN</t>
  </si>
  <si>
    <t>LADD</t>
  </si>
  <si>
    <t>ADGUZMAN@BAUMANNGUAM.COM</t>
  </si>
  <si>
    <t>SUPREME AND DISTRICT COURTS OF GUAM</t>
  </si>
  <si>
    <t>Auditors</t>
  </si>
  <si>
    <t>P-500-20176-676297</t>
  </si>
  <si>
    <t>AUDIT ASSISTANT MANAGER</t>
  </si>
  <si>
    <t>ISA DRIVE, CAPITOL HILL</t>
  </si>
  <si>
    <t>CNMI and Federal Taxes as allowed by law.</t>
  </si>
  <si>
    <t>C-500-20202-722990</t>
  </si>
  <si>
    <t>PO Box 500030, CK</t>
  </si>
  <si>
    <t>Beach Road, San Jose</t>
  </si>
  <si>
    <t>PO BOX 500030, CK</t>
  </si>
  <si>
    <t>Print Binding and Finishing Workers</t>
  </si>
  <si>
    <t>P-500-20155-621835</t>
  </si>
  <si>
    <t>BINDING AND FINISHING WORKER</t>
  </si>
  <si>
    <t>To operates printing and stamping machines.  Prepare rubber stamp on hand made curves.  Number the invoices, receipts &amp; tickets.  Bookbinding such as on chipboard, coverstock &amp; spiral bind.  Other related duties</t>
  </si>
  <si>
    <t>PO box 500030, CK</t>
  </si>
  <si>
    <t>Saipan, CNMI</t>
  </si>
  <si>
    <t>CNMI and FICA Tax</t>
  </si>
  <si>
    <t>C-500-21036-057526</t>
  </si>
  <si>
    <t>Home Health Aides</t>
  </si>
  <si>
    <t>P-500-20277-856726</t>
  </si>
  <si>
    <t>HOME HEALTH AIDE</t>
  </si>
  <si>
    <t>HOME HEALTH AIDE CERTIFICATE OR EQUIVALENT EXPERIENCE</t>
  </si>
  <si>
    <t>C-500-20232-775963</t>
  </si>
  <si>
    <t>MD. NURUL</t>
  </si>
  <si>
    <t>P-500-20113-506995</t>
  </si>
  <si>
    <t>BOOKKEEPING, ACCOUNTING, AND AUDITING CLERKS</t>
  </si>
  <si>
    <t>No more than associate in Accounting Courses with Diploma. Knowledgeable in MS-Office (Word Excel, Powerpoint, Erc (Peachthree).</t>
  </si>
  <si>
    <t>C-500-20202-723215</t>
  </si>
  <si>
    <t>Helpers--Production Workers</t>
  </si>
  <si>
    <t>P-500-20167-652391</t>
  </si>
  <si>
    <t>Helper - Production Workers</t>
  </si>
  <si>
    <t>Attention to Detail
Dependability
Cooperation
Self Control
Stress Tolerance
Adaptability/Flexibility
Problem Solving - noticing a problem and figuring out the best way to solve it</t>
  </si>
  <si>
    <t>C-500-20203-725881</t>
  </si>
  <si>
    <t>Philippine Eagle Corporation</t>
  </si>
  <si>
    <t>PO Box 501900</t>
  </si>
  <si>
    <t>Cayetano</t>
  </si>
  <si>
    <t>Virgilio</t>
  </si>
  <si>
    <t>Ayuson</t>
  </si>
  <si>
    <t>phileaglespn@yahoo.com</t>
  </si>
  <si>
    <t>Park</t>
  </si>
  <si>
    <t>Mun Su</t>
  </si>
  <si>
    <t>PO Box 503665</t>
  </si>
  <si>
    <t>lawyerpark@hotmail.com</t>
  </si>
  <si>
    <t>Law Office of Park and Associates LLC</t>
  </si>
  <si>
    <t>Supreme Court of Guam</t>
  </si>
  <si>
    <t>P-500-20150-610222</t>
  </si>
  <si>
    <t>#678 Koblerville Road</t>
  </si>
  <si>
    <t>As per Employment Contract</t>
  </si>
  <si>
    <t>C-500-20204-730450</t>
  </si>
  <si>
    <t>JOSEPH L. LESCANO</t>
  </si>
  <si>
    <t>MEDQUEST MEDICAL SUPPLY</t>
  </si>
  <si>
    <t>UNIT 101 MANGO CITY BLDG.MIDDLE ROAD</t>
  </si>
  <si>
    <t>PO BOX 505196</t>
  </si>
  <si>
    <t>LESCANO</t>
  </si>
  <si>
    <t>JOSEPH</t>
  </si>
  <si>
    <t>LANDICHO</t>
  </si>
  <si>
    <t>GENERAL MANAGER / OWNER</t>
  </si>
  <si>
    <t>Unit 101 Mango City Bldg. Middle Road</t>
  </si>
  <si>
    <t>PO Box 505196</t>
  </si>
  <si>
    <t>joy8888landmark@gmail.com</t>
  </si>
  <si>
    <t>P-500-20140-583455</t>
  </si>
  <si>
    <t>MEDICAL SALES REPRESENTATIVE</t>
  </si>
  <si>
    <t xml:space="preserve">With background in medical sales industry
Knowledgeable in medical mobility aid
Knowledgeable in breathing and respiratory equipment
Knowledgeable in homecare medical equipment
Capacity to learn scientific and medical details
Computer literate
Must be able to drive and has driver's license
</t>
  </si>
  <si>
    <t>C-500-20225-763651</t>
  </si>
  <si>
    <t>Marianas Repairs Company Inc.</t>
  </si>
  <si>
    <t>hochalo13@hotmail.com</t>
  </si>
  <si>
    <t>P-500-20155-621517</t>
  </si>
  <si>
    <t xml:space="preserve">	Mechanical aptitude;
	Knowledgeable about the fundamentals of diesel engines, transmission, electrical systems, computers, and hydraulics;
	Care and use of hand and power tools employed in all phases of heavy equipment mechanical maintenance and repair work;
	Ability to make skillful, controlled manipulations of small objects to repair equipments; and
	Ability to read, understand, and carry out oral and written instructions.
</t>
  </si>
  <si>
    <t>Chalan Laulau</t>
  </si>
  <si>
    <t>C-500-20219-754172</t>
  </si>
  <si>
    <t>YA MYOUNG CORPORATION</t>
  </si>
  <si>
    <t>EVERGREEN NONI</t>
  </si>
  <si>
    <t xml:space="preserve">CHALAN PALE ROAD </t>
  </si>
  <si>
    <t>PO BOX 502396</t>
  </si>
  <si>
    <t>YONG WOONG</t>
  </si>
  <si>
    <t>PO BOX 504345</t>
  </si>
  <si>
    <t>Separating, Filtering, Clarifying, Precipitating, and Still Machine Setters, Operators, and Tenders</t>
  </si>
  <si>
    <t>P-500-20188-695737</t>
  </si>
  <si>
    <t>FERMENTATION PRODUCTION OPERATOR</t>
  </si>
  <si>
    <t>Must have 1 year of working experience in Manufacturing in Noni Juice.</t>
  </si>
  <si>
    <t>CHALAN PALE ROD</t>
  </si>
  <si>
    <t>kyoungwha24@gmail.com</t>
  </si>
  <si>
    <t>C-500-20084-429488</t>
  </si>
  <si>
    <t>STAYWELL SAIPAN, INC.</t>
  </si>
  <si>
    <t>P.O. BOX 502050</t>
  </si>
  <si>
    <t>1st Flr. Ste #2 Chalan Msgr. Guerrero Road, Dandan</t>
  </si>
  <si>
    <t>XIONG</t>
  </si>
  <si>
    <t>AUDRE</t>
  </si>
  <si>
    <t>MCAUSLEN</t>
  </si>
  <si>
    <t>HUMAN RESOURCE OFFICER</t>
  </si>
  <si>
    <t>P.O. BOX 502050 - RJ COMMERCIAL</t>
  </si>
  <si>
    <t>1st. Floor, Ste #2 Chalan Msgr. Guerrero Road, Dandan</t>
  </si>
  <si>
    <t>amxiong@staywellguam.com</t>
  </si>
  <si>
    <t>Clinical Nurse Specialists</t>
  </si>
  <si>
    <t>P-500-20050-335862</t>
  </si>
  <si>
    <t>Clinical Nurse Specialist</t>
  </si>
  <si>
    <t xml:space="preserve">Any combination of education and experience providing the required skill and knowledge for successful performance would be qualifying. Typical qualification would be equivalent to:
	Doctorate Degree in Medicine or a current RN License (may be foreign equivalent) or post graduate degree in medicine; plus
	Minimum of two (2) years experience in medical case management and underwriting; and
	Proficiency in Milliman care Guidleins (MCG) Medical Society Guidelines.
</t>
  </si>
  <si>
    <t>1ST FLR STE #2 CHALAN MSGR GUERRERO ROAD</t>
  </si>
  <si>
    <t>C-500-20325-921149</t>
  </si>
  <si>
    <t>AFETNA'S ROAD. SAN ANTONIO</t>
  </si>
  <si>
    <t>Stock Clerks and Order Fillers</t>
  </si>
  <si>
    <t>P-500-20287-876478</t>
  </si>
  <si>
    <t>STOCK CLERK AND ORDER FILLERS</t>
  </si>
  <si>
    <t>FOOD HANDLER
MUST BE KNOWLEDGEABLE IN RETAIL AND WHOLESALE.</t>
  </si>
  <si>
    <t>C-500-20322-914974</t>
  </si>
  <si>
    <t>Jin</t>
  </si>
  <si>
    <t>Shun</t>
  </si>
  <si>
    <t>P-500-20272-847143</t>
  </si>
  <si>
    <t>AMUSEMENT MACHINE SERVICERS &amp; REPAIRER</t>
  </si>
  <si>
    <t>Knowledge of circuit boards, processors, chips, electronic components, equipment</t>
  </si>
  <si>
    <t>C-500-20341-939417</t>
  </si>
  <si>
    <t>FE R. CABRERA</t>
  </si>
  <si>
    <t>YUTU COMMERCIAL SERVICES MANPOWER</t>
  </si>
  <si>
    <t>BATTO PLACE SAN ANTONIO</t>
  </si>
  <si>
    <t>P.O. BOX 504126</t>
  </si>
  <si>
    <t>CABRERA</t>
  </si>
  <si>
    <t>FE</t>
  </si>
  <si>
    <t>carlosmanpower.fc@gmail.com</t>
  </si>
  <si>
    <t>P-500-20310-899938</t>
  </si>
  <si>
    <t>At least High School Graduate with minimum 12 months experience . Must have general knowledge of carpentry, electrical, plumbing, building &amp; maintenance skills. Must have skills on
painting and repairing roofs, windows, doors, floors, and woodwork. Ability to understands and follow safety procedures. Must be able to read blue prints and engineering plumbing,
structural and electrical Layouts. Must be able to maintain cooperative attitude under stressful circumstances. Can work without any supervision. Employment certificate relevant to this job
opportunity. These may apply to US workers and Foreign workers</t>
  </si>
  <si>
    <t xml:space="preserve">carlosmanpower.fc@fmail.com </t>
  </si>
  <si>
    <t>https:www/marianaslabor.net</t>
  </si>
  <si>
    <t>C-500-20310-899991</t>
  </si>
  <si>
    <t>Somjit Chuamjorhor</t>
  </si>
  <si>
    <t>New Royal Thai Massage</t>
  </si>
  <si>
    <t>PO BOX 10001 PMB 383</t>
  </si>
  <si>
    <t>FIRST FLOOR, GOLD BEACH HOTEL, BEACH ROAD GARAPAN</t>
  </si>
  <si>
    <t>Chuamjorhor</t>
  </si>
  <si>
    <t>Somjit</t>
  </si>
  <si>
    <t>newroyalthaimassage@gmail.com</t>
  </si>
  <si>
    <t>P-500-20258-820498</t>
  </si>
  <si>
    <t>Massage Therapist</t>
  </si>
  <si>
    <t>Preferably with a Thai Massage Therapist Certification or One Year working experience in a thai massage shop</t>
  </si>
  <si>
    <t>First Floor, Gold Beach Hotel, Beach Road Garapan</t>
  </si>
  <si>
    <t>FEDERAL AND WITHHOLDING TAXES</t>
  </si>
  <si>
    <t>C-500-20244-795210</t>
  </si>
  <si>
    <t>Harvest Mart/3Kings Market/3Kings Market Too!/Harvest Launderette</t>
  </si>
  <si>
    <t>District 4, Songsong Village</t>
  </si>
  <si>
    <t>P-500-20210-737871</t>
  </si>
  <si>
    <t>Knowledge of machines and tools, including their designs, uses, repair, and maintenance. Knowledge of relevant equipment, policies, procedures, and strategies to promote effective local, state, or national security operations for the protection of people, data, property, and institutions. Able to perform routine maintenance on equipment and determining when and what kind of maintenance is needed. Able to determine the causes of operating errors and decide what to do about it.</t>
  </si>
  <si>
    <t>Sinapalo 1/Sinapalo 2/District 4 Songsong Village</t>
  </si>
  <si>
    <t>Deductions include local and state taxes which is consistent and pertinent to U.S. Federal and CNMI laws (e.g. Chapter 2, Chapter 7, SS, and Medicare).</t>
  </si>
  <si>
    <t>C-500-20309-897685</t>
  </si>
  <si>
    <t>Crane and Tower Operators</t>
  </si>
  <si>
    <t>P-500-20279-857202</t>
  </si>
  <si>
    <t>Heavy Equipment Operator</t>
  </si>
  <si>
    <t>Knowledge of machines, equipment and tools, including their designs, uses, repair, and maintenance.  Must be able to work for extended hours or work days Should possess acute visual perception abilities to accurately judge distances. Workers must exhibit a high degree of stamina and
keen mechanical abilities to excel in
this field. Basic understanding of electronics in order to operate many of the newer vehicles designed with electronic control. Ability to observe proper safety precautions. Ability to understand and follow verbal and written instructions. 
Need license or certification to operate</t>
  </si>
  <si>
    <t>C-500-20258-822488</t>
  </si>
  <si>
    <t>Milagros Parchamento Pellegrino</t>
  </si>
  <si>
    <t>Saipan Ice and Water Company</t>
  </si>
  <si>
    <t>Lowerbase Drive</t>
  </si>
  <si>
    <t>Lot #005-E-01</t>
  </si>
  <si>
    <t>Lisua</t>
  </si>
  <si>
    <t>Maxima</t>
  </si>
  <si>
    <t>Litulumar</t>
  </si>
  <si>
    <t>Human Resources</t>
  </si>
  <si>
    <t>maxiel@saipanice.com</t>
  </si>
  <si>
    <t>P-500-20140-583621</t>
  </si>
  <si>
    <t>Mechanical Technician</t>
  </si>
  <si>
    <t xml:space="preserve">knowledge of machines and tools, mathematics relating to machinery, operation monitoring, written and verbal communication skills, ability to work and learn independently. </t>
  </si>
  <si>
    <t>Lot # 005-E-01</t>
  </si>
  <si>
    <t>medicare, cnmi taxes, social security</t>
  </si>
  <si>
    <t>C-500-20320-913211</t>
  </si>
  <si>
    <t>C-500-20211-740432</t>
  </si>
  <si>
    <t>SAIPAN DREAM CORPORATION</t>
  </si>
  <si>
    <t>SAIPAN DREAM COMMERCIAL RENTAL</t>
  </si>
  <si>
    <t>RTE 31 MONSENOR GUERRERO</t>
  </si>
  <si>
    <t>P.O. BOX 506161 SAN JOSE VILLAGE</t>
  </si>
  <si>
    <t>BYOONG SEOB</t>
  </si>
  <si>
    <t>MAGAS LOOP</t>
  </si>
  <si>
    <t>P.O. BOX 506161 NAVY HILL</t>
  </si>
  <si>
    <t>cub7788@yahoo.co.kr</t>
  </si>
  <si>
    <t>P-500-20174-670845</t>
  </si>
  <si>
    <t>Paint or repair roofs, windows, doors, floors, woodwork, plaster, drywall, or other parts of building structures.
Lay brick to repair or maintain buildings, walls, arches, or other structures.
Record type and cost of maintenance or repair work.
Plan and lay out repair work, using diagrams, drawings, blueprints, maintenance manuals, or schematic diagrams.
Assemble, install, or repair wiring, electrical or electronic components, pipe systems, plumbing, machinery, or equipment.
Perform routine maintenance, such as inspecting drives, motors, or belts, checking fluid levels, replacing filters, or doing other preventive maintenance actions.
Order parts, supplies, or equipment from catalogs or suppliers.
Dismantle machines, equipment, or devices to access and remove defective parts, using hoists, cranes, hand tools, or power tools.</t>
  </si>
  <si>
    <t>MARY ANN</t>
  </si>
  <si>
    <t>C-500-20324-919152</t>
  </si>
  <si>
    <t xml:space="preserve">Must have 12 months work experience in a restaurant settling.
Ability to cook either one of Japanese, Chinese and Korean dishes is a plus. 
</t>
  </si>
  <si>
    <t>C-500-20202-723377</t>
  </si>
  <si>
    <t>Mariana Beach Building, 2F Supermarket</t>
  </si>
  <si>
    <t>San Antonio, Beach Road</t>
  </si>
  <si>
    <t>P-500-20154-618439</t>
  </si>
  <si>
    <t>Mariana Beach Building, Toha, 2nd Floor</t>
  </si>
  <si>
    <t>Bi-Weekly</t>
  </si>
  <si>
    <t xml:space="preserve">Daphne </t>
  </si>
  <si>
    <t>Oais Workforce LLC</t>
  </si>
  <si>
    <t>oasis_cnmj@outlook.com</t>
  </si>
  <si>
    <t>C-500-20296-885095</t>
  </si>
  <si>
    <t>FE R CABRERA</t>
  </si>
  <si>
    <t>CARLOS GENERAL COMMERCIAL SERVICES; YUTU CATERING</t>
  </si>
  <si>
    <t>CABREBA</t>
  </si>
  <si>
    <t>CARLOSMANPOWER.FC@GMAIL.COM</t>
  </si>
  <si>
    <t>P-500-20223-758789</t>
  </si>
  <si>
    <t>MAINTENANCE</t>
  </si>
  <si>
    <t>Must have 12months work experience with proof of employment, this may apply to both US workers and Foreign workers.</t>
  </si>
  <si>
    <t>carlosmanower.fc@gmail.com</t>
  </si>
  <si>
    <t>C-500-21020-023994</t>
  </si>
  <si>
    <t>PMB 139 PPP,  PO BOX 10000</t>
  </si>
  <si>
    <t>Welders, Cutters, Solderers, and Brazers</t>
  </si>
  <si>
    <t>P-500-20350-961565</t>
  </si>
  <si>
    <t>Driver license, Welding, Soldering and Brazing Machine Operator training/certification.</t>
  </si>
  <si>
    <t>FICA, FEDERAL CHAPTER 7 AND CNMI CHAPTER 2/401K</t>
  </si>
  <si>
    <t>www,marianaslabor.com</t>
  </si>
  <si>
    <t>C-500-20364-981788</t>
  </si>
  <si>
    <t>P-500-20190-702306</t>
  </si>
  <si>
    <t xml:space="preserve">BUILDING MAINTENANCE </t>
  </si>
  <si>
    <t>GROUND FLOOR, UNIT 101, MMC II BUILDING</t>
  </si>
  <si>
    <t>C-500-21015-015550</t>
  </si>
  <si>
    <t>Cutters and Trimmers, Hand</t>
  </si>
  <si>
    <t>P-500-20328-923353</t>
  </si>
  <si>
    <t>Active Listening  Giving full attention to what other people are saying, taking time to understand the points being made, asking questions as appropriate, and not interrupting at inappropriate times.
Speaking  Talking to others to convey information effectively.
Time Management  Managing one's own time and the time of others.
Judgment and Decision Making  Considering the relative costs and benefits of potential actions to choose the most appropriate one.
Monitoring  Monitoring/Assessing performance of yourself, other individuals, or organizations to make improvements or take corrective action.
Reading Comprehension  Understanding written sentences and paragraphs in work related documents.
Social Perceptiveness  Being aware of others' reactions and understanding why they react as they do.
Critical Thinking  Using logic and reasoning to identify the strengths and weaknesses of alternative solutions, conclusions or approaches to problems.
Complex Problem Solving  Identifying complex problems and reviewing related information to develop and evaluate options and implement solutions.
Coordination  Adjusting actions in relation to others' actions.
Management of Personnel Resources  Motivating, developing, and directing people as they work, identifying the best people for the job.
Operation and Control  Controlling operations of equipment or systems.
Operation Monitoring  Watching gauges, dials, or other indicators to make sure a machine is working properly.
Quality Control Analysis  Conducting tests and inspections of products, services, or processes to evaluate quality or performance.
Service Orientation  Actively looking for ways to help people.
Active Learning  Understanding the implications of new information for both current and future problem-solving and decision-making.
Instructing  Teaching others how to do something.
Persuasion  Persuading others to change their minds or behavior.
Writing  Communicating effectively in writing as appropriate for the needs of the audience.
Learning Strategies  Selecting and using training/instructional methods and procedures appropriate for the situation when learning or teaching new things.
Mathematics  Using mathematics to solve problems.
Negotiation  Bringing others together and trying to reconcile differences.
Systems Analysis  Determining how a system should work and how changes in conditions, operations, and the environment will affect outcomes.
Systems Evaluation  Identifying measures or indicators of system performance and the actions needed to improve or correct performance, relative to the goals of the system.
Troubleshooting  Determining causes of operating errors and deciding what to do about it.
Management of Material Resources  Obtaining and seeing to the appropriate use of equipment, facilities, and materials needed to do certain work.
Management of Financial Resources  Determining how money will be spent to get the work done, and accounting for these expenditures.
Operations Analysis  Analyzing needs and product requirements to create a design.
Equipment Maintenance  Performing routine maintenance on equipment and determining when and what kind of maintenance is needed.
Equipment Selection  Determining the kind of tools and equipment needed to do a job.</t>
  </si>
  <si>
    <t>C-500-20307-894255</t>
  </si>
  <si>
    <t>Advance Carrier, Inc</t>
  </si>
  <si>
    <t>Marianas Carrier</t>
  </si>
  <si>
    <t>Gualo Rai Commercial Center, Gualo Rai P O Box 500137</t>
  </si>
  <si>
    <t>P-500-20274-850836</t>
  </si>
  <si>
    <t>HVAC Technician</t>
  </si>
  <si>
    <t>High school diploma, GED or suitable equivalent. 
At least one year experience as an HVAC technician.
Understanding of advanced principles of air conditioning, refrigeration and heating. 
Working knowledge of boiler systems. 
Proficient in balancing air and water treatment systems in line with HVAC protocols. 
Proficient in reading schematics and work plans. 
Able to work after hours, over weekends and on public holidays with short or no notice. 
Able to work in confined spaces. 
Ensuring compliance with appliance standards and with Occupational Health and Safety Act.</t>
  </si>
  <si>
    <t>(Opt)Medical, dental, vision, holiday pay, personal time employee discounts subj to the terms &amp; cond</t>
  </si>
  <si>
    <t>acctg@advancecarrier.com</t>
  </si>
  <si>
    <t>C-500-20244-795259</t>
  </si>
  <si>
    <t>SE Construction</t>
  </si>
  <si>
    <t>P-500-20131-557773</t>
  </si>
  <si>
    <t>Maintenance &amp; Repairs Worker, General</t>
  </si>
  <si>
    <t xml:space="preserve">Equipment Maintenance  Performing routine maintenance on equipment and determining when and what kind of maintenance is needed.  
  Repairing  Repairing machines or systems using the needed tools.  
  Troubleshooting  Determining causes of operating errors and deciding what to do about it.  
  Critical Thinking  Using logic and reasoning to identify the strengths and weaknesses of alternative solutions, conclusions or approaches to problems.  
  Equipment Selection  Determining the kind of tools and equipment needed to do a job.
</t>
  </si>
  <si>
    <t>C-500-20308-895862</t>
  </si>
  <si>
    <t>C-500-20307-894317</t>
  </si>
  <si>
    <t>ITS CORPORATION</t>
  </si>
  <si>
    <t>ITS HEAVY EQUIPMENT RENTAL</t>
  </si>
  <si>
    <t>P.O. BOX 502273 CHALAN LAULAU</t>
  </si>
  <si>
    <t>LOT#22703-8 CHALAN PALE ARNOLD MIDDLE ROAD</t>
  </si>
  <si>
    <t>YONDUK</t>
  </si>
  <si>
    <t>P.O. BOX 502273</t>
  </si>
  <si>
    <t>P-500-20274-850880</t>
  </si>
  <si>
    <t>MECHANICS</t>
  </si>
  <si>
    <t>KNOWLEDGE OF MACHINES AND TOOLS, INCLUDING THEIR DESIGNS , USES, REPAIR, AND MAINTENANCE. KNOWLEDGE OF PRINCIPLES AND PROCESSES FOR PROVIDING CUSTOMER AND PERSONAL SERVICES. THIS INCLUDES CUSTOMER NEED ASSESSMENT, MEETING QUALITY STANDARD FOR SERVICES, AND EVALUATION OF CUSTOMER SATISFACTION. COMPUTERS AND ELECTRONICS KNOWLEDGE OF CIRCUIT BOARDS,PROCESSORS, CHIPS, ELECTRONIC EQUIPMENT, AND COMPUTER HARDWARE AND SOFTWARE, INCLUDING APPLICATIONS AND PROGRAMMING.</t>
  </si>
  <si>
    <t>GUERRERO</t>
  </si>
  <si>
    <t>C-500-20204-728421</t>
  </si>
  <si>
    <t>SAIPAN MARIANAS CORPORATION</t>
  </si>
  <si>
    <t>P.O. BOX 504939</t>
  </si>
  <si>
    <t>P-500-20158-632530</t>
  </si>
  <si>
    <t>Route 309 Corner Talaya Avenue, Susupe</t>
  </si>
  <si>
    <t>Payroll local tax and federal tax.</t>
  </si>
  <si>
    <t>spnmarianas.corp@gmail.com</t>
  </si>
  <si>
    <t>C-500-20225-763588</t>
  </si>
  <si>
    <t>NEW SUMMER HOLIDAY HOTEL APARTMENT RENTAL  COMMERCIAL RENTAL</t>
  </si>
  <si>
    <t>First-Line Supervisors of Mechanics, Installers, and Repairers</t>
  </si>
  <si>
    <t>P-500-20191-703823</t>
  </si>
  <si>
    <t>MAINTENANCE SUPERVISOR</t>
  </si>
  <si>
    <t>Employees in these occupations usually need one or two years of training involving both on-the-job experience and informal training with experienced workers. A recognized apprenticeship program may be associated with these occupations.These occupations usually involve using communication and organizational skills to coordinate, supervise, manage others to accomplish goals.</t>
  </si>
  <si>
    <t>C-500-20238-785468</t>
  </si>
  <si>
    <t>MARICAR A. KISA</t>
  </si>
  <si>
    <t>ifashion</t>
  </si>
  <si>
    <t>ifashion Office</t>
  </si>
  <si>
    <t>KISA</t>
  </si>
  <si>
    <t>MARICAR</t>
  </si>
  <si>
    <t>AGUILAR</t>
  </si>
  <si>
    <t>kisamaricar@gmail.com</t>
  </si>
  <si>
    <t>P-500-20205-730998</t>
  </si>
  <si>
    <t>Accounting Associate</t>
  </si>
  <si>
    <t>Proficient in Peachtree Accounting System.  Requires previous work-related skill, knowledge, or experience; two years of training involving both on-the-job experience and informal training with experienced worker.  Clerical  Knowledge of administrative and clerical procedures and systems such as word processing, managing files and records, stenography and transcription, designing forms, and other office procedures and terminology.</t>
  </si>
  <si>
    <t xml:space="preserve">ifashion Office </t>
  </si>
  <si>
    <t>Worker's compensation provided.</t>
  </si>
  <si>
    <t>C-500-20219-754416</t>
  </si>
  <si>
    <t>P-500-20165-651647</t>
  </si>
  <si>
    <t>BUILDING AND GROUNDSCAPING AND MAINTENANCE SUPERVISOR</t>
  </si>
  <si>
    <t xml:space="preserve">GROUNDS AND LANDSCAPING SKILLS;
BUILDING MAINTENANCE;
HOUSEKEEPING SKILLS;
GOOD COMMUNICATION;
CAN PROPERLY OPERATION SPECIAL TOOLS AND EQUIPMENTS;
GOOD CUSTOMER AND LEADERSHIP SKILLS;
CLEAN AND ORGANIZE;
DRIVER LICENSE
</t>
  </si>
  <si>
    <t>SOCIAL SECURITY AND MEDICARE TAXES, CHAP 2 AND CHAP 7 TAXES</t>
  </si>
  <si>
    <t>C-500-20318-911271</t>
  </si>
  <si>
    <t>S-103 TOWER PALACE , GUALO RAI</t>
  </si>
  <si>
    <t xml:space="preserve">PO BOX 505093 </t>
  </si>
  <si>
    <t>P-500-20287-876535</t>
  </si>
  <si>
    <t>SHIPPING, RECEIVING AND TRAFFIC CLERKS</t>
  </si>
  <si>
    <t>1.KNOWLEDGE OF ADMINISTRATIVE AND CLERICAL PRODURES AND SYSTEM , SUCH A MANAGING FILES AND RECORDS, OFFICE PROCEDURES AND FREIGHT FORWARDING TERMINOLOGY
2.JOB REQUIRES BEING CAREFUL ABOUT DETAIL AND THOROUGH IN COMPLETING WORK.
3.JOB REQUIRES BEING RELIABLE, RESPONSIBLE, AND DEPENDABLE 
4. CAN WORK LESS SUPERVISION</t>
  </si>
  <si>
    <t>none except taxes mandated by the law</t>
  </si>
  <si>
    <t>C-500-20240-790475</t>
  </si>
  <si>
    <t>K-Amusement Corporation</t>
  </si>
  <si>
    <t>Cha Cha Poker</t>
  </si>
  <si>
    <t>Saiplaza Bldg. 1st Floor Canal St.</t>
  </si>
  <si>
    <t>PO Box 520770, Tinian</t>
  </si>
  <si>
    <t>Kwon</t>
  </si>
  <si>
    <t>Eric</t>
  </si>
  <si>
    <t>Unemployed</t>
  </si>
  <si>
    <t>PO Box 520482, Tinian</t>
  </si>
  <si>
    <t>kipkwon41@gmail.com</t>
  </si>
  <si>
    <t>Gaming Change Persons and Booth Cashiers</t>
  </si>
  <si>
    <t>P-500-20177-678712</t>
  </si>
  <si>
    <t>Poker Booth Cashier</t>
  </si>
  <si>
    <t>- Excellent computation and numeracy
- Excellent time management
- Excellent interpersonal skills and a strong 'Customer Focus' - Strong business acumen
- Good hand and eye coordination
- Good verbal and written communication
- Multi-tasking
- Troubleshoo</t>
  </si>
  <si>
    <t>C-500-20336-933645</t>
  </si>
  <si>
    <t>UNITED EQUIPMENT RENTAL COMPANY CORP.</t>
  </si>
  <si>
    <t>P-500-20286-875665</t>
  </si>
  <si>
    <t>CRANE AND TOWER OPERATORS</t>
  </si>
  <si>
    <t>Operation and Control  Controlling operations of equipment or related to this skill.
Operation Monitoring  Watching gauges, dials, or other indicators to make sure a machine is working properly.
Critical Thinking  Using logic and reasoning to identify the strengths and weaknesses of alternative solutions, conclusions or approaches to problems.
Active Listening  Giving full attention to what other people are saying, taking time to understand the points being made, asking questions as appropriate, and not interrupting at inappropriate times.
Monitoring  Monitoring/Assessing performance of yourself, other individuals, or organizations to make improvements or take corrective action</t>
  </si>
  <si>
    <t>Puetto Rd., Puerto Rico</t>
  </si>
  <si>
    <t xml:space="preserve">saipan </t>
  </si>
  <si>
    <t>C-500-21071-141471</t>
  </si>
  <si>
    <t>Ken Aqua Hotel &amp; Resort, Inc.</t>
  </si>
  <si>
    <t>Aqua Resort Club, Saipan</t>
  </si>
  <si>
    <t>PO Box 500009 Achugao</t>
  </si>
  <si>
    <t>Mafnas</t>
  </si>
  <si>
    <t>Sachiko</t>
  </si>
  <si>
    <t>Acting General Manager</t>
  </si>
  <si>
    <t>sachiko@aquaresortsaipan.com</t>
  </si>
  <si>
    <t>P-500-21034-050905</t>
  </si>
  <si>
    <t>Food Handler Certificate is required</t>
  </si>
  <si>
    <t>FICA, Medicare and Withholding Tax</t>
  </si>
  <si>
    <t>hradmin@aquaresortsaipan.com</t>
  </si>
  <si>
    <t>www.aquaresortsaipan.com</t>
  </si>
  <si>
    <t>C-500-20275-852641</t>
  </si>
  <si>
    <t>msgr martinez road aslito village</t>
  </si>
  <si>
    <t>P-500-20244-795208</t>
  </si>
  <si>
    <t>STRONG ANALYTICAL SKILLS. ABLE TO WORK UNDER PRESSURE AND MINIMUM SUPERVISION. KNOWLEDGEABLE IN ACCOUNTING SOFTWARE PREFERABLE ACCOUNT EDGE PRO.</t>
  </si>
  <si>
    <t>C-500-20280-859181</t>
  </si>
  <si>
    <t>C-500-20228-771063</t>
  </si>
  <si>
    <t>P-500-20196-711925</t>
  </si>
  <si>
    <t>Mason</t>
  </si>
  <si>
    <t xml:space="preserve">High school diploma / GED. Three (3) months of on-the-job experience as a Mason is a minimum requirement for this position.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 </t>
  </si>
  <si>
    <t>Ship Engineers</t>
  </si>
  <si>
    <t>P-500-21061-111411</t>
  </si>
  <si>
    <t>CHIEF ENGINEER</t>
  </si>
  <si>
    <t>C-500-20199-720801</t>
  </si>
  <si>
    <t>pmb 266 box 10000</t>
  </si>
  <si>
    <t>PRESIDENT/Manager</t>
  </si>
  <si>
    <t>EDICKWAN@HOTMAIL.COM</t>
  </si>
  <si>
    <t>C-500-20233-778723</t>
  </si>
  <si>
    <t>M &amp; E ENTERPRISES INC. SAIPAN</t>
  </si>
  <si>
    <t>HI SAIPAN TOUR, NATURAL FACTORS, M &amp; E TRADE AGENCY</t>
  </si>
  <si>
    <t>DIRECTOR IN-CHARGE OF PERSONNEL</t>
  </si>
  <si>
    <t>P-500-20202-723003</t>
  </si>
  <si>
    <t>INTERPRETER (KOREAN-CHINESE)</t>
  </si>
  <si>
    <t>PROFICIENT IN KOREAN &amp; CHINESE LANGUAGE TO BE ABLE TO INTERPRET/TRANSLATE FROM KOREAN TO CHINESE OR CHINESE TO KOREAN ORALLY OR IN WRITING.
SPECIAL REQUIREMENT AND QUALIFICATIONS ARE EQUALLY APPLIED TO BOTH U.S. AND CW-1 WORKER APPLICANTS</t>
  </si>
  <si>
    <t>C-500-20225-763600</t>
  </si>
  <si>
    <t>NEW SUMMER HOLIDAY HOTEL APARTMENT RENTAL  COMMERCIAL SPACE RENTAL</t>
  </si>
  <si>
    <t>P-500-20191-703785</t>
  </si>
  <si>
    <t>HOTEL OPERATION MANAGER</t>
  </si>
  <si>
    <t>THESE OCCUPATIONS USUALLY REQUIRE A FOUR-YEAR BACHELOR'S DEGREE, BUT SOME DO NOT. A CONSIDERABLE AMOUNT OF PREVIOUS WORK-RELATED SKILL, KNOWLEDGE, OR EXPERIENCE IS USUALLY NEEDED. EMPLOYEES IN THESE OCCUPATIONS NEED ANYWHERE FROM A SEVERAL YEARS OF WORK RELATED EXPERIENCE, ON THE JOB TRAINING AND OR VOCATIONAL TRAINING. MANY OF THESE OCCUPATIONS INVOLVE COORDINATING, SUPERVISING, MANAGING, OR TRAINING OTHERS.</t>
  </si>
  <si>
    <t>WITHHOLDING TAX, MED AND SS TAX</t>
  </si>
  <si>
    <t>C-500-21004-994005</t>
  </si>
  <si>
    <t>FRANCISCO MANGLONA ATALIG</t>
  </si>
  <si>
    <t>TJ ENTERPRISES</t>
  </si>
  <si>
    <t>JOE CHARFAUROS STREET SINAPALO VILLAGE</t>
  </si>
  <si>
    <t>P.O. BOX 1007</t>
  </si>
  <si>
    <t>ROTA</t>
  </si>
  <si>
    <t>MANGLONA</t>
  </si>
  <si>
    <t>tjenterprises18@gmail.com</t>
  </si>
  <si>
    <t>P-500-20343-941178</t>
  </si>
  <si>
    <t>FOOD PREPARATION WORKERS</t>
  </si>
  <si>
    <t xml:space="preserve">Must know how to process pickled fruits and hot peppers. </t>
  </si>
  <si>
    <t xml:space="preserve">JOE CHARFAUROS STREET SINAPALO VILLAGE </t>
  </si>
  <si>
    <t>P.O. Box 1007</t>
  </si>
  <si>
    <t>CNMI Withholding Taxes and Federal Taxes (if applicable)</t>
  </si>
  <si>
    <t>www.pacificredhot.com</t>
  </si>
  <si>
    <t>C-500-20337-933699</t>
  </si>
  <si>
    <t>StayWell Saipan, Inc.</t>
  </si>
  <si>
    <t>RJ CORPORATION BUILDING, SUITE 2</t>
  </si>
  <si>
    <t>RIOS</t>
  </si>
  <si>
    <t>JASON</t>
  </si>
  <si>
    <t>VICE PRESIDENT/FINANCE</t>
  </si>
  <si>
    <t>2ND FLOOR, SASHA BLDG., BEACH ROAD CHALAN LAULAU</t>
  </si>
  <si>
    <t>MAILMAN &amp; KARA , LLC</t>
  </si>
  <si>
    <t>Insurance Underwriters</t>
  </si>
  <si>
    <t>P-500-20302-889894</t>
  </si>
  <si>
    <t>UTILIZATION MANAGEMENT COORDINATOR</t>
  </si>
  <si>
    <t xml:space="preserve">U.S. AND FOREIGN WORKERS MUST BE PROFICIENT IN MILLIMAN CARE GUIDELINES (MCG)/ MEDICAL SOCIETY GUIDELINES. </t>
  </si>
  <si>
    <t xml:space="preserve">P.O. BOX 502050 </t>
  </si>
  <si>
    <t>hr@staywellguam.com</t>
  </si>
  <si>
    <t>https://www.staywellguam.com</t>
  </si>
  <si>
    <t>C-500-20315-907184</t>
  </si>
  <si>
    <t>P-500-20244-795224</t>
  </si>
  <si>
    <t>MAID &amp; HOUSEKEEPING</t>
  </si>
  <si>
    <t>Physically fit. Can work during holidays, weekends and flexible working hours. Knowledge in cleaning the house and office in an orderly manner.</t>
  </si>
  <si>
    <t>FICA AND CNMI TAXES</t>
  </si>
  <si>
    <t>C-500-20218-751748</t>
  </si>
  <si>
    <t>Dominador O Concepcion</t>
  </si>
  <si>
    <t>Junlyn Salon</t>
  </si>
  <si>
    <t>Beach Raod Garapan</t>
  </si>
  <si>
    <t>PMB 241 PO BOX 10001</t>
  </si>
  <si>
    <t>Concepcion</t>
  </si>
  <si>
    <t>Dominador</t>
  </si>
  <si>
    <t>Owner/Proprietor</t>
  </si>
  <si>
    <t>junlynsalon670@gmail.com</t>
  </si>
  <si>
    <t>P-500-20188-695607</t>
  </si>
  <si>
    <t>Work Certificates is required for both U.S Workers and CW-1 Workers.</t>
  </si>
  <si>
    <t>Will make all deductions from the worker's paycheck required by law such as Taxes (Chapter 2, Chapter 7, SS, &amp; Medicare) and will promptly remit to applicable Government Agencies</t>
  </si>
  <si>
    <t>Concepcion Jr</t>
  </si>
  <si>
    <t>C-500-20228-771073</t>
  </si>
  <si>
    <t>Painters, Construction and Maintenance</t>
  </si>
  <si>
    <t>P-500-20196-712058</t>
  </si>
  <si>
    <t>Painter</t>
  </si>
  <si>
    <t xml:space="preserve">High School Diploma / GED. One (1) year on-the-job experience as Painter.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 </t>
  </si>
  <si>
    <t>C-500-20232-776018</t>
  </si>
  <si>
    <t>P-500-20153-614802</t>
  </si>
  <si>
    <t xml:space="preserve">NEAR RTE 30 ASLITO ROAD, SAIPAN MP 6950 </t>
  </si>
  <si>
    <t>C-500-20212-742803</t>
  </si>
  <si>
    <t>Cesar F. Supetran</t>
  </si>
  <si>
    <t>Celnaps Enterprises</t>
  </si>
  <si>
    <t>Supetran</t>
  </si>
  <si>
    <t>Ceasar</t>
  </si>
  <si>
    <t>Fernandz</t>
  </si>
  <si>
    <t>PO Box 503540 CK</t>
  </si>
  <si>
    <t>P-500-20174-670950</t>
  </si>
  <si>
    <t>Commercial Cleaner</t>
  </si>
  <si>
    <t>HEALTHY PHYSIQUE.
ABILITY TO WALK, BEND, PUSH, PULL AND LIFT REPETITIVELY DURING WORKING HOURS
KNOWLEDGE OF CLEANING CHEMICALS, PROPER STORAGE AND DISPOSAL METHODS
SELF-MOTIVATION AND THE ABILITY TO IDENTIFY AND COMPLETE NEEDED TASKS WITHOUT DIRECT SUPERVISION</t>
  </si>
  <si>
    <t>Celnaps Building, Chinatown</t>
  </si>
  <si>
    <t>All appicable CNMI and federal tax deductions</t>
  </si>
  <si>
    <t>C-500-20247-803090</t>
  </si>
  <si>
    <t>Independent Contractor</t>
  </si>
  <si>
    <t>P-500-20208-735601</t>
  </si>
  <si>
    <t>Supervisor</t>
  </si>
  <si>
    <t>CHINESE BILINGUAL SPEAKER PREFERRED.</t>
  </si>
  <si>
    <t>C-500-20252-808610</t>
  </si>
  <si>
    <t>KAUTZ GLASS COMPANY INC</t>
  </si>
  <si>
    <t>ufa street</t>
  </si>
  <si>
    <t>lower base</t>
  </si>
  <si>
    <t>P-500-20218-751979</t>
  </si>
  <si>
    <t>Helper</t>
  </si>
  <si>
    <t xml:space="preserve"> The ability to listen to and understand information and ideas presented through spoken words and sentences and follow instructions.</t>
  </si>
  <si>
    <t>C-500-20223-758808</t>
  </si>
  <si>
    <t>PACIFIC MARINE ENTERPRISES INC</t>
  </si>
  <si>
    <t>PMB 181 BOX 10001</t>
  </si>
  <si>
    <t>CHALAN PALE ARNOLD PAIPAI DR. AS MAHETOG, TANAPAG</t>
  </si>
  <si>
    <t>VARELA</t>
  </si>
  <si>
    <t>DANILYN</t>
  </si>
  <si>
    <t xml:space="preserve">GENERAL MANAGER </t>
  </si>
  <si>
    <t xml:space="preserve">PMB 181 BOX 10001 </t>
  </si>
  <si>
    <t xml:space="preserve">CHALAN PALE ARNOLD PAIPAI DR. AS MAHETOG, TANAPAG </t>
  </si>
  <si>
    <t>danilynvarela@outlook.com</t>
  </si>
  <si>
    <t>P-500-20182-687495</t>
  </si>
  <si>
    <t>NONE.</t>
  </si>
  <si>
    <t xml:space="preserve">CHALAN PALE ARNOLD PAIP[AI DR. AS MAHETOG, </t>
  </si>
  <si>
    <t>TANAPAG</t>
  </si>
  <si>
    <t>SAIP[AN</t>
  </si>
  <si>
    <t>DANILYNVARELA@OUTLOOK.COM</t>
  </si>
  <si>
    <t>C-500-20308-895716</t>
  </si>
  <si>
    <t>KB ENTERPRISES INC.</t>
  </si>
  <si>
    <t>SIGN &amp; SIGN</t>
  </si>
  <si>
    <t>MIC BUILDING 1F, SAN JOSE VILLAGE</t>
  </si>
  <si>
    <t>JIN HYUNG</t>
  </si>
  <si>
    <t>PO BOX 502861</t>
  </si>
  <si>
    <t>byungsin5000@gmail.com</t>
  </si>
  <si>
    <t>Computer-Controlled Machine Tool Operators, Metal and Plastic</t>
  </si>
  <si>
    <t>P-500-20267-840474</t>
  </si>
  <si>
    <t>CNC OPERATOR</t>
  </si>
  <si>
    <t>UNDERSTANDING OF GENERAL COMPUTER OPERATING AND COMPUTER GRAPHIC DESIGN.</t>
  </si>
  <si>
    <t>MIC BUILDING 1F SAN JOSE VILLAGE</t>
  </si>
  <si>
    <t>C-500-20329-925303</t>
  </si>
  <si>
    <t>PACIFIC AMUSEMENT, INC.</t>
  </si>
  <si>
    <t>HIGH ROLLER POKER</t>
  </si>
  <si>
    <t xml:space="preserve">555 CHALAN PALE ARNOLD, GUALO RAI </t>
  </si>
  <si>
    <t xml:space="preserve">P.O. BOX 504419 </t>
  </si>
  <si>
    <t>GEBHARD</t>
  </si>
  <si>
    <t>555 CHALAN PALE ARNOLD, GUALO RAI</t>
  </si>
  <si>
    <t>P.O. BOX 504419</t>
  </si>
  <si>
    <t>jim@pacificamusement.com</t>
  </si>
  <si>
    <t>2ND FLOOR, SASHA BLDG. BEACH ROAD CHALAN LAULAU</t>
  </si>
  <si>
    <t>P-500-20296-884928</t>
  </si>
  <si>
    <t>COMPUTER TECHNICIAN</t>
  </si>
  <si>
    <t>C-500-20248-805866</t>
  </si>
  <si>
    <t xml:space="preserve">Know how to use computer, calculators
Know how to use Quick Books software,  Peach tree, Sage
Organizing files
Dependable on meeting the deadlines
Flexible
Attention to Details 
Showcase good commitment
</t>
  </si>
  <si>
    <t>C-500-20350-958941</t>
  </si>
  <si>
    <t>Open water scuba instructor certification</t>
  </si>
  <si>
    <t>C-500-20206-733260</t>
  </si>
  <si>
    <t xml:space="preserve">Pacita </t>
  </si>
  <si>
    <t>P-500-20166-652211</t>
  </si>
  <si>
    <t xml:space="preserve">	Mathematics  Using mathematics to solve problems. 
	Active Listening  Giving full attention to what other people are saying, taking time to understand the points being made, asking questions as appropriate, and not interrupting at inappropriate times. 
	Critical Thinking  Using logic and reasoning to identify the strengths and weaknesses of alternative solutions, conclusions or approaches to problems. 
	Reading Comprehension  Understanding written sentences and paragraphs in work related documents. 
	Speaking  Talking to others to convey information effectively. 
</t>
  </si>
  <si>
    <t>C-500-20220-756482</t>
  </si>
  <si>
    <t>HECTOR TABTAB SEVILLA</t>
  </si>
  <si>
    <t>HTS MANPOWER SERVICES / HTS CONSTRUCTION</t>
  </si>
  <si>
    <t>P.O. BOX 10001 PMB 727</t>
  </si>
  <si>
    <t>SEVILLA</t>
  </si>
  <si>
    <t>HECTOR</t>
  </si>
  <si>
    <t>TABTAB</t>
  </si>
  <si>
    <t>OWNER /GEN. MANAGER</t>
  </si>
  <si>
    <t>htsconstructionspn@gmail.com</t>
  </si>
  <si>
    <t>P-500-20162-640910</t>
  </si>
  <si>
    <t>CONSTRUCTION WORKERS</t>
  </si>
  <si>
    <t xml:space="preserve">Similar work experience may be beneficial.
Licensure to work with hazardous materials may be required.
Preparing construction site, materials, and tools.
</t>
  </si>
  <si>
    <t>Chinatown</t>
  </si>
  <si>
    <t>CNMI TAX / FICA TAX / SS MED / OTHER CNMI TAX IF NEEDED</t>
  </si>
  <si>
    <t>C-500-20239-788104</t>
  </si>
  <si>
    <t>C-500-21009-004109</t>
  </si>
  <si>
    <t>AMERICAN K&amp;W CORPORATION</t>
  </si>
  <si>
    <t>AROMA SALON KASUMI</t>
  </si>
  <si>
    <t>PMB 978 BOX 10001</t>
  </si>
  <si>
    <t>Tenorio</t>
  </si>
  <si>
    <t>kasumi1819@gmail.com</t>
  </si>
  <si>
    <t>P-500-20299-887796</t>
  </si>
  <si>
    <t>MASSEUSE</t>
  </si>
  <si>
    <t>MUST BE HARDWORKING AND KNOWLEDGEABLE IN BEING A MASSEUSE . MUST HAVE 2 YEARS EXPERIENCE AS A MASSEUSE</t>
  </si>
  <si>
    <t>2ND FLOOR, COCO BUILDING, CPL. DERRENCE JACK ROAD</t>
  </si>
  <si>
    <t>CNMI LOCAL AND STATES TAXES, MEDICARE, SS AND ALL TAXES REQUIRED BY LAW</t>
  </si>
  <si>
    <t>C-500-20220-756735</t>
  </si>
  <si>
    <t>BYUNG</t>
  </si>
  <si>
    <t xml:space="preserve">WHT, FICA Tax, Housing is provided and offered at no cost and optional to workers. </t>
  </si>
  <si>
    <t>C-500-20196-712166</t>
  </si>
  <si>
    <t>LONG FENG CORPORATION</t>
  </si>
  <si>
    <t>NEW X.O MARKET/PARTY POKER/XU FARM/WHOLESALES</t>
  </si>
  <si>
    <t>MIDDLE ROAD GUALO RAI VILLAGE</t>
  </si>
  <si>
    <t>GUOWU</t>
  </si>
  <si>
    <t>NEWXOSAIPAN@HOTMAIL.COM</t>
  </si>
  <si>
    <t>P-500-20147-597032</t>
  </si>
  <si>
    <t>SALES MANAGER</t>
  </si>
  <si>
    <t>WORK SCHEDULES AS FOLLOWS:
8:00 AM TO 12:00 PM, 2:00 PM TO 5:00 PM, 7 HOURS A DAY.
MONDAY THROUGH FRIDAY, 35 HOURS PER WEEK.</t>
  </si>
  <si>
    <t>Biweekly salary $14.44 x 70 hours=$1,010.80(FLSA exempt)</t>
  </si>
  <si>
    <t>deduct all local and federal taxes(e.g.FICA)</t>
  </si>
  <si>
    <t>newxosaipan@hotmail.com</t>
  </si>
  <si>
    <t>C-500-20307-894208</t>
  </si>
  <si>
    <t>JUAN T. GUERRERO &amp; ASSOCIATES, INC.</t>
  </si>
  <si>
    <t>P.O. BOX 501217</t>
  </si>
  <si>
    <t>BORLAZA</t>
  </si>
  <si>
    <t>JOMELYN</t>
  </si>
  <si>
    <t>ESTOPARE</t>
  </si>
  <si>
    <t>jborlaza@mita-travel.com</t>
  </si>
  <si>
    <t>P-500-20262-831552</t>
  </si>
  <si>
    <t>BUILDING MAINTENANCE LABORER</t>
  </si>
  <si>
    <t>KNOWLEDGE OF OPERATIONAL CHARACTERISTICS OF MECHANICAL EQUIPMENT AND TOOLS USED IN THE MAINTENANCE AND REPAIR OF BUILDINGS AND BUILDING FACILITIES. KNOWLEDGE OF OCCUPATIONAL HAZARDS AND STANDARD SAFETY PRACTICES NECESSARY IN THE MAINTENANCE AND REPAIR OF BUILDINGS AND BUILDING FACILITIES. KNOWLEDGE OF BASIC BUILDING MAINTENANCE PRACTICES AND PROCEDURES; PRINCIPALS AND PROCEDURES OF RECORD KEEPING. MUST
MEET PHYSICAL REQUIREMENTS TO PERFORM THEIR DUTIES SUCH AS LIFTING OBJECTS OF AT LEAST 25-50 LBS., WITH OR WITHOUT ASSISTANCE OF A HAND TRUCK OR ANOTHER PERSON; BENDING AND STANDING FOR DURATION OF SHIFT. ABILITY TO EXERT MAXIMUM MUSCLE FORCE TO LIFT, PUSH, PULL OR CARRY HEAVY OBJECTS; ABILITY TO ARRANGE THINGS OR ACTIONS IN A CERTAIN ORDER OR PATTERN ACCORDING TO A SPECIFIC RULE OR SET OF RULES; MUST HAVE PHYSICAL STAMINA AND DEXTERITY; ABILITY TO READ TECHNICAL MANUALS AND DRAWINGS; MUST KNOW HOW TO OPERATE HAND AND ELECTRICAL TOOLS SUCH AS ADJUSTABLE WRENCHES, DRAIN OR PIPE CLEANING EQUIPMENT, HEX KEYS, LEVELS, PIPE OR TUBE CUTTER, PIPE WRENCHES, POWER DRILLS, POWER SAWS,
PULLERS, SCREWDRIVERS, ETC.; EXTENSIVE KNOWLEDGE OF HVAC, PLUMBING AND ELECTRICAL SYSTEM, MATERIALS, METHODS, AND THE TOOLS INVOLVED IN THE CONSTRUCTION OR REPAIR OF HOUSES, BUILDINGS, OR OTHER STRUCTURES. MUST BE ABLE TO WORK ON WEEKENDS OR NIGHT SHIFT IF NEEDED. MUST HAVE A GOOD MORALE CHARACTER AND BE TRUSTWORTHY. THE EMPLOYER REQUIRES POST-OFFER PRE-EMPLOYMENT DRUG SCREENING TEST AND RANDOM DRUG
TESTING WHICH IS TO BE APPLIED EQUALLY TO BOTH U.S. WORKERS AND CW-1 WORKERS. THE EMPLOYER REQUIRES THE POST-OFFER PRE-EMPLOYMENT POLICE CLEARANCE RECORD TO BE PROVIDED TO THE EMPLOYER; THIS REQUIREMENT IS TO BE APPLIED EQUALLY TO BOTH U.S. WORKERS AND CW-1 WORKERS.</t>
  </si>
  <si>
    <t>TUN HERMAN PAN ROAD</t>
  </si>
  <si>
    <t>DAYS AND HOURS OF WORK MAY VARY ACCORDING TO BUSINESS NEEDS</t>
  </si>
  <si>
    <t>ONLY TAXES AND OTHER WITHHOLDING REQUIRED BY LAW</t>
  </si>
  <si>
    <t>resumes.jtga@gmail.com</t>
  </si>
  <si>
    <t>C-500-21036-057523</t>
  </si>
  <si>
    <t>P-500-20277-856723</t>
  </si>
  <si>
    <t>MAINTENANCE REPAIR WORKERS GENERAL</t>
  </si>
  <si>
    <t>C-500-20210-738114</t>
  </si>
  <si>
    <t>MB Tech. Micronesia, LLC</t>
  </si>
  <si>
    <t>PO BOX 504850</t>
  </si>
  <si>
    <t>San Vicente</t>
  </si>
  <si>
    <t>Casaclang</t>
  </si>
  <si>
    <t>Beverly</t>
  </si>
  <si>
    <t>Flores</t>
  </si>
  <si>
    <t>Biranda Lane</t>
  </si>
  <si>
    <t>Yvenne15@yahoo.co.uk</t>
  </si>
  <si>
    <t>Operating Engineers and Other Construction Equipment Operators</t>
  </si>
  <si>
    <t>P-500-20176-676232</t>
  </si>
  <si>
    <t>Other Construction Equipment Operators</t>
  </si>
  <si>
    <t>Knowledge in operating the construction equipment in a safe and efficient manner.</t>
  </si>
  <si>
    <t>Chalan Monsignor Guerero</t>
  </si>
  <si>
    <t>Ch2 tax, Ch7 tax(if applicable), SS tax and medicare tax</t>
  </si>
  <si>
    <t>C-500-21019-019349</t>
  </si>
  <si>
    <t>Kulot di Rosa Drive</t>
  </si>
  <si>
    <t xml:space="preserve">Magdalena </t>
  </si>
  <si>
    <t>P-500-20309-897741</t>
  </si>
  <si>
    <t xml:space="preserve">Must hold no more than an Associates Degree in Radiology Technology, six (6) months employment experience/knowledge with practice partner software in electronic health records usage, must have experience in electronic health and practice partner records, required licensed by the CNMI Medical Professional Licensing Board and experience or related field. </t>
  </si>
  <si>
    <t>CNMI Taxes, Medicare, Social Security</t>
  </si>
  <si>
    <t>C-500-20332-929593</t>
  </si>
  <si>
    <t xml:space="preserve">Must have no criminal records - Background checking will be applied in ALL nationalities. </t>
  </si>
  <si>
    <t>BASA</t>
  </si>
  <si>
    <t>FATIMAH</t>
  </si>
  <si>
    <t>C-500-20245-797797</t>
  </si>
  <si>
    <t>Merchandise Displayers and Window Trimmers</t>
  </si>
  <si>
    <t>P-500-20212-744832</t>
  </si>
  <si>
    <t>MERCHANDISE DISPLAYER &amp; WINDOW TRIMMER</t>
  </si>
  <si>
    <t>TUN JOAQUIN DOI ROAD CORNER GREGORIO AVENUE</t>
  </si>
  <si>
    <t>CHALAN KANOA VILLAGE</t>
  </si>
  <si>
    <t>C-500-20197-714669</t>
  </si>
  <si>
    <t>Jeffrey L. Castelo</t>
  </si>
  <si>
    <t>Marg's Bakery &amp; Kitchen</t>
  </si>
  <si>
    <t>PO Box 506445</t>
  </si>
  <si>
    <t>Castelo</t>
  </si>
  <si>
    <t>Jeffrey</t>
  </si>
  <si>
    <t>Lugue</t>
  </si>
  <si>
    <t>jheffrey1802@gmail.com</t>
  </si>
  <si>
    <t>P-500-20152-614304</t>
  </si>
  <si>
    <t xml:space="preserve">	good hand-eye coordination.
	good organizational skills.
	the ability to read and follow recipes, to be creative.
	the ability to follow strict health and safety standards.
	good health with no skin or breathing complaints.
	the ability to meet strict deadlines.
	to maintain a neat and clean appearance.
</t>
  </si>
  <si>
    <t>Rte 309 Gigao Lane</t>
  </si>
  <si>
    <t>Susupe Village</t>
  </si>
  <si>
    <t>C-500-20203-725681</t>
  </si>
  <si>
    <t>United Pacific Collection Agency (CNMI) Inc</t>
  </si>
  <si>
    <t>Suite 209, 2nd Floor Marianas Business Plaza</t>
  </si>
  <si>
    <t>Susupe</t>
  </si>
  <si>
    <t>ROLAND</t>
  </si>
  <si>
    <t>DUENAS</t>
  </si>
  <si>
    <t>PO BOX 504999</t>
  </si>
  <si>
    <t>SUITE 209, 2/FLR MARIANAS BUSINESS PLAZA SUSUPE</t>
  </si>
  <si>
    <t>UPCA_CNMI@YAHOO.COM</t>
  </si>
  <si>
    <t>MUN SU</t>
  </si>
  <si>
    <t>2ND FLOOR TOHA BLDG BEACH ROAD SAN ANTONIO</t>
  </si>
  <si>
    <t>Law Offices of Park and Associates LLC</t>
  </si>
  <si>
    <t>P-500-20157-629603</t>
  </si>
  <si>
    <t>Executive Secretary</t>
  </si>
  <si>
    <t>upca_cnmi@yahoo.com</t>
  </si>
  <si>
    <t>C-500-21036-057516</t>
  </si>
  <si>
    <t>C-500-20330-927508</t>
  </si>
  <si>
    <t>ANTHONY R. STEARNS</t>
  </si>
  <si>
    <t>WIRELESS RIDGE LANDSCAPING</t>
  </si>
  <si>
    <t>PO BOX 5006 CHRB</t>
  </si>
  <si>
    <t>STEARNS</t>
  </si>
  <si>
    <t>ANTHONY</t>
  </si>
  <si>
    <t>RICHARD</t>
  </si>
  <si>
    <t>SAVANNAH ROAD WIRELESS, CAPITOL HILL</t>
  </si>
  <si>
    <t xml:space="preserve">PO BOX 5006 CHRB </t>
  </si>
  <si>
    <t>MAILMAN &amp; KARA,LLC.</t>
  </si>
  <si>
    <t>P-500-20295-883772</t>
  </si>
  <si>
    <t>NURSERY WORKER</t>
  </si>
  <si>
    <t>-U.S. and Foreign workers must be physically fit and capable of performing physically demanding tasks all day, outside, in all kinds of weather and work environments, including hot, wet, windy, uneven terrain and noise. Skills and tasks include, but are n</t>
  </si>
  <si>
    <t xml:space="preserve">SAVANNAH ROAD WIRELESS, CAPITOL HILL </t>
  </si>
  <si>
    <t>P.O. BOX 5006 CHRB</t>
  </si>
  <si>
    <t>C-500-20231-773713</t>
  </si>
  <si>
    <t>AMCA TRADING BUSINESS, INC.</t>
  </si>
  <si>
    <t>M.G.A. BUSINESS</t>
  </si>
  <si>
    <t>CHALAN PALE ARNOLD ROAD</t>
  </si>
  <si>
    <t>P.O. BOX 503024 CHALAN LAU LAU</t>
  </si>
  <si>
    <t>AVENDANO</t>
  </si>
  <si>
    <t>FIDELISA</t>
  </si>
  <si>
    <t>CAL</t>
  </si>
  <si>
    <t>mgabzcenter@yahoo.com</t>
  </si>
  <si>
    <t>P-500-20156-625929</t>
  </si>
  <si>
    <t>OFFICE CLERKS, GENERAL</t>
  </si>
  <si>
    <t xml:space="preserve">Must have 12-months or 1-year  related works of experience. Must know how to operate Microsoft Excel, Word, Peach Tree or Quick Books. Must have the ability to communicate with customers, employees, and other individuals to answer questions on various processing such as, CW-1 processing, CW-2 (Dependent of CW-1), EAD/Humanitarian Parole. Must have knowledge in picking-up visa including  arranging of interview schedule online to U.S. Embassy. Must be able to disseminate or explain information in processing of CW1, from acquiring TLC to submission of CW-1 to USCIS. renewals and visa processing. Must have basic knowledge in computing  payroll , business tax, insurance premium for Auto and Workers Compensation Insurance. Familiar with applicable USCIS Fees of CW-1, CW-2 and EAD.  Must be able to type, format, proofread and edit correspondence and other documents from notes or dictating machines, using computer or typewriters. Must have knowledge in CW-1 Employers and Employees rights and obligations in the CNMI.
Must have the ability to speak clearly so others will understand. Can work under pressure and can do multitasking. Must be able to type with above average speed. No record or history related to theft.  Must have knowledge of principles and processes for providing customer and personal services. This includes customer needs assessment, meeting quality standards for services, and evaluation of customer satisfaction.
</t>
  </si>
  <si>
    <t>1ST FLOOR ACE BLDG. CHALAN LAU LAU</t>
  </si>
  <si>
    <t>C-500-21010-004527</t>
  </si>
  <si>
    <t>P.O BOX 504699</t>
  </si>
  <si>
    <t>Dental Assistants</t>
  </si>
  <si>
    <t>P-500-20342-940826</t>
  </si>
  <si>
    <t>DENTAL ASSISTANT</t>
  </si>
  <si>
    <t>C-500-20310-899894</t>
  </si>
  <si>
    <t>P-500-20172-670482</t>
  </si>
  <si>
    <t>FREIGHT AGENT</t>
  </si>
  <si>
    <t>PERFORM FREIGHT SERVICES ACCORDING TO COMPANY AND GOVERNMENT REGULATIONS.
PLAN AND COORDINATE PICK-UP AND DELIVERY SCHEDULES.
WORK WITH SHIPPERS, CARRIERS AND DISPATCHERS TO MANAGE THE SCHEDULES.
TRACK AND REPORT SHIPMENT STATUS TO CUSTOMERS.
MANAGE MULTIPLE DELIVERIES, PROCESS SPOT REQUESTS AND DEVELOP NEW SALES STRATEGIES TO IMPROVE BUSINESS
RESOLVE FREIGHT DISCREPANCIES IN A TIMELY MANNER.
RESPOND TO CUSTOMER CONCERNS AND QUERIES PROFESSIONALLY.
MAINTAIN POSITIVE AND PRODUCTIVE RELATIONSHIP WITH CUSTOMERS.
IDENTIFY AND CONTACT QUALIFIED CARRIERS FOR FREIGHT SERVICES.
NEGOTIATE CONTRACT AND PRICING AGREEMENTS WITH CARRIERS.
PROVIDE SPECIAL DISCOUNTS AND PROMOTIONS TO CUSTOMERS.
CONTACT CURRENT AND POTENTIAL CUSTOMERS FOR NEW BUSINESS OPPORTUNITIES.
MAINTAIN STRONG RELATIONSHIP WITH MULTIPLE CARRIERS.
ENSURE THAT FREIGHT PAPERWORK ARE COMPLETED AND APPROVED BEFORE TRANSPORTATION.
MAINTAIN FREIGHT FILES AND CUSTOMER RECEIPTS FOR REFERENCE PURPOSES</t>
  </si>
  <si>
    <t>Chalan Piao</t>
  </si>
  <si>
    <t>AMORLTA</t>
  </si>
  <si>
    <t>C-500-20250-807995</t>
  </si>
  <si>
    <t>WESTERN PACIFIC ELECTRIC MICRONESIA, INC.</t>
  </si>
  <si>
    <t>PMB 1034, P.O. BOX 10000</t>
  </si>
  <si>
    <t xml:space="preserve">TUN MONSIGNOR GUERRERO ROAD, SAN VICENTE </t>
  </si>
  <si>
    <t>RICARDO</t>
  </si>
  <si>
    <t>TAITANO</t>
  </si>
  <si>
    <t>TUN MONSIGNOR GUERRERO ROAD, SAN VICENTE</t>
  </si>
  <si>
    <t>rtguerrero@yahoo.com</t>
  </si>
  <si>
    <t>KING</t>
  </si>
  <si>
    <t>JANET</t>
  </si>
  <si>
    <t>HAN</t>
  </si>
  <si>
    <t>2ND FLOOR, D' TORRES BUILDING, MIDDLE ROAD</t>
  </si>
  <si>
    <t>KING LAW OFFICE, LLC</t>
  </si>
  <si>
    <t>Electrical Engineers</t>
  </si>
  <si>
    <t>P-500-20177-678907</t>
  </si>
  <si>
    <t>ELECTRICAL ENGINEER</t>
  </si>
  <si>
    <t>KNOWLEDGE OF CAD DRAWING AND COMPUTER LITERATE</t>
  </si>
  <si>
    <t>RTGUERRERO@YAHOO.COM</t>
  </si>
  <si>
    <t>AMERICAN FEDERAL "ZJC" GROUP LTD. COMPANY</t>
  </si>
  <si>
    <t>GREE AIR CONDITIONER</t>
  </si>
  <si>
    <t>PMB 300 P.O. BOX 10002</t>
  </si>
  <si>
    <t>LIAO</t>
  </si>
  <si>
    <t>GUO HONG</t>
  </si>
  <si>
    <t>greesaipan@hotmail.com</t>
  </si>
  <si>
    <t>AIRCON TECHNICIAN</t>
  </si>
  <si>
    <t>GREESAIPAN@HOTMAIL.COM</t>
  </si>
  <si>
    <t>C-500-20226-766631</t>
  </si>
  <si>
    <t>C-500-20185-694021</t>
  </si>
  <si>
    <t xml:space="preserve">United Equipment Rental Company Corp. </t>
  </si>
  <si>
    <t>Batallones</t>
  </si>
  <si>
    <t>Renato</t>
  </si>
  <si>
    <t xml:space="preserve">Prado </t>
  </si>
  <si>
    <t>Puetto Street, Puerto Rico</t>
  </si>
  <si>
    <t>P-500-20148-602974</t>
  </si>
  <si>
    <t xml:space="preserve">BUS &amp; TRUCKS MECHANICS AND DIESEL ENGINE SPECIALIST </t>
  </si>
  <si>
    <t xml:space="preserve">*Auto Diesel Mechanic Certificate
*Certificate from Previous Employer 
   that he is indeed a Diesel Mechanic. </t>
  </si>
  <si>
    <t>PUETTO STREET, PUERTO RICO,</t>
  </si>
  <si>
    <t>C-500-20202-723103</t>
  </si>
  <si>
    <t>YANTZE CORPORATION</t>
  </si>
  <si>
    <t>YANTZE FARM</t>
  </si>
  <si>
    <t>SADOG TASI</t>
  </si>
  <si>
    <t>P.O. BOX 500783</t>
  </si>
  <si>
    <t>RONG</t>
  </si>
  <si>
    <t>JINGWEN</t>
  </si>
  <si>
    <t>FARM WORKER</t>
  </si>
  <si>
    <t>saipanyantze@gmail.com</t>
  </si>
  <si>
    <t>P-500-20127-545090</t>
  </si>
  <si>
    <t>*Must have three (3) months work experience as a Farm Worker.
*Can set up and operate irrigation equipment.
*Can operate tractors, tractors drawn machinery, and self-propelled machinery to plow. 
*Can apply pesticides and herbicides or fertilizers to crops.
*Can work independently without supervision.</t>
  </si>
  <si>
    <t xml:space="preserve">As Lito Drive, As Lito </t>
  </si>
  <si>
    <t>FEDERAL TAX AND CNMI TAX</t>
  </si>
  <si>
    <t>C-500-20256-819487</t>
  </si>
  <si>
    <t>Lower base</t>
  </si>
  <si>
    <t>P-500-20157-629515</t>
  </si>
  <si>
    <t>Yard Maintenance Worker</t>
  </si>
  <si>
    <t xml:space="preserve">Knowledgeable in using equipment such as mowers, tractors, chainsaw </t>
  </si>
  <si>
    <t>Ufa street</t>
  </si>
  <si>
    <t>C-500-20259-825369</t>
  </si>
  <si>
    <t>C-500-20325-921251</t>
  </si>
  <si>
    <t>P-500-20275-852729</t>
  </si>
  <si>
    <t>KNOWLEDGE IN USING HAND AND POWER TOOLS.</t>
  </si>
  <si>
    <t>C-500-20320-913208</t>
  </si>
  <si>
    <t>P-500-20276-855141</t>
  </si>
  <si>
    <t xml:space="preserve">Completion of LVN/LPN program from a recognized /accredited school of nursing or foreign equivalent.  Must pass NCLEX-LPN examination and licensed by the CBNE as an LPN to practice nursing in the CNMI.  Comply with annual review classes.  Demonstrate current knowledge of the legal and ethical standards of nursing practice and patient care.   Communicate openly and effectively with members of the health care team, patients and family members.  Ability to work with people from culturally and linguistically diverse backgrounds.  Need one year of work related experience. </t>
  </si>
  <si>
    <t>C-500-20336-931992</t>
  </si>
  <si>
    <t>SMART BEAUTY SALON</t>
  </si>
  <si>
    <t>689-A KOBLERVILLE ROAD, KOBLERVILLE VILLAGE</t>
  </si>
  <si>
    <t>MANAGO</t>
  </si>
  <si>
    <t>P-500-20302-889990</t>
  </si>
  <si>
    <t>HAIRDRESSER</t>
  </si>
  <si>
    <t>Must know the duties and responsibilities as a Hairdresser and needs to  know what's the customer's style and wants  to make them satisfied.</t>
  </si>
  <si>
    <t>689-A KOBLERVILLE ROAD</t>
  </si>
  <si>
    <t>KOBLERVILLE VILLAGE</t>
  </si>
  <si>
    <t>C-500-20263-834735</t>
  </si>
  <si>
    <t>PRIMEX CORPORATION</t>
  </si>
  <si>
    <t>PERFECT IMAGE</t>
  </si>
  <si>
    <t>P.O. BOX 505792, GUALO RAI VILLAGE</t>
  </si>
  <si>
    <t>SABADO</t>
  </si>
  <si>
    <t>GLORIA</t>
  </si>
  <si>
    <t>ABRAHAM</t>
  </si>
  <si>
    <t>RESIDENT AGENT</t>
  </si>
  <si>
    <t>PRIMEX670@GMAIL.COM</t>
  </si>
  <si>
    <t>P-500-20149-606433</t>
  </si>
  <si>
    <t>PALE ARNOLD ROAD, GUALO RAI VILLAGE</t>
  </si>
  <si>
    <t>P.O. BOX 505792, GULARO RAI VILLAGE</t>
  </si>
  <si>
    <t>Withholding Tax &amp; Fica Tax</t>
  </si>
  <si>
    <t>primex670@gmail.com</t>
  </si>
  <si>
    <t>C-500-20211-740331</t>
  </si>
  <si>
    <t>The Micronesian Telecommunications Corporation</t>
  </si>
  <si>
    <t>Tekken Street</t>
  </si>
  <si>
    <t>Dotts</t>
  </si>
  <si>
    <t>Shirley</t>
  </si>
  <si>
    <t>Moy</t>
  </si>
  <si>
    <t>Human Resource Business Partner</t>
  </si>
  <si>
    <t>Telecommunications Equipment Installers and Repairers, Except Line Installers</t>
  </si>
  <si>
    <t>P-500-20160-636386</t>
  </si>
  <si>
    <t>Speciality Technical Coordinator</t>
  </si>
  <si>
    <t>Valid driver's license is required.</t>
  </si>
  <si>
    <t>Chalan Lau Lau Village</t>
  </si>
  <si>
    <t xml:space="preserve">401(k) with matching up to 6% at $.75 to the $1.00; Basic life Insurance; gas card at $.57 off the gallon price at IP&amp;E </t>
  </si>
  <si>
    <t>ite.net</t>
  </si>
  <si>
    <t>C-500-20246-801150</t>
  </si>
  <si>
    <t>P-500-20175-673972</t>
  </si>
  <si>
    <t>PROVEN EXPERIENCE AS SUPERVISOR OR RELEVANT ROLEFAMILIARITY WITH COMPANY POLICIES AND LEGAL GUIDELINES OF THE FIELDABILITY TO LEARN A VARIETY OF JOB DESCRIPTIONSEXCELLENT COMMUNICATION AND INTERPERSONAL SKILLSOUTSTANDING ORGANIZATIONAL AND LEADERSHIP SKILLSGOOD KNOWLEDGE OF MS OFFICEDIPLOMA/CERTIFICATE IN FIRST LINE MANAGEMENT OR RELEVANT FIELDHIGH SCHOOL DIPLOMA; BACHELOR'S DEGREE OR RELEVANT DISCIPLINE WILL BE CONSIDERED AN ADVANTAGE</t>
  </si>
  <si>
    <t>Lubao</t>
  </si>
  <si>
    <t>carmen</t>
  </si>
  <si>
    <t>Pjd corporation</t>
  </si>
  <si>
    <t>C-500-20332-929624</t>
  </si>
  <si>
    <t xml:space="preserve">CUSTOMER SERVICING SKILLS TO BUILD COMFORTABLE RELATIONSHIPS WITH CLIENTS, LISTENING CAREFULLY TO THEIR REQUESTS OR CONCERNS.
HAND-EYE COORDINATION IS NEEDED TO SAFELY HANDLE SMALL, SHARP COSMETIC TOOLS AND SMOOTHLY APPLY MAKEUP AND POLISH.
</t>
  </si>
  <si>
    <t>All applicable CNMI and Federal tax deductions</t>
  </si>
  <si>
    <t>C-500-20342-939529</t>
  </si>
  <si>
    <t>Exercise Physiologists</t>
  </si>
  <si>
    <t>P-500-20309-897775</t>
  </si>
  <si>
    <t>EXERCISE PHYSIOLOGIST</t>
  </si>
  <si>
    <t>EXERCISE PHYSIOLOGY, KINESIOLOGY OR EQUIVALENT</t>
  </si>
  <si>
    <t>C-500-20269-844932</t>
  </si>
  <si>
    <t>SUITE 201 MARINANS BUSINESS PLAZA</t>
  </si>
  <si>
    <t xml:space="preserve">BAT-OCHIR </t>
  </si>
  <si>
    <t>Construction Managers</t>
  </si>
  <si>
    <t>P-500-20238-785247</t>
  </si>
  <si>
    <t>Bachelors degree in Construction Management or related field. Minimum 24months of experience in the construction industry.</t>
  </si>
  <si>
    <t>COMMONWEALTH UTILITIES CORPORATION</t>
  </si>
  <si>
    <t>P.O. BOX 501220</t>
  </si>
  <si>
    <t>GARY</t>
  </si>
  <si>
    <t>EXECUTIVE DIRECTOR</t>
  </si>
  <si>
    <t>GARY.CAMACHO@CUCGOV.ORG</t>
  </si>
  <si>
    <t>All Applicable Tax Deduction (Chapter 2 (CNMI Tax), Chapter 7 (Federal Tax), &amp; FICA (Medicare &amp; Social Security).</t>
  </si>
  <si>
    <t>employment.applications@cucgov.org</t>
  </si>
  <si>
    <t>www.cucgov.org</t>
  </si>
  <si>
    <t>Matsunaga</t>
  </si>
  <si>
    <t>Francisco</t>
  </si>
  <si>
    <t>Commonwealth Utilities Corporation</t>
  </si>
  <si>
    <t>francisco.matsunaga@cucgov.org</t>
  </si>
  <si>
    <t>C-500-20345-948115</t>
  </si>
  <si>
    <t>FIRST ALARM COMPANY</t>
  </si>
  <si>
    <t>P O BOX 500601</t>
  </si>
  <si>
    <t>ABA BUILDING, GUALO RAI</t>
  </si>
  <si>
    <t>BISCOCHO</t>
  </si>
  <si>
    <t>DENNIS</t>
  </si>
  <si>
    <t xml:space="preserve">ABA BUILDING, GUALO RAI </t>
  </si>
  <si>
    <t>firstalarmcompany@yahoo.com</t>
  </si>
  <si>
    <t>P-500-20240-790601</t>
  </si>
  <si>
    <t>Mechanical  Knowledge of machines and tools, including their designs, uses, repair, and maintenance.See more occupations related to this knowledge.
Building and Construction  Knowledge of materials, methods, and the tools involved in the construction or repair of houses, buildings, or other structures such as highways and roads.See more occupations related to this knowledge.
Customer and Personal Service  Knowledge of principles and processes for providing customer and personal services. This includes customer needs assessment, meeting quality standards for services, and evaluation of customer satisfaction.See more occupations related to this knowledge.
Public Safety and Security  Knowledge of relevant equipment, policies, procedures, and strategies to promote effective local, state, or national security operations for the protection of people, data, property, and institutions.See more occupations related to this knowledge.
English Language  Knowledge of the structure and content of the English language including the meaning and spelling of words, rules of composition, and grammar.</t>
  </si>
  <si>
    <t>De Vero</t>
  </si>
  <si>
    <t>Anita</t>
  </si>
  <si>
    <t>Q</t>
  </si>
  <si>
    <t>C-500-20223-759073</t>
  </si>
  <si>
    <t>Marianas Health Services Inc</t>
  </si>
  <si>
    <t>Ghiyeghi St San Jose Village</t>
  </si>
  <si>
    <t>PO Box 10003 PMB 1341</t>
  </si>
  <si>
    <t>Cruz</t>
  </si>
  <si>
    <t>George</t>
  </si>
  <si>
    <t>Administrator</t>
  </si>
  <si>
    <t xml:space="preserve">PO Box 10003 PMB 1341 </t>
  </si>
  <si>
    <t>arlene_l@marianashealth.com</t>
  </si>
  <si>
    <t>P-500-20184-693810</t>
  </si>
  <si>
    <t>Physical Therapist</t>
  </si>
  <si>
    <t>MUST HAVE A BACHELOR'S DEGREE IN PHYSICAL THERAPY; GRADUATE OF A PHYSICAL THERAPY PROGRAM APPROVED BY THE AMERICAN PHYSICAL THERAPY ASSOCIATION, THE COMMITTEE ON ALLIED HEALTH EDUCATION AND ACCREDITATION OF THE AMERICAN MEDICAL ASSOCIATION, OR THE COUNCIL ON MEDICAL EDUCATION OF THE AMERICAN MEDICAL ASSOCIATION AND THE AMERICAN PHYSICAL THERAPY ASSOCIATION; WITH CURRENT LICENSE/REGISTRATION AS A PHYSICAL THERAPIST IN THE STATE(S) IN WHICH PRACTICING; HOME CARE EXPERIENCE PREFERRED; CPR CERTIFIED; STRONG VERBAL AND WRITTEN COMMUNICATION SKILLS AND GOOD INTERPERSONAL SKILLS; KNOWLEDGEABLE IN THE PRINCIPLES AND PRACTICES OF PHYSICAL THERAPY</t>
  </si>
  <si>
    <t>recruitment@marianashealth.com</t>
  </si>
  <si>
    <t>Arlene</t>
  </si>
  <si>
    <t>Artigral LLC</t>
  </si>
  <si>
    <t>artigral670@gmail.com</t>
  </si>
  <si>
    <t>C-500-20231-773669</t>
  </si>
  <si>
    <t>ZHENS CORPORATION</t>
  </si>
  <si>
    <t>PO BOX 506021</t>
  </si>
  <si>
    <t>PEI JUAN</t>
  </si>
  <si>
    <t>ZHENSCORP.SPN@GMAIL.COM</t>
  </si>
  <si>
    <t>P-500-20196-712425</t>
  </si>
  <si>
    <t>STORE OPERATIONS MANAGER</t>
  </si>
  <si>
    <t xml:space="preserve">Will supervise subordinates:
2 - sales associate
1 - freight agent
1- general maintenance
12 MONTHS EXPERIENCE AS MANAGER. MUST HAVE NO CRIMINAL RECORDS. background checking WILL BE APPLIED TO ALL NATIONALITIES. AND CAN WORK ON A FLEXIBLE SCHEDULE. GOOD COMMUNICATION SKILLS </t>
  </si>
  <si>
    <t xml:space="preserve">SAN ANTONIO </t>
  </si>
  <si>
    <t>zhenscorp.spn@gmail.com</t>
  </si>
  <si>
    <t>C-500-20226-766423</t>
  </si>
  <si>
    <t>JWS Air Conditioning &amp; Refrigeration, Inc.</t>
  </si>
  <si>
    <t>WH-Door 2,  Dotse Place, Beach Road</t>
  </si>
  <si>
    <t>PMB 101 Box 10000</t>
  </si>
  <si>
    <t>Scragg</t>
  </si>
  <si>
    <t>Anthony Christopher</t>
  </si>
  <si>
    <t>VP/General Manager</t>
  </si>
  <si>
    <t>WH-Door 2, Dotse Place, Beach Road</t>
  </si>
  <si>
    <t>ditas.jwssaipan@pticom.com</t>
  </si>
  <si>
    <t>P-500-20114-510778</t>
  </si>
  <si>
    <t>Carry out heavy cleaning tasks and special projects. And other related duties as assigned company.</t>
  </si>
  <si>
    <t>CNMI Withholding Tax and FICA Tax (SS Medicare)</t>
  </si>
  <si>
    <t>C-500-20237-783244</t>
  </si>
  <si>
    <t>C-500-20310-899743</t>
  </si>
  <si>
    <t xml:space="preserve">Star Marianas Air, Inc. </t>
  </si>
  <si>
    <t>P-500-20276-855122</t>
  </si>
  <si>
    <t>Knowledgeable in computer systems, both hardware, and software. Ability to read manuals for computer diagnostics and troubleshooting.</t>
  </si>
  <si>
    <t>C-500-20231-773623</t>
  </si>
  <si>
    <t>STERLING CORPORATION</t>
  </si>
  <si>
    <t>LAGOON SPA, VERDE SPA, DYNAMIC SHIATSU</t>
  </si>
  <si>
    <t>P.M.B. 836 P.O. BOX 10001</t>
  </si>
  <si>
    <t>PMB 836 P O BOX 10001</t>
  </si>
  <si>
    <t>P-500-20200-722771</t>
  </si>
  <si>
    <t>HIGH SCHOOL GRADUATE. ONE YEAR EXPERIENCE ,KNOWLEDGE OF PRINCIPLES AND PROCESSES FOR PROVIDING CUSTOMERS AND PERSONAL SERVICES, THIS INCLUDES CUSTOMER NEEDS ASSESSMENTS MEETING  QUALITY STANDARDS FOR SERVICES AND EVALUATION OF CUSTOMERS SATISFACTION. DEVELOP NEW STYLES AND TECHNIQUES.JAPANESE, KOREAN AND CHINESE SPEAKING IS AN ADVANCEMENT FOR 100% OF OUR CUSTOMERS GUEST ARE TOURIST FROM JAPAN , KOREA AND CHINA.</t>
  </si>
  <si>
    <t>CORAL TREE AVE. GARAPAN</t>
  </si>
  <si>
    <t>WORKERS COMPENSATION</t>
  </si>
  <si>
    <t>C-500-20196-712118</t>
  </si>
  <si>
    <t>GENPRO INTERNATIONAL, INC.</t>
  </si>
  <si>
    <t>P.O. BOX 503207</t>
  </si>
  <si>
    <t>CORTEZ</t>
  </si>
  <si>
    <t>JENETH</t>
  </si>
  <si>
    <t>ZINAMPAN</t>
  </si>
  <si>
    <t>FINANCE/OPERATIONS MANAGER</t>
  </si>
  <si>
    <t>idc.dochandling@gmail.com</t>
  </si>
  <si>
    <t>CHRISTOPHER</t>
  </si>
  <si>
    <t>BONDOC</t>
  </si>
  <si>
    <t>P.O. BOX 506377</t>
  </si>
  <si>
    <t>AIRPORT ROAD DAN DAN VILLAGE</t>
  </si>
  <si>
    <t>INTEGRATED DEVELOPMENT CORPORATION DBA DOCUMENT HANDLING</t>
  </si>
  <si>
    <t>P-500-20163-644485</t>
  </si>
  <si>
    <t>ROUTE SALES PERSON</t>
  </si>
  <si>
    <t xml:space="preserve">These occupations usually require a high school diploma.
Employees in these occupations need 12 months of working with experienced employees.
</t>
  </si>
  <si>
    <t>Korean Community Center, Afetna Road</t>
  </si>
  <si>
    <t>genpro@pticom.com</t>
  </si>
  <si>
    <t>C-500-20251-808141</t>
  </si>
  <si>
    <t xml:space="preserve">1.Good public speaking skills.
2.Punctual
3. Flexible schedule to work on weekends
4. Have work experience  as tour guide for 6 months.
5.Can speak Japanese or Korean or Chinese language.
 </t>
  </si>
  <si>
    <t>www.marianslabor.net/jva</t>
  </si>
  <si>
    <t>C-500-20217-749590</t>
  </si>
  <si>
    <t xml:space="preserve">PO BOX 505093, CK </t>
  </si>
  <si>
    <t>P-500-20185-694532</t>
  </si>
  <si>
    <t>MAINTENANCE AND REPAIR WORKER , GENERAL MAINTENANCE</t>
  </si>
  <si>
    <t>C-500-20342-939555</t>
  </si>
  <si>
    <t>C-500-20282-874419</t>
  </si>
  <si>
    <t>SUNNY SIDE</t>
  </si>
  <si>
    <t>PMB 114 P.O.Box 10002</t>
  </si>
  <si>
    <t>Bag ao</t>
  </si>
  <si>
    <t>P-500-20246-800496</t>
  </si>
  <si>
    <t>At least 6 months working experience as a baker. Must know how to make dough for making bread and other bakery products. Know how to make oriental assorted cookies, cakes, bread and pastries. Must know the techniques in mixing and desired amount
of ingredients for making dough. Know how to operate and use of baking equipment. Willing to work on flexible schedule.</t>
  </si>
  <si>
    <t>Azucena Street PMB 114 P.O.Box 10002</t>
  </si>
  <si>
    <t>Chapter 2 tax, FICA tax, SS and Medicare</t>
  </si>
  <si>
    <t>C-500-20215-747319</t>
  </si>
  <si>
    <t>Grd Flr Hemlani Bldg Chalan Piao Beach Road</t>
  </si>
  <si>
    <t>P-500-20172-670461</t>
  </si>
  <si>
    <t>PUNCTUAL
PROFESSIONAL ATTITUDE WHILE INTERACTING WITH CO-WORKERS AND CLIENTS
ABILITY TO HANDLE CONFIDENTIAL AND SENSITIVE INFORMATION
KNOWLEDGE ABOUT FINANCIAL LAWS DECIDED BY THE GOVERNMENT</t>
  </si>
  <si>
    <t>ALL APPLICABLE CNMI AND FEDERAL DEDUCTION</t>
  </si>
  <si>
    <t>FRIENDSHIP ENTERPRISES INC.</t>
  </si>
  <si>
    <t>FRIENDSHIPINFORMATION@GMAIIL.COM</t>
  </si>
  <si>
    <t>C-500-20351-963993</t>
  </si>
  <si>
    <t>DMCC Corporation</t>
  </si>
  <si>
    <t>Rendezvous International Cuisine</t>
  </si>
  <si>
    <t>P.O. Box 503182</t>
  </si>
  <si>
    <t>P-500-20305-893897</t>
  </si>
  <si>
    <t>Combined food preparation and serving worker</t>
  </si>
  <si>
    <t xml:space="preserve">Certificate of previous employment in the hospitality industry.  Certificate of previous employment in the hospitality industry and police clearance with no derogatory record will be applied equally to both U.S. workers and CW -1- workers.  
</t>
  </si>
  <si>
    <t>P.O. Box 503880</t>
  </si>
  <si>
    <t>2nd Floor, Saipan Vegas Bldg., Chalan Pale Arnold Street, Chalan Laulau</t>
  </si>
  <si>
    <t xml:space="preserve">CNMI Wage &amp; Salary Tax and FICA </t>
  </si>
  <si>
    <t>dmcccorporation4@gmail.com</t>
  </si>
  <si>
    <t>C-500-20226-766231</t>
  </si>
  <si>
    <t>ELENA</t>
  </si>
  <si>
    <t>MALVEDA</t>
  </si>
  <si>
    <t>Asuncion</t>
  </si>
  <si>
    <t>Amorlita</t>
  </si>
  <si>
    <t>C-500-20201-722924</t>
  </si>
  <si>
    <t>C-500-20309-897768</t>
  </si>
  <si>
    <t>P-500-20278-857194</t>
  </si>
  <si>
    <t>BUILDING SERVICE TECHNICIANS</t>
  </si>
  <si>
    <t>MUST HAVE THE NECESSARY PHYSICAL STAMINA. MUST BE ABLE TO WORK FOR EXTENDED HOURS OR WORK DAYS. KNOWLEDGE OF PRINCIPLES AND PROCESSES
FOR PROVIDING CUSTOMER AND PERSONAL SERVICES.</t>
  </si>
  <si>
    <t>C-500-20239-788447</t>
  </si>
  <si>
    <t xml:space="preserve">Namdeamoon Restaurant </t>
  </si>
  <si>
    <t>Corporate President</t>
  </si>
  <si>
    <t>P-500-20203-726090</t>
  </si>
  <si>
    <t>Assistant Cook</t>
  </si>
  <si>
    <t>H&amp;C INTERNATIONAL BLDG. GROUND FLOOR BEACH ROAD GARAPAN</t>
  </si>
  <si>
    <t>C-500-20260-825407</t>
  </si>
  <si>
    <t>C-500-20234-780824</t>
  </si>
  <si>
    <t xml:space="preserve">S.FLOWER CORPORATION </t>
  </si>
  <si>
    <t>OH MY HOUSE</t>
  </si>
  <si>
    <t>PO BOX 5423 CHRB</t>
  </si>
  <si>
    <t>GAP SOO</t>
  </si>
  <si>
    <t>s.flowercorporation@gmail.com</t>
  </si>
  <si>
    <t>P-500-20200-722735</t>
  </si>
  <si>
    <t>GENERAL MAINTENANCE WORKER</t>
  </si>
  <si>
    <t xml:space="preserve">MUST KNOW HOW TO USE HAND AND POWER GROUND TOOLS &amp; EQUIPMENT.  </t>
  </si>
  <si>
    <t>ALAHAI AVENUE GARAPAN VILLAGE</t>
  </si>
  <si>
    <t>CNMI Withholding Tax (CH2), FICA &amp; MEDICARE</t>
  </si>
  <si>
    <t>S.FLOWER CORPORATION</t>
  </si>
  <si>
    <t>C-500-20204-728404</t>
  </si>
  <si>
    <t>JAG (CNMI) CORPORATION, INC.</t>
  </si>
  <si>
    <t>CLEANING SERVICES</t>
  </si>
  <si>
    <t>P.O. BOX 505426</t>
  </si>
  <si>
    <t>P-500-20162-640961</t>
  </si>
  <si>
    <t>Tinaktak Drive, Koblerville Saipan</t>
  </si>
  <si>
    <t>Payroll local tax and federal tax</t>
  </si>
  <si>
    <t>C-500-20226-766467</t>
  </si>
  <si>
    <t>EMANUEL D. PAMINTUAN</t>
  </si>
  <si>
    <t>ARMUEL BUILDERS</t>
  </si>
  <si>
    <t>P.O. BOX 504012, TEXAS ROAD</t>
  </si>
  <si>
    <t>PAMINTUAN</t>
  </si>
  <si>
    <t>EMANUEL</t>
  </si>
  <si>
    <t>DIZON</t>
  </si>
  <si>
    <t>pamintuan.emmanuel@yahoo.com</t>
  </si>
  <si>
    <t>P-500-20191-703634</t>
  </si>
  <si>
    <t>CEMENT MASONS AND CONCRETE FINISHERS</t>
  </si>
  <si>
    <t>At least 3 months working experience.  Must have an experience as a finishing mason. Knowledge in masonry works. Know the mixture of cement and sand for patching and finishing. Knowledge in using power tools and hand tools.</t>
  </si>
  <si>
    <t>C-500-21032-044705</t>
  </si>
  <si>
    <t>MANGO RESORT KOBLERVILLE SAIPAN</t>
  </si>
  <si>
    <t>WOON</t>
  </si>
  <si>
    <t>MANGO RESORT KOBLEVILLE SAIPAN</t>
  </si>
  <si>
    <t>P-500-20274-850768</t>
  </si>
  <si>
    <t>C-500-20233-778574</t>
  </si>
  <si>
    <t>P-500-20114-510886</t>
  </si>
  <si>
    <t>BARTENDERS</t>
  </si>
  <si>
    <t>KNOWLEDGE OF MIXING DRINKS, COCKTAILS. GOOD MEMORY - NEED TO HAVE GOOD SHORT-TERM AND LONG-TERM MEMORY. SHORT-TERM MEMORY IS VERY
IMPORTANT FOR REMEMBERING AND KEEPING TRACK OF EACH CUSTOMER'S ORDER. LONG-TERM
MEMORY HELPS YOU REMEMBER THE NAMES OF REGULAR CUSTOMERS AND EVEN THEIR FAVORITE DRINKS.
COMMUNICATION - YOU HAVE TO SPEAK WITH CUSTOMERS THROUGHOUT YOUR SHIFT, SO MAKE SURE YOU SPEAK LOUDLY AND CLEARLY AND MAINTAIN A POSITIVE
TONE.
ORGANIZATION - BARTENDERS ARE OFTEN BUSY RUNNING ALL OVER THE BAR AND SERVING MULTIPLE CUSTOMERS. A GOOD BARTENDER KEEPS CLOSE TRACK OF
WHO ORDERED WHAT, WHO PAID, AND WHO IS STILL WAITING FOR A DRINK.
BEING ORGANIZED ALLOWS A BARTENDER TO JUGGLE THESE MULTIPLE TASKS.
COMPOSURE - BEING A BARTENDER CAN BE VERY STRESSFUL. SOMETIMES, YOU ARE SERVING DOZENS OF CUSTOMERS AT ONCE. A GOOD BARTENDER MAINTAINS
ALL THE PREVIOUS QUALITIES MEMORY,
COMMUNICATION, ORGANIZATION,
AND FRIENDLINESS, EVEN UNDER PRESSURE.
CRITICAL THINKING - USING LOGIC AND REASONING TO IDENTIFY THE STRENGTHS AND WEAKNESSES OF ALTERNATIVE SOLUTIONS, CONCLUSIONS OR APPROACHES
TO PROBLEMS.</t>
  </si>
  <si>
    <t>C-500-20203-727581</t>
  </si>
  <si>
    <t xml:space="preserve">ALM ENTERPRISES, LLC </t>
  </si>
  <si>
    <t>PMB 343 BOX 10001</t>
  </si>
  <si>
    <t>BACKE</t>
  </si>
  <si>
    <t xml:space="preserve">ALEGRIA </t>
  </si>
  <si>
    <t xml:space="preserve">MANAGER </t>
  </si>
  <si>
    <t>merle_byrd@yahoo.com</t>
  </si>
  <si>
    <t>P-500-20142-590811</t>
  </si>
  <si>
    <t xml:space="preserve">COOK RESTAURANT </t>
  </si>
  <si>
    <t>Knowledge of techniques and equipment for planting, growing, and harvesting food products (both plant and animal) for consumption, including storage/handling techniques.
Knowledge of principles and processes for providing customer and personal services. This includes customer needs assessment, meeting quality standards for services, and evaluation of customer satisfaction.
Knowledge of the structure and content of the English language including the meaning and spelling of words, rules of composition, and grammar.
Knowledge of raw materials, production processes, quality control, costs, and other techniques for maximizing the effective manufacture and distribution of goods.</t>
  </si>
  <si>
    <t xml:space="preserve">SAN JOSE TINIAN </t>
  </si>
  <si>
    <t>C-500-21005-996079</t>
  </si>
  <si>
    <t>TRAVEL LINES,LLC</t>
  </si>
  <si>
    <t>UNIT 108 CDA BLDG SAN JOSE VILLAGE</t>
  </si>
  <si>
    <t>P O BOX 502625</t>
  </si>
  <si>
    <t>CDA BLDG UNIT 108, SAN JOSE, BEACH ROAD</t>
  </si>
  <si>
    <t>Travel Agents</t>
  </si>
  <si>
    <t>P-500-20287-876529</t>
  </si>
  <si>
    <t>TRAVEL COUNSELOR</t>
  </si>
  <si>
    <t>CERTIFICATION OF RELATED EXPERIENCE TO BE APPLIED EQUALLY TO BOTH U.S. WORKERS OR CW1 WORKERS. WITH EQUIVALENT  ASSOCIATE DEGREE.</t>
  </si>
  <si>
    <t>CDA BLDG, UNIT 108, SAN JOSE , BEACH ROAD</t>
  </si>
  <si>
    <t>P.O.BOX 502625</t>
  </si>
  <si>
    <t>C-500-20168-655933</t>
  </si>
  <si>
    <t>KENTO ENTERPRISES, INC.</t>
  </si>
  <si>
    <t>PARKSIDE TERRACE, Husga Ave Along Sugar King Vill Chinatown</t>
  </si>
  <si>
    <t>PMB 611 P.O. BOX  10000</t>
  </si>
  <si>
    <t>TOGAWA</t>
  </si>
  <si>
    <t>YUKO</t>
  </si>
  <si>
    <t>(670)234-2829</t>
  </si>
  <si>
    <t>PARKSIDE TERRACE Husga Ave Along Sugar King Chinatown</t>
  </si>
  <si>
    <t>PMB 611 P.O. BOX 10000</t>
  </si>
  <si>
    <t>kent.ent@pticom.com</t>
  </si>
  <si>
    <t>P-500-20134-566247</t>
  </si>
  <si>
    <t>Determines causes of operating errors and deciding what to do about it.  Performing routine maintenance on equipment and determining when and what kind of maintenance is needed.</t>
  </si>
  <si>
    <t>PMB 611 P. O. BOX  10000</t>
  </si>
  <si>
    <t>SSS/FICA tax ; ESTATE withholding tax</t>
  </si>
  <si>
    <t>C-500-20304-892421</t>
  </si>
  <si>
    <t>KOREAN COMMUNITY CENTER, AFETNA ROAD</t>
  </si>
  <si>
    <t>P.O. BOX 503207 SAN ANTONIO VILLAGE</t>
  </si>
  <si>
    <t>WITHHOLDING, MED AND SS FICA TAX</t>
  </si>
  <si>
    <t>C-500-20317-909408</t>
  </si>
  <si>
    <t>PACIFIC BIOMEDICAL SERVICES, INC.</t>
  </si>
  <si>
    <t>PBSI</t>
  </si>
  <si>
    <t>MMS COMM. BLDG. STE 101, CHALAN PALE ARNOLD, CHALAN LAULAU</t>
  </si>
  <si>
    <t>P.O. BOX 502478</t>
  </si>
  <si>
    <t>BENAVENTE</t>
  </si>
  <si>
    <t>ESTANISLAO</t>
  </si>
  <si>
    <t>KOGURE</t>
  </si>
  <si>
    <t>MMS COMM BLDG. STE 101 CHALAN PALE ARNOLD RD., CHALAN LAULAU</t>
  </si>
  <si>
    <t>ekb@pacbiomed.com</t>
  </si>
  <si>
    <t>P-500-20259-823075</t>
  </si>
  <si>
    <t>The position requires working in the acute health care environment to assist in maintaining and repairing wide variety of systems, life safety systems and general biomedical/ dental equipments.  Preferably had 24 months of work experience as Medical Equipment Repairer and must be able  to work under close supervision of biomedical service engineer and posses knowledge of electronics or electricity.  Minimum two year degree in Electronics or Electricity.  Willing to work on flexible schedule. The qualifications, knowledge, skills and abilities applies equally to ALL applicants foreign and U.S. workers.</t>
  </si>
  <si>
    <t>MMS COMM. BLDG. STE 101,CHALAN PALE ARNOLD RD, CHALAN LAULAU</t>
  </si>
  <si>
    <t>Fuel allowance of $200.00 per month.</t>
  </si>
  <si>
    <t>C-500-20199-720167</t>
  </si>
  <si>
    <t>Polaris Development Corporation</t>
  </si>
  <si>
    <t>PMB 314 PPP BOX 10000</t>
  </si>
  <si>
    <t>Quarter Master Road</t>
  </si>
  <si>
    <t>Faller</t>
  </si>
  <si>
    <t>Guillermo Faller Sr.</t>
  </si>
  <si>
    <t>Tolibas</t>
  </si>
  <si>
    <t>gtfaller011045@gmail.com</t>
  </si>
  <si>
    <t>P-500-20168-655731</t>
  </si>
  <si>
    <t>Maintenance and Repair workers General</t>
  </si>
  <si>
    <t xml:space="preserve">None </t>
  </si>
  <si>
    <t>CNMI Taxes and Fica Taxes</t>
  </si>
  <si>
    <t>T</t>
  </si>
  <si>
    <t>POLARIS DEVELOPMENT. CORPORATION</t>
  </si>
  <si>
    <t>Clinical Laboratory Technician</t>
  </si>
  <si>
    <t>Licensed by the CNMI Healthcare Professions Licensing Board (HCLB) as a Clinical Laboratory Technician, meeting all requirements with appropriate documents and have at least one of the following: U.S. Associate Degree in a Laboratory or Biological Science with the minimum hours of coursework and training required to perform laboratory testing, as defined by CLIA requirements. Graduate of a Foreign Medical Technology program that meets all education and training, as defined by CLIA requirements. At least two years of recent and pertinent experience in the field of laboratory medicine. Ability to work with people from culturally and linguistically diverse backgrounds.</t>
  </si>
  <si>
    <t>C-500-20239-787849</t>
  </si>
  <si>
    <t>P-500-20121-529743</t>
  </si>
  <si>
    <t>Internet browser software  Microsoft Internet Explorer 
Office suite software  Google Drive technology ; Microsoft Office
Operating system software  Microsoft Windows
Spreadsheet software  Microsoft Excel
Word processing software  Google Docs technology ; Microsoft Word technology
Mathematics  Using mathematics to solve problems.
Active Listening  Giving full attention to what other people are saying, taking time to understand the points being made, asking questions as appropriate, and not interrupting at inappropriate times.
Critical Thinking  Using logic and reasoning to identify the strengths and weaknesses of alternative solutions, conclusions or approaches to problems.
Reading Comprehension  Understanding written sentences and paragraphs in work related documents.
Speaking  Talking to others to convey information effectively.
Writing  Communicating effectively in writing as appropriate for the needs of the audience.
Monitoring  Monitoring/Assessing performance of yourself, other individuals, or organizations to make improvements or take corrective action.
Time Management  Managing one's own time and the time of others.</t>
  </si>
  <si>
    <t>C-500-20217-749478</t>
  </si>
  <si>
    <t>Dandan Auto Shop</t>
  </si>
  <si>
    <t>Lot 1691 Tanduki Drive  Dandan Village</t>
  </si>
  <si>
    <t>P.O. Box 502356</t>
  </si>
  <si>
    <t>P-500-20127-545040</t>
  </si>
  <si>
    <t>Auto Mechanic</t>
  </si>
  <si>
    <t>Employment Certificate as Auto Services Technician and Mechanics. The Employer required Employment Certificate as Auto Service Technicians &amp; Mechanics will be applied equally to both U.S workers and CW-1 Workers.</t>
  </si>
  <si>
    <t>Lot 1691 Tanduki Drive Dandan Village</t>
  </si>
  <si>
    <t>C-500-20225-763747</t>
  </si>
  <si>
    <t>HECTOR T. SEVILLA</t>
  </si>
  <si>
    <t>HTS CONSTRUCTION/HTS MANPOWER SERVICES</t>
  </si>
  <si>
    <t>CHINATOWN</t>
  </si>
  <si>
    <t>SAIPAN, MP</t>
  </si>
  <si>
    <t>OWNER/GENERAL MANAGER</t>
  </si>
  <si>
    <t xml:space="preserve">P.O. BOX 10001 PMB 727 </t>
  </si>
  <si>
    <t>P-500-20162-640908</t>
  </si>
  <si>
    <t xml:space="preserve">	Proven experience as a Cleaner or Housekeeper
	Ability to work with little supervision and maintain a high level of performance
	Customer-oriented and friendly
	Prioritization and time management skills
	Working quickly without compromising quality
</t>
  </si>
  <si>
    <t>CNMI TAXES/ FICA/ SS MED/ AND OTHER TAX NEEDED</t>
  </si>
  <si>
    <t>C-500-20193-709057</t>
  </si>
  <si>
    <t>LI YONG HONG CORPORATION</t>
  </si>
  <si>
    <t>COLA TOUR</t>
  </si>
  <si>
    <t>PO BOX 501471</t>
  </si>
  <si>
    <t>SOMOL</t>
  </si>
  <si>
    <t>ROBERT JOSEPH</t>
  </si>
  <si>
    <t>NORITA</t>
  </si>
  <si>
    <t>liyonghongcorp@gmail.com</t>
  </si>
  <si>
    <t>P-500-20155-621953</t>
  </si>
  <si>
    <t>KACHO AVENUE SAN ANTONIO VILLAGE</t>
  </si>
  <si>
    <t>CNMI WITHHOLDING TAXES AND FICA TAXES</t>
  </si>
  <si>
    <t>C-500-20342-939552</t>
  </si>
  <si>
    <t>C-500-20324-919257</t>
  </si>
  <si>
    <t>MJD Corporation</t>
  </si>
  <si>
    <t>Help Supply Services</t>
  </si>
  <si>
    <t xml:space="preserve">P.O. Box 505647 </t>
  </si>
  <si>
    <t>Chalan piao</t>
  </si>
  <si>
    <t>Del Castillo</t>
  </si>
  <si>
    <t>As Perdido</t>
  </si>
  <si>
    <t>mjdcorporation.spn@gmail.com</t>
  </si>
  <si>
    <t>P-500-20221-758636</t>
  </si>
  <si>
    <t>Employment Certificate applied equally to both the U.S. workers and foreign workers.</t>
  </si>
  <si>
    <t>Unit 4 &amp; 5, ACE Building</t>
  </si>
  <si>
    <t>Chalan pio</t>
  </si>
  <si>
    <t>Ch 2 and fica</t>
  </si>
  <si>
    <t>C-500-20316-907587</t>
  </si>
  <si>
    <t>RTE 309 CORNER TALAYA AVE</t>
  </si>
  <si>
    <t>SUSUPE VILLAGE</t>
  </si>
  <si>
    <t xml:space="preserve">ADLAWAN </t>
  </si>
  <si>
    <t>CLARISSA</t>
  </si>
  <si>
    <t>BROSAS</t>
  </si>
  <si>
    <t>V-PRESIDENT</t>
  </si>
  <si>
    <t>TASI HOMES</t>
  </si>
  <si>
    <t>SPNMARIANAS.CORP@GMAIL.COM</t>
  </si>
  <si>
    <t>P-500-20283-874528</t>
  </si>
  <si>
    <t xml:space="preserve">* Can lift 10lbs of the object and should be physically fit.
* Knows how to operate various cleaning equipment such as vacuum cleaner, blower, floor polishers, and any other cleaning tools.  
</t>
  </si>
  <si>
    <t>C-500-21047-078456</t>
  </si>
  <si>
    <t>TREASURE GAME CLUB 777</t>
  </si>
  <si>
    <t>JAE YEOL</t>
  </si>
  <si>
    <t>P-500-21011-004557</t>
  </si>
  <si>
    <t>BOOTH CASHIER</t>
  </si>
  <si>
    <t>COFFEE TREE MALL STREE GARAPAN</t>
  </si>
  <si>
    <t>PAYROLL TAXES REQUIRED BY LAW</t>
  </si>
  <si>
    <t>C-500-20308-896018</t>
  </si>
  <si>
    <t>Open water scuba instructor certification.Speaks English, Russian, Japanese and Mongolian.Must pass drug test applicable to US  Worker,CW1 worker, resident or non-resident worker</t>
  </si>
  <si>
    <t>C-500-20219-754293</t>
  </si>
  <si>
    <t>CHALAN PALE ARNOLD PAIPAI DR AS MAHETOG, TANAPAG</t>
  </si>
  <si>
    <t>P-500-20182-687376</t>
  </si>
  <si>
    <t xml:space="preserve">CHALAN PALE ARNOLD PAIPAI DR. AS MAHETOG </t>
  </si>
  <si>
    <t>C-500-20209-735786</t>
  </si>
  <si>
    <t>GUAM MARIANAS MANAGEMENT SERVICES INC.,</t>
  </si>
  <si>
    <t>DBA: GUAM MARIANAS COLLECTION AGENCY</t>
  </si>
  <si>
    <t>UNIT#105 PANGELINAN BUILDING, FAFA PI, CHALAN LAULAU</t>
  </si>
  <si>
    <t>OVALLES</t>
  </si>
  <si>
    <t>VALENCIA</t>
  </si>
  <si>
    <t>PRESIDENT/CEO</t>
  </si>
  <si>
    <t>414 WEST SOLEDAD AVE.,</t>
  </si>
  <si>
    <t>STE. 601-A GCIC BUILDING</t>
  </si>
  <si>
    <t>gmms.saipan@gmail.com</t>
  </si>
  <si>
    <t>Data Entry Keyers</t>
  </si>
  <si>
    <t>P-500-20176-676263</t>
  </si>
  <si>
    <t>DATA ENCODER</t>
  </si>
  <si>
    <t>High School with 12 months OF EXPERIENCE IN MEDICAL BILLING &amp; CODING. MUST BE CERTIFIED BILLERS &amp; CODERS, KNOWLEDGEABLE IN COMPUTER SYSTEM AND BASIC ACCOUNTING.</t>
  </si>
  <si>
    <t>CNMI TAXES</t>
  </si>
  <si>
    <t>C-500-20218-751736</t>
  </si>
  <si>
    <t>U.S. CENTURY CORPORATION LTD.</t>
  </si>
  <si>
    <t>1 TEA</t>
  </si>
  <si>
    <t>PMB 806 P.O. Box 10003</t>
  </si>
  <si>
    <t xml:space="preserve">Coral Tree Avenue, Garapan </t>
  </si>
  <si>
    <t>SANCHEZ</t>
  </si>
  <si>
    <t>Vicenta</t>
  </si>
  <si>
    <t>Gaza</t>
  </si>
  <si>
    <t xml:space="preserve">Secretary </t>
  </si>
  <si>
    <t>Coral Tree Avenue, Garapan</t>
  </si>
  <si>
    <t>tonyyen5139@gmail.com</t>
  </si>
  <si>
    <t xml:space="preserve">NELSON </t>
  </si>
  <si>
    <t>238 Archbishop Flores Street</t>
  </si>
  <si>
    <t>Suite 903</t>
  </si>
  <si>
    <t>Baristas</t>
  </si>
  <si>
    <t>P-500-20175-673879</t>
  </si>
  <si>
    <t xml:space="preserve">COFFEE SHOP ATTENDANT </t>
  </si>
  <si>
    <t xml:space="preserve">Food Handler Certificate is required and will be applied equally to both U.S. workers and CW-1 workers. </t>
  </si>
  <si>
    <t>Coral Tree Avenue</t>
  </si>
  <si>
    <t xml:space="preserve">Garapan </t>
  </si>
  <si>
    <t xml:space="preserve">CNMI and Federal Tax </t>
  </si>
  <si>
    <t>C-500-20314-904195</t>
  </si>
  <si>
    <t>SHO ROBIN SUZUKI</t>
  </si>
  <si>
    <t>TOKYO EN RESTAURANT &amp; SEASHIR 003</t>
  </si>
  <si>
    <t>PO BOX 1254</t>
  </si>
  <si>
    <t>SUZUKI</t>
  </si>
  <si>
    <t>SHO ROBIN</t>
  </si>
  <si>
    <t>TOKYOENRESTAU.ROTA@GMAIL.COM</t>
  </si>
  <si>
    <t>P-500-20196-712403</t>
  </si>
  <si>
    <t xml:space="preserve">At least 12 months of experience as a Restaurant Manager or similar role
With experience in customer service management
Extensive food and beverage knowledge
Computer literate
Good financial management skills, Critical thinker and problem-solving skills that will be assessed in a short assessment exam
</t>
  </si>
  <si>
    <t>1254 SONG SONG VILLAGE</t>
  </si>
  <si>
    <t>tokyoenrestau.rota@gmail.com</t>
  </si>
  <si>
    <t>TOKYO EN RESTAURANT &amp; SEASHIR003</t>
  </si>
  <si>
    <t>C-500-20342-939559</t>
  </si>
  <si>
    <t>Physical Therapist Assistants</t>
  </si>
  <si>
    <t>P-500-20277-856731</t>
  </si>
  <si>
    <t>PHYSICAL THERAPY ASSISTANT</t>
  </si>
  <si>
    <t>PT/PHYSICAL THERAPY ASSISTANT LICENSE</t>
  </si>
  <si>
    <t>C-500-20188-695589</t>
  </si>
  <si>
    <t xml:space="preserve">BLUE SKY INTERNATIONAL SAIPAN CORPORATION </t>
  </si>
  <si>
    <t xml:space="preserve">QQ CAR RENTAL </t>
  </si>
  <si>
    <t xml:space="preserve">CACTUS STREET BEACH ROAD GARAPAN </t>
  </si>
  <si>
    <t>PMB 1148 BOX 10003</t>
  </si>
  <si>
    <t xml:space="preserve">ZIJIAN </t>
  </si>
  <si>
    <t>qqcarrental@hotmail.com</t>
  </si>
  <si>
    <t>P-500-20147-602049</t>
  </si>
  <si>
    <t xml:space="preserve">MAINTENANCE AND REPAIR WORKERS, GENERAL </t>
  </si>
  <si>
    <t>Knowledge of machines and tools, including their designs, uses, repair, and maintenance.tools, including their designs, uses, repair, and maintenance.
Knowledge of materials, methods, and the tools involved in the construction or repair of houses, buildings, or other structures such as highways and roads.
Knowledge of principles and processes for providing customer and personal services. This includes customer needs assessment, meeting quality standards for services, and evaluation of customer satisfaction.
Knowledge of relevant equipment, policies, procedures, and strategies to promote effective local, state, or national security operations for the protection of people, data, property, and institutions.
Knowledge of the structure and content of the English language including the meaning and spelling of words, rules of composition, and grammar.</t>
  </si>
  <si>
    <t>C-500-20332-929562</t>
  </si>
  <si>
    <t>MMC &amp; Pacific Labs, LLC</t>
  </si>
  <si>
    <t>PMB 145 Po Box 10003</t>
  </si>
  <si>
    <t>Ni</t>
  </si>
  <si>
    <t>Nie</t>
  </si>
  <si>
    <t>PMB 145 PO Box 10003</t>
  </si>
  <si>
    <t>nidlg78@gmail.com</t>
  </si>
  <si>
    <t>P-500-20276-855135</t>
  </si>
  <si>
    <t>A considerable amount of work-related skill, knowledge, or experience is needed and the accountant must complete a Bachelor's degree and work for at least a minimum of two (2) years in accounting to be considered qualified.</t>
  </si>
  <si>
    <t>JKR Building</t>
  </si>
  <si>
    <t>C-500-20203-725628</t>
  </si>
  <si>
    <t>6JMS Sports Bar and Grill</t>
  </si>
  <si>
    <t>Chichirika Ave., Kadena de Amor St</t>
  </si>
  <si>
    <t>'N/A'</t>
  </si>
  <si>
    <t>Cooks, Short Order</t>
  </si>
  <si>
    <t>P-500-20165-651512</t>
  </si>
  <si>
    <t>Would be able to provide or get CNMI Food Handler Certificate</t>
  </si>
  <si>
    <t>Chichirika Ave, Kadena de Amor St.</t>
  </si>
  <si>
    <t>C-500-20230-773409</t>
  </si>
  <si>
    <t>Brenda C. Yamaguchi</t>
  </si>
  <si>
    <t>Aquarious Karaoke Bar &amp; Grill</t>
  </si>
  <si>
    <t>P.O. Box 1152</t>
  </si>
  <si>
    <t>Yamaguchi</t>
  </si>
  <si>
    <t>Brenda</t>
  </si>
  <si>
    <t>aquariousbargrill@gmail.com</t>
  </si>
  <si>
    <t>P-500-20190-703329</t>
  </si>
  <si>
    <t>Food Preparation Worker</t>
  </si>
  <si>
    <t>Knowledge of techniques and equipment in food preparation, including storage/handling techniques; Able to develop or create new recipes; Knowledgeable in relevant equipment, policies, procedures, and strategies to promote effective local, state, or national security operations for the protection of people, property and institutions.</t>
  </si>
  <si>
    <t>1152 District IV, Songsong Village</t>
  </si>
  <si>
    <t>Decutions include local and state taxes which is consistent and pertinent to U.S. Federal and CNMI laws (e.g. Chapter 2, Chapter 7, SS, and Medicare).</t>
  </si>
  <si>
    <t>C-500-20269-845088</t>
  </si>
  <si>
    <t>BFJ Corporation</t>
  </si>
  <si>
    <t>Box 10001 PMB 495</t>
  </si>
  <si>
    <t>Jones</t>
  </si>
  <si>
    <t>John</t>
  </si>
  <si>
    <t>jcjones612@gmail.com</t>
  </si>
  <si>
    <t>P-500-20150-610295</t>
  </si>
  <si>
    <t xml:space="preserve">General Maintenance </t>
  </si>
  <si>
    <t>Two years of general building maintenance. Knowledge of machines and tools, including their designs, uses, repair and maintenance.</t>
  </si>
  <si>
    <t xml:space="preserve">Top Shelf Building, Middle Road, Gualo Rai </t>
  </si>
  <si>
    <t>C-500-20307-895620</t>
  </si>
  <si>
    <t>S.T.A.R. MARIANAS, INC.</t>
  </si>
  <si>
    <t>MANUFACTURE/WHOLESALEDRINKINGWATER,RETAILMERCHANDISE,IMPORT/EXPORT</t>
  </si>
  <si>
    <t>I-LIYANG STREET, BEACH ROAD</t>
  </si>
  <si>
    <t>GALANZA</t>
  </si>
  <si>
    <t>MICHELLE</t>
  </si>
  <si>
    <t>DONGUINES</t>
  </si>
  <si>
    <t>starwater@pticom.com</t>
  </si>
  <si>
    <t>P-500-20276-855061</t>
  </si>
  <si>
    <t>Skilled accounting clerk to perform a variety of accounting, bookkeeping and financial tasks. Proven accounting experience, preferably as an accounts receivable clerk or accounts payable clerk. Familiarity with bookkeeping and accounting procedures. Competency in MS Office, Data Bases and Accounting Software. Accuracy and attention to detail. Aptitude for numbers. Ability to perform filing and record keeping tasks. Data entry and word processing skills. Well organized. Must speak and understand basic Japanese Language. Must be Associates degree. College graduate and relevant certification is a plus. No more than 24 months of work experience including on the job experience and informal  training with experienced workers. Available to work flexible hours that may include early mornings, evenings, weekends, nights and/or holidays. Proof of eligibility is required for both U.S. and Foreign applicants/workers.</t>
  </si>
  <si>
    <t>F.I.C.A., MEDICARE AND CHAPTER 2 TAXES</t>
  </si>
  <si>
    <t>C-500-20318-911221</t>
  </si>
  <si>
    <t>P-500-20287-876569</t>
  </si>
  <si>
    <t>MAINTENANCE WORKER</t>
  </si>
  <si>
    <t>TECHNICAL ABILITIES, ORGANIZATIONAL SKILLS, PHYSICAL ACTIVITIES.ABILITY TO WORK QUICKLY UNDER PRESSURE. HIGH SCHOOL GRADUATE, 12 MONTHS EXPERIENCE</t>
  </si>
  <si>
    <t>PUERTO RICO MIDDLE ROAD GARAPAN</t>
  </si>
  <si>
    <t>C-500-20189-698745</t>
  </si>
  <si>
    <t>Knowledge of materials, methods, and the tools involved in the construction or repair of houses, buildings, or other structures such as highways and roads.
Knowledge of machines and tools, including their designs, uses, repair, and maintenance.
Knowledge of arithmetic, algebra, geometry, calculus, statistics, and their applications.
Knowledge of design techniques, tools, and principles involved in production of precision technical plans, blueprints, drawings, and models.
Knowledge of the structure and content of the English language including the meaning and spelling of words, rules of composition, and grammar.
Knowledge of principles and processes for providing customer and personal services. This includes customer needs assessment, meeting quality standards for services, and evaluation of customer satisfaction.
Knowledge of business and management principles involved in strategic planning, resource allocation, human resources modeling, leadership technique, production methods, and coordination of people and resources.
Knowledge and prediction of physical principles, laws, their interrelationships, and applications to understanding fluid, material, and atmospheric dynamics, and mechanical, electrical, atomic and sub- atomic structures and processes.
Knowledge of principles and methods for curriculum and training design, teaching and instruction for individuals and groups, and the measurement of training effects.
Knowledge of transmission, broadcasting, switching, control, and operation of telecommunications system</t>
  </si>
  <si>
    <t>C-500-20185-694014</t>
  </si>
  <si>
    <t xml:space="preserve">United Equipment Rental Company Corporation </t>
  </si>
  <si>
    <t>P-500-20148-602962</t>
  </si>
  <si>
    <t xml:space="preserve">CONSTRUCTION EQUIPMENT OPERATOR </t>
  </si>
  <si>
    <t xml:space="preserve">*Certificate of Employment from Previous Employer. 
*Can operate one or several types of Construction Equipment such as Tractors, Boom Truck, Crane , Backhoe,Pay Loader or Dump truck. </t>
  </si>
  <si>
    <t>C-500-20288-877563</t>
  </si>
  <si>
    <t>Suite 203 MHII Bldg Puerto Rico</t>
  </si>
  <si>
    <t>PO BOX 504053</t>
  </si>
  <si>
    <t>P-500-20185-694630</t>
  </si>
  <si>
    <t>C-500-21009-004180</t>
  </si>
  <si>
    <t>Motion Auto Shop; R&amp;D Construction; R&amp;D Manpower Services</t>
  </si>
  <si>
    <t>Automotive Glass Installers and Repairers</t>
  </si>
  <si>
    <t>P-500-20297-887517</t>
  </si>
  <si>
    <t>AUTOMOTIVE GLASS INSTALLERS &amp; REPAIRERS</t>
  </si>
  <si>
    <t>Must have at least one (1) year working related experience. Can work independently &amp; reliable.</t>
  </si>
  <si>
    <t>ALL CNMI &amp; FEDERAL TAXES</t>
  </si>
  <si>
    <t>C-500-20210-738075</t>
  </si>
  <si>
    <t>NENITA DELOS SANTOS OLARTE</t>
  </si>
  <si>
    <t>PROPHET MANPOWER SERVICES</t>
  </si>
  <si>
    <t>MONSIGNOR GUERRERO ROAD, SAN JOSE</t>
  </si>
  <si>
    <t>P.O. BOX 504330</t>
  </si>
  <si>
    <t>OLARTE</t>
  </si>
  <si>
    <t>prophermanpower2017@yahoo.com</t>
  </si>
  <si>
    <t>P-500-20137-579137</t>
  </si>
  <si>
    <t>Combined Food Preparation and Serving Workers and all other.</t>
  </si>
  <si>
    <t>Knowledge in food preparation and serving, customer service manner with good communication skills both oral and written, can work under pressure.</t>
  </si>
  <si>
    <t>FEDERAL AND CNMI INCOME TAX</t>
  </si>
  <si>
    <t>prophetmanpower2017@yahoo.com</t>
  </si>
  <si>
    <t>C-500-20309-897864</t>
  </si>
  <si>
    <t>FIDELITY INTERNATIONAL CORPORATION</t>
  </si>
  <si>
    <t>FIDELITY</t>
  </si>
  <si>
    <t>P.O. BOX 7121 SVRB, MIDDLE ROAD</t>
  </si>
  <si>
    <t>JOVEN</t>
  </si>
  <si>
    <t>ALVIZ</t>
  </si>
  <si>
    <t>fidelityinternationalcorp@yahoo.com</t>
  </si>
  <si>
    <t>P-500-20274-851077</t>
  </si>
  <si>
    <t>High school graduate with at least 12 months working experience. Can compute financial statement, 1120 and different types of taxes. Know peachtree accounting. Prepare accounts and tax returns.</t>
  </si>
  <si>
    <t>C-500-20307-894326</t>
  </si>
  <si>
    <t>PASCUAL &amp; JIN CORPORATION</t>
  </si>
  <si>
    <t>PACIFIC STAR WHOLESALE</t>
  </si>
  <si>
    <t>Chalan Pale Arnold RD. CHALAN LAULAU</t>
  </si>
  <si>
    <t>P.O. BOX 8183SVRB</t>
  </si>
  <si>
    <t>PASCUAL</t>
  </si>
  <si>
    <t>MINGYUE</t>
  </si>
  <si>
    <t>CHALAN PALE ARNOLD ROAD, CHALAN LAU LAU</t>
  </si>
  <si>
    <t>pacificstarsaipan@gmail.com</t>
  </si>
  <si>
    <t>P-500-20267-840775</t>
  </si>
  <si>
    <t>ROUTE SALESMAN</t>
  </si>
  <si>
    <t>Able to provide good customer service and follow local traffic laws. Knowledge in selling general merchandise and food products this includes sales strategy and the product demonstration. Knowledge in simple arithmetic addition and subtraction and the CNMI driver license is required for this job.</t>
  </si>
  <si>
    <t>CNMI &amp; Federal Tax withholds</t>
  </si>
  <si>
    <t>C-500-20302-889901</t>
  </si>
  <si>
    <t xml:space="preserve">OPERATION MANAGER </t>
  </si>
  <si>
    <t>P-500-20258-820014</t>
  </si>
  <si>
    <t>STRUCTURAL IRON AND STEEL WORKERS</t>
  </si>
  <si>
    <t>KNOWLEDGE IN INTERPRETING BLUEPRINTS 
KNOWLEDGE IN LAYING OUT AND FABRICATING STRUCTURAL STEEL.</t>
  </si>
  <si>
    <t>C-500-20238-787617</t>
  </si>
  <si>
    <t>MAGDALENA</t>
  </si>
  <si>
    <t>W.</t>
  </si>
  <si>
    <t>ADMIN./HR</t>
  </si>
  <si>
    <t>P-500-20204-728214</t>
  </si>
  <si>
    <t xml:space="preserve">	Must have knowledge in enterprise architecture in health care and public health organizations
	Must have the knowledge to use of enterprise master patient indices, record locator systems, clinical dates repositories, HIE, CPOE and e-Prescribing (eRX)
	Must have ability of clinical decision support and clinical remote monitoring
	Must know interoperability principals including vocabulary standards, content standards, and privacy and security standards
	Must know the concepts of CPT and ICD
	Must know RFID and of wireless concepts in healthcare
	Must know the requirements for government funding EHRs
	Must have general knowledge of industry compliance requirements such as HIPAA and the OIG guidance for group physician practice
	Must have the basic terminology of computing
	Must know computer architecture
	Must know data organization, representation and structure
	Must know the structure of programming languages
	Must know networking and data communication
	Must know basic billing and coding principles including insurance payment models
	Must be responsible to data security including firewall, intrusion payment models secure network structures, access controls, and data encryption
	Must be responsible to business continuity and disaster planning
	Must have a basic vocabulary and conversational familiarity with medical terms
	Must be able to communicate effectively with physicians
	Must understand job expectations in the health care settings
	Must be able to recognize various levels of healthcare providers, places of patient service and the patient-care flow process
	The ability to retrieve information from c-tree databases
	Must have major concepts of quality in healthcare and the technology that is used to assess patient quality of care, patient safety, and medical necessary in the provision of medical services
</t>
  </si>
  <si>
    <t>immanuel.saipan@gmail.com</t>
  </si>
  <si>
    <t>C-500-20206-733248</t>
  </si>
  <si>
    <t>IBB SITE ROBERT E. KAMOSA TRANSMITTIONG STATION</t>
  </si>
  <si>
    <t>2ND FLOOR SASHA BLDG. BEACH ROAD</t>
  </si>
  <si>
    <t>P-500-20171-666659</t>
  </si>
  <si>
    <t>TRANSMITTER SUPERVISOR</t>
  </si>
  <si>
    <t>AGUIGAN LANE, SAN ANTONIO</t>
  </si>
  <si>
    <t>C-500-20263-834736</t>
  </si>
  <si>
    <t xml:space="preserve"> GOOD IN COMMUNICATION SKILLS. ALL STAFF HIRED AT THE CENTER, ARE REQUIRED TO COMPLY WITH CNMI DCCA-CCLP REQUIREMENTS AND DOCUMENTATIONS INCLUDING THE MANDATORY 40 HOURS OF ANNUAL TRAINING AND PARTICIPATE IN CNMI QRIS STANDARD</t>
  </si>
  <si>
    <t>C-500-20255-816831</t>
  </si>
  <si>
    <t>P-500-20139-579801</t>
  </si>
  <si>
    <t>MAINTENANCE REPAIRER</t>
  </si>
  <si>
    <t>Special Requirements for this job opportunity include a minimum of 2 years experience in the design and repair of various fishing tackle equipment as well as the maintenance of such equipment including salt water fishing activities. Most especially, must have knowledge of the uses and details of fishing equipment for various activities.</t>
  </si>
  <si>
    <t>CNMI and Federal taxes required by law such as withholding and FICA</t>
  </si>
  <si>
    <t>C-500-20220-756793</t>
  </si>
  <si>
    <t>ALJRIC MANPOWER SERVICES, LLC</t>
  </si>
  <si>
    <t>P-500-20165-651635</t>
  </si>
  <si>
    <t xml:space="preserve">JANITORS AND CLEANERS, EXCEPT MAIDS &amp; HOUSEKEEPING CLEANERS </t>
  </si>
  <si>
    <t>HOUSEKEEPING SKILLS;
CAN PROPERLY OPERATION SPECIAL TOOLS AND EQUIPMENTS;
CLEAN AND ORGANIZE;
DRIVER LICENSE IS PREFERRED</t>
  </si>
  <si>
    <t>Dandan Road</t>
  </si>
  <si>
    <t>P.O. Box 505765 Dandan Village</t>
  </si>
  <si>
    <t xml:space="preserve">SOCIAL SECURITY AND MEDICARE TAXES, CHAP. 2 AND CHAP. 7 TAXES. Company will assist workers in securing board, lodging, or other facilities at no cost to workers. </t>
  </si>
  <si>
    <t>C-500-20254-814212</t>
  </si>
  <si>
    <t>PO BOX 506082</t>
  </si>
  <si>
    <t>P-500-20180-683976</t>
  </si>
  <si>
    <t>FOOD PREPARATION WORKER</t>
  </si>
  <si>
    <t xml:space="preserve">Customer and Personal Service  Knowledge of principles and processes for providing customer and personal services. This includes customer needs assessment, meeting quality standards for services, and evaluation of customer satisfaction.
Food Production  Knowledge of techniques and equipment for planting, growing, and harvesting food products (both plant and animal) for consumption, including storage/handling techniques.
</t>
  </si>
  <si>
    <t>Overtime rate applies in excess of 40 hours per week</t>
  </si>
  <si>
    <t>CNMI Withholding Tax, Federal withholding Tax, Social Security and Medicare Contributions.  Employer will assist workers in securing board and lodging at workers expense.  This offer is optional.  Workers may look for their own place.</t>
  </si>
  <si>
    <t>C-500-20275-852647</t>
  </si>
  <si>
    <t>fica &amp; cnmi tax</t>
  </si>
  <si>
    <t>C-500-20248-805916</t>
  </si>
  <si>
    <t>Pacific Marine Enterprises, Inc.</t>
  </si>
  <si>
    <t>Marine Cargo Handling</t>
  </si>
  <si>
    <t>Chalan Pale Arnold, Paipai Drive As Mahetog, Tanapag</t>
  </si>
  <si>
    <t>Varela</t>
  </si>
  <si>
    <t>Danilyn</t>
  </si>
  <si>
    <t>Welders, Cutters, and Welder Fitters</t>
  </si>
  <si>
    <t>Welder</t>
  </si>
  <si>
    <t>Chalan Pale Arnold, Paipai Drive, As Mahetog</t>
  </si>
  <si>
    <t>Tanapag</t>
  </si>
  <si>
    <t>C-500-20233-778809</t>
  </si>
  <si>
    <t>P-500-20202-722957</t>
  </si>
  <si>
    <t>Project Development Manager</t>
  </si>
  <si>
    <t>Associate's degree in real estates, sales, or related discipline. Two (2) years' experience in Real Estates management or Property development. Familiar with real estates industry and property development flows and processes; Experience in property development in the U.S. is preferred. Proficiency in MS Word, Excel, PowerPoint.</t>
  </si>
  <si>
    <t>C-500-20294-882650</t>
  </si>
  <si>
    <t>Classic Design, Inc.</t>
  </si>
  <si>
    <t>Bermuda Construction Company</t>
  </si>
  <si>
    <t>Chalan Monsignor Martinez, Koblerville</t>
  </si>
  <si>
    <t>"N/A"</t>
  </si>
  <si>
    <t>Remedios</t>
  </si>
  <si>
    <t>Salenga</t>
  </si>
  <si>
    <t>288-5032</t>
  </si>
  <si>
    <t>masangcayrowena@gmail.com</t>
  </si>
  <si>
    <t>P-500-20155-625274</t>
  </si>
  <si>
    <t>Employment Certificate</t>
  </si>
  <si>
    <t>CNMI Local Tax and FICA Tax</t>
  </si>
  <si>
    <t>Masangcay</t>
  </si>
  <si>
    <t>Rowena</t>
  </si>
  <si>
    <t>C-500-20196-712062</t>
  </si>
  <si>
    <t>Diving Shop Light House, Inc.</t>
  </si>
  <si>
    <t>PMB 482 PPP BOX 10000, Monggos Pl</t>
  </si>
  <si>
    <t>SAIPAN Kagman2</t>
  </si>
  <si>
    <t>Nishitani</t>
  </si>
  <si>
    <t>Hiromi</t>
  </si>
  <si>
    <t>SAIPAN, Kagman2</t>
  </si>
  <si>
    <t>marianadive670@gmail.com</t>
  </si>
  <si>
    <t>P-500-20161-639545</t>
  </si>
  <si>
    <t>SCUBA Diving Instructors</t>
  </si>
  <si>
    <t>Previouse work-related skill, knowledge, or experience is required 2 years at least for this occupations.
Japanese speaking and writing is highly preferred.
Need SCUBA diving Instructor license and Drivers license.</t>
  </si>
  <si>
    <t>Income Taxes allowed by law.</t>
  </si>
  <si>
    <t>C-500-20315-905841</t>
  </si>
  <si>
    <t>C-500-20287-876531</t>
  </si>
  <si>
    <t>PACIFIC ORIENTAL INC</t>
  </si>
  <si>
    <t>POI Aviation</t>
  </si>
  <si>
    <t>POI Building, International Terminal Lp</t>
  </si>
  <si>
    <t>Jardinero</t>
  </si>
  <si>
    <t>Maria Luisa</t>
  </si>
  <si>
    <t>POI Building, International Terminal LP</t>
  </si>
  <si>
    <t>malou_jardinero@tanholdings.com</t>
  </si>
  <si>
    <t>P-500-20248-805709</t>
  </si>
  <si>
    <t>EXECUTIVE SECRETARY</t>
  </si>
  <si>
    <t>Education:  Associate's Degree with two years work  experience as an Executive  Secretary and as an Administrative Assistant. Skilled in the use of various  operating systems and project management  software: Microsoft Internet  Explorer. Microsoft Office. Microsoft Windows. Microsoft  PowerPoint. Microsoft Excel.  Microsoft Word. Knowledge  of administrative and clerical  procedures and systems such  as word processing,  managing files and records,  stenography and transcription, designing  forms, and other office  procedures and terminology.  Knowledge of business and  management principles  involved in strategic  planning, resource  allocation, human resources  modeling, leadership  technique, production  methods, and coordination  of people and resources.  Understand ethical behavior  and business practices, and  ensure that own behavior  and the behavior of others is  consistent with these  standards and aligns with the  values of the organization.</t>
  </si>
  <si>
    <t>Paid leave, Holiday pay, and 401(k) retirement plan subject to company policy. Workers' Compensation provided.</t>
  </si>
  <si>
    <t>All Local and State Income Taxes and share of medical insurance, if applicable.</t>
  </si>
  <si>
    <t>recruitment@poiaviation.com</t>
  </si>
  <si>
    <t>C-500-20300-888767</t>
  </si>
  <si>
    <t>SUITE 201 MARIANANS BUSINESS PLAZA</t>
  </si>
  <si>
    <t>P-500-20257-819805</t>
  </si>
  <si>
    <t>At least with 12 months related work experience</t>
  </si>
  <si>
    <t>C-500-20238-785522</t>
  </si>
  <si>
    <t>HESHUN CORPORATION</t>
  </si>
  <si>
    <t>NEW DOUBLE RESTAURANT</t>
  </si>
  <si>
    <t>ALAIHAI AVE GARAPAN DISTRICT</t>
  </si>
  <si>
    <t>GUIYOU</t>
  </si>
  <si>
    <t>HESHUNCORP@HOTMAIL.COM</t>
  </si>
  <si>
    <t>P-500-20126-541275</t>
  </si>
  <si>
    <t xml:space="preserve">WORK SCHEDULES AS FOLLOWS:
10:00 AM TO  1:00 PM,
5:00 PM TO 9:00 PM, 7 HOURS A DAY.
MONDAY THROUGH SATURDAY,  42 HOURS PER WEEK. </t>
  </si>
  <si>
    <t>per week exceed 40 hours, Overtimes rate $7.92 x 1.5=$11.88 per hour</t>
  </si>
  <si>
    <t>heshuncorp@hotmail.com</t>
  </si>
  <si>
    <t>C-500-20347-955566</t>
  </si>
  <si>
    <t>P-500-20280-859293</t>
  </si>
  <si>
    <t xml:space="preserve">Advanced knowledge of working with spreadsheets in accounting, Peachtree Accounting Software and Word Processing Software for generating and writing reports for record-keeping as well as presentations.  Excellent understanding of accounting rules and procedures including the Generally Accepted Accounting Principles (GAAP) and Statements of Financial Accounting Standards (SFAS) and CNMI &amp; Federal Tax Rules &amp; Financial Legal Requirements.  Experience in the area of financial statement preparation, payroll, accounts payable and accounts receivable, maintaining general ledger, inventory management, fixed assets management and accounts reconciliation. A methodical approach and problem-solving skills.  Reporting skills, attention to detail and deadline-oriented.  Ability to work a flexible schedule that meets the needs of the business including events, holidays, weekends, and extending beyond the regular work hours during peak times such as the end of the financial year. </t>
  </si>
  <si>
    <t>C-500-20255-816769</t>
  </si>
  <si>
    <t>MANUFACTURE/WHOLESALEDRININGWATER,RETAILMERCHANDISE,IMPORT/EXPORT</t>
  </si>
  <si>
    <t>P-500-20203-727933</t>
  </si>
  <si>
    <t>Book Keeper</t>
  </si>
  <si>
    <t>At least 2 years experience as Book keeper and 2 years experience using QuickBooks  or other Accounting Software Programs. Must be able to understand and speak basic Japanese Language. Can be able to work flexible hours that may include early mornings, evenings, weekends, nights and/or holidays. Proof of eligibility requires for both U.S. and Foreign workers.</t>
  </si>
  <si>
    <t>FICA, MEDICARE AND CHAPTER 2 TAXES</t>
  </si>
  <si>
    <t>C-500-20196-712096</t>
  </si>
  <si>
    <t>MMC &amp; Pacific Labs LLC</t>
  </si>
  <si>
    <t>P-500-20155-621847</t>
  </si>
  <si>
    <t xml:space="preserve">	Excellent at math
A natural fluency in the language of numbers is a great starting point for a career that revolves around cash flow and finances.
	Extreme organization
Chaos is the enemy of clean record keeping. Charged with maintaining accurate and orderly records, accountants often have the neatest desks in the office.
	Analytical bent
The numbers dont lie. Accountants are great at parsing data and numbers to find the patterns that emerge in reporting cycles.
	Investigative mindset
When the numbers dont quite add up, an accountant goes digging for the sourceand doesnt give up until the mystery is solved.
	Sharp eye for detail
Accountants cant gloss over the fine points. A misplaced decimal point or transposed digit can wreak havoc in a financial report.
	Structured work style
Accounting requires diligence and consistency, which attracts people who prefer a high degree of predictability in their work.
	Aptitude for technology
From spreadsheets to specialized accounting software, accountants rely heavily on technology to keep the numbers on track.
</t>
  </si>
  <si>
    <t>JKR Building Beach Road</t>
  </si>
  <si>
    <t>C-500-20226-766282</t>
  </si>
  <si>
    <t>Marianas Health Services, Inc.</t>
  </si>
  <si>
    <t>Ghiyeghi St</t>
  </si>
  <si>
    <t>PO Box 10003 PMB 1341 Saipan</t>
  </si>
  <si>
    <t>San Jose</t>
  </si>
  <si>
    <t>P-500-20134-566485</t>
  </si>
  <si>
    <t>Radiation Technician</t>
  </si>
  <si>
    <t xml:space="preserve">Licensed by the CNMI Healthcare Professional Licensing Board to engage in Radiologic
Technology. 3. KNOWLEDGE OF MEDICAL TERMINOLOGY AND/OR GENERAL MEDICAL BACKGROUND PREFERRED 4. EXCELLENT CUSTOMER SERVICE AND PATIENT SERVICE SKILLS AND INTERPERSONAL SKILLS. 5. INTERMEDIATE COMPUTER SKILLS, SPECIFICALLY INTERNET, EMAIL, MS OFFICE SOFTWARE, ETC. </t>
  </si>
  <si>
    <t>PO Box 10003 PMB 1341  Saipan</t>
  </si>
  <si>
    <t>C-500-20342-939502</t>
  </si>
  <si>
    <t>SAIPAN HANDYMAN</t>
  </si>
  <si>
    <t>HELPER  CARPENTER</t>
  </si>
  <si>
    <t>Helpers--Carpenters</t>
  </si>
  <si>
    <t>P-500-20315-905709</t>
  </si>
  <si>
    <t>Skills in basic carpentry activities.</t>
  </si>
  <si>
    <t>C-500-21036-057509</t>
  </si>
  <si>
    <t>C-500-20188-695608</t>
  </si>
  <si>
    <t xml:space="preserve">GX INTERNATIONAL CORPORATION </t>
  </si>
  <si>
    <t xml:space="preserve">SAIPAN RENT A CAR, HOTEL &amp; PHOTOGRAPHY SERVICES </t>
  </si>
  <si>
    <t>saipanrentacar@outlook.com</t>
  </si>
  <si>
    <t>Photographers</t>
  </si>
  <si>
    <t>P-500-20147-602231</t>
  </si>
  <si>
    <t xml:space="preserve">PHOTOGRAPHER </t>
  </si>
  <si>
    <t>Knowledge of principles and processes for providing customer and personal services. This includes customer needs assessment, meeting quality standards for services, and evaluation of customer satisfaction.
Knowledge of principles and methods for showing, promoting, and selling products or services. This includes marketing strategy and tactics, product demonstration, sales techniques, and sales control systems.
Knowledge of circuit boards, processors, chips, electronic equipment, and computer hardware and software, including applications and programming.
Knowledge of the theory and techniques required to compose, produce, and perform works of music, dance, visual arts, drama, and sculpture.
Knowledge of the structure and content of the English language including the meaning and spelling of words, rules of composition, and grammar.
Knowledge of media production, communication, and dissemination techniques and methods. This includes alternative ways to inform and entertain via written, oral, and visual media.
Knowledge of business and management principles involved in strategic planning, resource allocation, human resources modeling, leadership technique, production methods, and coordination of people and resources.</t>
  </si>
  <si>
    <t>P-500-20278-857192</t>
  </si>
  <si>
    <t>Concrete Finisher</t>
  </si>
  <si>
    <t>MUST HAVE NECESSARY PHYSICAL STAMINA, ABLE TO WORK FOR EXTENDED HOURS, ABLE TO WORK WITH POWERED TOOLS, AND
UNDERSTAND AND IMPLEMENT BUILDING, FIRE AND OSHA SAFETY REQUIREMENTS
ETA</t>
  </si>
  <si>
    <t>C-500-20212-742778</t>
  </si>
  <si>
    <t>AT LEAST 1 YEAR OF BUILDING MAINTENANCE EXPERIENCE
ABILITY TO WORK EVENINGS AND WEEKENDS AS ASSIGNED
WILLINGNESS TO INSPECT AND EVALUATE ALL MECHANICAL ASPECTS OF THE BUILDING
MUST HAVE THE ABILITY TO CLIMB HEIGHTS, LIFT UP TO 60 LBS. AND CLIMB ONTO LADDERS</t>
  </si>
  <si>
    <t>C-500-20299-887875</t>
  </si>
  <si>
    <t>ROBERT T. TORRES,  ATTORNEY AT LAW</t>
  </si>
  <si>
    <t>PLATA DRIVE, WHISPERING PALMS</t>
  </si>
  <si>
    <t>CHALAN KIYA VILLAGE, P.O. BOX 503758 CK</t>
  </si>
  <si>
    <t>Attorney At Law</t>
  </si>
  <si>
    <t>Chalan Kiya, P.O. Box 503758 CK</t>
  </si>
  <si>
    <t>Saipan, MP</t>
  </si>
  <si>
    <t>janet.quiambao@rttlawgroup.com</t>
  </si>
  <si>
    <t>P-500-20252-808819</t>
  </si>
  <si>
    <t>APPLICANTS MUST BE PROFICIENT WITH TIME MATTERS, BILLING MATTERS AND ACCOUNTING SYSTEM OF THE LAW OFFICE. MUST BE A BACHELOR OF SCIENCE IN COMMERCE MAJOR IN ACCOUNTING GRADUATE, WITH 36 MONTHS EXPERIENCE IN BOOKKEEPING AND ACCOUNTING FIELD. COMPUTER LITERATE INCLUDING WORD PERFECT AND MICROSOFT PROGRAMS, EXCEL, WORD AND POWERPOINT. MUST KNOW THE REVENUE AND TAXES PREPARATION AND FILING. STRONG SKILLS AND ORGANIZATION. ABLE TO WORK IN THE LAW OFFICE ENVIRONMENT AND; STRONG INTERPERSONAL SKILLS. COMPUTER SKILLS: TIME MATTERS AND ACCOUNTING SYSTEM. FILE &amp; SERVE XPRESS LEXIS NEXIS, PEACHTREE ACCOUNTING, MICROSOFT WORD, EXCEL, POWER POINT, MICROSOFT OFFICE PUBLISHER. EXPERIENCE: ACCOUNTING AND BOOKKEEPING. MANAGING ACCOUNTING OPERATIONS, INVENTORY, REPORTORIAL AND REVENUE COMPLIANCE.</t>
  </si>
  <si>
    <t>Plata Drive Whispering Palms</t>
  </si>
  <si>
    <t>Chalan Kiya Village</t>
  </si>
  <si>
    <t>Worker's Compensation</t>
  </si>
  <si>
    <t>robert.torres@rttlawgroup.com</t>
  </si>
  <si>
    <t>C-500-20233-778401</t>
  </si>
  <si>
    <t>Daniel's Coffee &amp; Bakeshop</t>
  </si>
  <si>
    <t>P.O Box 505644</t>
  </si>
  <si>
    <t xml:space="preserve">Legaspi </t>
  </si>
  <si>
    <t>P-500-20162-640665</t>
  </si>
  <si>
    <t>Barista</t>
  </si>
  <si>
    <t xml:space="preserve">coffee and blended art &amp; design is a plus </t>
  </si>
  <si>
    <t>Daniel's Coffee and Bakeshop</t>
  </si>
  <si>
    <t>Beach Road,</t>
  </si>
  <si>
    <t>C-500-20269-845141</t>
  </si>
  <si>
    <t>P-500-20196-712380</t>
  </si>
  <si>
    <t xml:space="preserve">Prior experience in food and beverage service and food preparation positions.
Thorough experience with hot and cold food preparation.
Good working knowledge of accepted sanitation standards and health codes.
Ability to use slicers, mixers, grinders, food processors, etc.
</t>
  </si>
  <si>
    <t>1254 SONSONG VILLAGE, SONG SONG</t>
  </si>
  <si>
    <t>TOKYO EN RESTAURANT</t>
  </si>
  <si>
    <t>C-500-20189-698131</t>
  </si>
  <si>
    <t>DONGFANG TRADING CORPORATION</t>
  </si>
  <si>
    <t>SAN ANTONIO MARKET</t>
  </si>
  <si>
    <t>P O BOX 504602</t>
  </si>
  <si>
    <t>HUANG</t>
  </si>
  <si>
    <t>XUIFANG</t>
  </si>
  <si>
    <t>P O BOX 504602 SAN ANTONIO VILLAGE</t>
  </si>
  <si>
    <t>xiufang_h@yahoo.com</t>
  </si>
  <si>
    <t>P-500-20147-597197</t>
  </si>
  <si>
    <t>SUPERVISOR (RETAIL SALES WORKERS)</t>
  </si>
  <si>
    <t>BEACH ROAD SAN ANTONIO VILLAGE</t>
  </si>
  <si>
    <t>C-500-20258-820021</t>
  </si>
  <si>
    <t xml:space="preserve">Gonzalo V. Pangelinan, Jr. </t>
  </si>
  <si>
    <t>Pacific Air-Conditioning &amp; Refrigeration</t>
  </si>
  <si>
    <t>P.O. Box 500709</t>
  </si>
  <si>
    <t>Gonzalo</t>
  </si>
  <si>
    <t>General m</t>
  </si>
  <si>
    <t>P-500-20143-594457</t>
  </si>
  <si>
    <t>A/C Repair and Installation Certification</t>
  </si>
  <si>
    <t>All applicable state and federal deductions.</t>
  </si>
  <si>
    <t>C-500-20343-940907</t>
  </si>
  <si>
    <t>FPA PACIFIC CORP</t>
  </si>
  <si>
    <t>JLIBUT@HAWAIIANROCK.COM</t>
  </si>
  <si>
    <t>P-500-20320-913219</t>
  </si>
  <si>
    <t>Mobile Heavy Equipment Mechanic</t>
  </si>
  <si>
    <t>Communication and organization skills to coordinate, supervise, manage or train other to accomplish goals.</t>
  </si>
  <si>
    <t>C-500-20223-758909</t>
  </si>
  <si>
    <t>P-500-20129-553518</t>
  </si>
  <si>
    <t>ACCOUNTING MANAGER</t>
  </si>
  <si>
    <t>Graduate of Bachelors Degree in Accounting with at least 4 years of experience. Experience in the shipping industry. PC proficient and excellent knowledge of Microsoft Excel, Word/Kronos Time keeper system and MAS90 Accounting software. Good command of oral and written communication skills. Familiar in CNMI/IRS tax preparation. Has good moral character and a passion for work. REQUIRED DIPLOMA AND TRANSCRIPT OF RECORD</t>
  </si>
  <si>
    <t>Employees share on 401k and health insurance premium</t>
  </si>
  <si>
    <t>C-500-20230-771300</t>
  </si>
  <si>
    <t>THREE Q, LLC</t>
  </si>
  <si>
    <t>ISLAND FLOWERS AND NOVELTIES / AC88</t>
  </si>
  <si>
    <t>BEACH ROAD OLEAI VILLAGE</t>
  </si>
  <si>
    <t>P.O. BOX 505358</t>
  </si>
  <si>
    <t>METTAO</t>
  </si>
  <si>
    <t>MA CONCEPCION</t>
  </si>
  <si>
    <t>islandflowersandnovelties@gmail.com</t>
  </si>
  <si>
    <t>P-500-20196-712093</t>
  </si>
  <si>
    <t>KNOWLEDGE OF MACHINE AND TOOLS, INCLUDING THEIR DESIGNS, USES, REPAIR AND MAINTENANCE. KNOWLEDGE OF MATERIALS, METHODS, AND THE TOOLS INVOLVED IN THE CONSTRUCTION OR REPAIR OF HOUSE , BUILDINGS, OR OTHER STRUCTURES AND MACHINERY.</t>
  </si>
  <si>
    <t>C-500-20342-939551</t>
  </si>
  <si>
    <t>C-500-20343-941023</t>
  </si>
  <si>
    <t>99 CENTS SUPERMART, INC.</t>
  </si>
  <si>
    <t>99 CENTS SUPERMARKET</t>
  </si>
  <si>
    <t>CHALAN PALE ARNOLD  GARAPAN VILLAGE</t>
  </si>
  <si>
    <t>CHALAN PALE ARNOLD GARAPAN VILLAGE</t>
  </si>
  <si>
    <t>P.O. Box 502651</t>
  </si>
  <si>
    <t>supermarket_99incorporated@yahoo.com</t>
  </si>
  <si>
    <t>P-500-20294-882700</t>
  </si>
  <si>
    <t xml:space="preserve">BUTCHER </t>
  </si>
  <si>
    <t>Good communications skills.</t>
  </si>
  <si>
    <t>CNMI TAX,  FICA TAX</t>
  </si>
  <si>
    <t>C-500-20302-890151</t>
  </si>
  <si>
    <t>Aga Enterprises, Inc.</t>
  </si>
  <si>
    <t>Beauty Salon/Acctg. Serv/Janitorial/Telecom Contractor/Room Rental</t>
  </si>
  <si>
    <t>P.O. Box 503894</t>
  </si>
  <si>
    <t>Dama De Noche St., Garapan</t>
  </si>
  <si>
    <t>Gagaring</t>
  </si>
  <si>
    <t>Aida</t>
  </si>
  <si>
    <t>Madreo</t>
  </si>
  <si>
    <t>Dama De Noche St. Garapan</t>
  </si>
  <si>
    <t>agaenterprises9@gmai.com</t>
  </si>
  <si>
    <t>P-500-20239-788229</t>
  </si>
  <si>
    <t>Have technical, physical and problem solving ability. Can work in flexible hours, even weekends and holidays.</t>
  </si>
  <si>
    <t>agaent2016@gmail.com</t>
  </si>
  <si>
    <t>C-500-20335-930087</t>
  </si>
  <si>
    <t>AQUATIC MARINE CO. INC</t>
  </si>
  <si>
    <t>AQUATIC MARINE SPORTS</t>
  </si>
  <si>
    <t>PMB 114 BOX 10002</t>
  </si>
  <si>
    <t>PMB 114, BOX 10002</t>
  </si>
  <si>
    <t>Motorboat Mechanics and Service Technicians</t>
  </si>
  <si>
    <t>P-500-20300-887946</t>
  </si>
  <si>
    <t>aquaticmarineco.inc@gmail.com</t>
  </si>
  <si>
    <t>C-500-20266-837924</t>
  </si>
  <si>
    <t>will make all deduction Taxes (Chapter 2, Chapter 7, SS &amp; Medicare) and will promptly remit to applicable Government Agencies.</t>
  </si>
  <si>
    <t>C-500-20301-889865</t>
  </si>
  <si>
    <t>C-500-20301-889848</t>
  </si>
  <si>
    <t>GOLDEN BIRD CORPORATION</t>
  </si>
  <si>
    <t>#204 GOLDEN PLAZA BEACH ROAD</t>
  </si>
  <si>
    <t>P-500-20272-847137</t>
  </si>
  <si>
    <t>analyze accounting records, financial statements, prepare tax returns</t>
  </si>
  <si>
    <t>C-500-20205-730497</t>
  </si>
  <si>
    <t>Paul's Local Produce</t>
  </si>
  <si>
    <t xml:space="preserve">San Vicente along Dadan Road </t>
  </si>
  <si>
    <t>PO Box 501489</t>
  </si>
  <si>
    <t>Khang</t>
  </si>
  <si>
    <t>Paul</t>
  </si>
  <si>
    <t>paulslocalproduce@yahoo.com</t>
  </si>
  <si>
    <t>P-500-20142-590967</t>
  </si>
  <si>
    <t>Mobile Vendor</t>
  </si>
  <si>
    <t xml:space="preserve">Must have a valid CNMI drivers license
</t>
  </si>
  <si>
    <t>San Vicente along Dandan Road Saipan</t>
  </si>
  <si>
    <t>All taxes required by Federal and CNMI laws</t>
  </si>
  <si>
    <t>C-500-20238-785411</t>
  </si>
  <si>
    <t>Success International Corporation</t>
  </si>
  <si>
    <t>PMB 778 P.O Box 10003</t>
  </si>
  <si>
    <t>Miao</t>
  </si>
  <si>
    <t>Guojun</t>
  </si>
  <si>
    <t>successfulmgj2010@gmail.com</t>
  </si>
  <si>
    <t>P-500-20176-678622</t>
  </si>
  <si>
    <t>Civil Engineering Technician</t>
  </si>
  <si>
    <t>Applicant should have good communication skills (can speak English), must be knowledgeable with micro soft office and AUTO CAD.</t>
  </si>
  <si>
    <t>1st Door Pacific Quick Print Bldg</t>
  </si>
  <si>
    <t>Middle Road Garapan</t>
  </si>
  <si>
    <t>Chapter 2 (Local Tax) and FICA (Federal Tax)</t>
  </si>
  <si>
    <t>C-500-20252-808587</t>
  </si>
  <si>
    <t>P-500-20107-491542</t>
  </si>
  <si>
    <t>ADMINISTRATIVE SERVICES MANAGER</t>
  </si>
  <si>
    <t>SUPERVISORY EXPERIENCE</t>
  </si>
  <si>
    <t>C-500-20358-976984</t>
  </si>
  <si>
    <t>P-500-20196-712474</t>
  </si>
  <si>
    <t xml:space="preserve">MUST BE KEEN TO DETAILS.
Background on sales and marketing - 12  months working  experience  </t>
  </si>
  <si>
    <t>Grd. Flr., Freetown Building, San Antonio Beach Road</t>
  </si>
  <si>
    <t>C-500-20274-850925</t>
  </si>
  <si>
    <t>JJ&amp;K COMPANY</t>
  </si>
  <si>
    <t>MARIA</t>
  </si>
  <si>
    <t>104 MANGO CITY  MIDDLE ROAD GARAPAN</t>
  </si>
  <si>
    <t>P-500-20242-795007</t>
  </si>
  <si>
    <t xml:space="preserve">High school diploma/GED required.
1 YEAR experience as a Cook in the restaurant industry.
Able to read and follow standardized recipes.
Strong knowledge of proper food handling procedures.
Able to work as part of a team in a busy kitchen atmosphere.
</t>
  </si>
  <si>
    <t>C-500-21061-111166</t>
  </si>
  <si>
    <t>PCC Corporation</t>
  </si>
  <si>
    <t>Roberto's Cafe</t>
  </si>
  <si>
    <t>Pacala</t>
  </si>
  <si>
    <t>Marilou</t>
  </si>
  <si>
    <t>P-500-20269-845021</t>
  </si>
  <si>
    <t>SKILLED IN THE USE OF POWER TOOLS AND HAND TOOLS. EXPERIENCE PERFORMING ROUTINE MAINTENANCE. ABILITY TO MAINTAIN FOCUS WHILE WORKING
INDIVIDUALLY. STRONG TIME MANAGEMENT SKILLS.</t>
  </si>
  <si>
    <t>C-500-20343-941230</t>
  </si>
  <si>
    <t xml:space="preserve">Fei Ma Industrial CO., Ltd. </t>
  </si>
  <si>
    <t xml:space="preserve">Bai Le Men Bar </t>
  </si>
  <si>
    <t>PO Box 502944</t>
  </si>
  <si>
    <t>Herman</t>
  </si>
  <si>
    <t>feimaindustrial@gmail.com</t>
  </si>
  <si>
    <t>Yen</t>
  </si>
  <si>
    <t>Chien-Li</t>
  </si>
  <si>
    <t>PO Box 502823</t>
  </si>
  <si>
    <t>Barbara Avenue, Chalan Kanoa</t>
  </si>
  <si>
    <t xml:space="preserve">Yen's Corporation </t>
  </si>
  <si>
    <t>P-500-20288-877713</t>
  </si>
  <si>
    <t xml:space="preserve">Waitress/Waiter </t>
  </si>
  <si>
    <t>CNMI food handler certificate required and must be over 21 years old</t>
  </si>
  <si>
    <t>Beach Road, Chalan Kanoa</t>
  </si>
  <si>
    <t>CNMI &amp; FICA taxes</t>
  </si>
  <si>
    <t>C-500-21008-002000</t>
  </si>
  <si>
    <t>PC BARGAIN CORPORATION</t>
  </si>
  <si>
    <t>PC BARGAIN</t>
  </si>
  <si>
    <t>P O BOX 505644</t>
  </si>
  <si>
    <t>LEGASPI</t>
  </si>
  <si>
    <t>LEONARDO</t>
  </si>
  <si>
    <t>P.O. BOX 505644</t>
  </si>
  <si>
    <t>P-500-20340-939313</t>
  </si>
  <si>
    <t>customer service skills.patience and the ability to remain calm in stressful situations and  accept criticism and work well under pressure.leadership skills. enjoy working with other people.
sensitivity and understanding.</t>
  </si>
  <si>
    <t>C-500-20196-712232</t>
  </si>
  <si>
    <t>Saipan Sun Company</t>
  </si>
  <si>
    <t>PMB 363 Box 10001</t>
  </si>
  <si>
    <t>Euichul</t>
  </si>
  <si>
    <t>saipansun@gmail.com</t>
  </si>
  <si>
    <t>P-500-20132-557865</t>
  </si>
  <si>
    <t>Boat Attendant</t>
  </si>
  <si>
    <t>Knows how to swim and knowledgeable in safety precautions in case of emergency on boat for customers' safety.</t>
  </si>
  <si>
    <t>C-500-20363-980100</t>
  </si>
  <si>
    <t>C-500-21033-047748</t>
  </si>
  <si>
    <t>SAIPAN GLOBE INTERNATIONAL GROUP LTD</t>
  </si>
  <si>
    <t>CHALAN PALE ARNOLD CORNER MAMATE LOOP</t>
  </si>
  <si>
    <t>SAN ROQUE</t>
  </si>
  <si>
    <t>QIXIANG</t>
  </si>
  <si>
    <t>OFFICE MANAGER</t>
  </si>
  <si>
    <t>SAIPANGLOBE@GMAIL.COM</t>
  </si>
  <si>
    <t>P-500-20276-855124</t>
  </si>
  <si>
    <t>saipanglobe@gmail.com</t>
  </si>
  <si>
    <t>C-500-20311-902008</t>
  </si>
  <si>
    <t>C-500-20344-942417</t>
  </si>
  <si>
    <t>P-500-20290-879861</t>
  </si>
  <si>
    <t xml:space="preserve">Automotive Service Technicians &amp; Mechanics </t>
  </si>
  <si>
    <t>With 12 months of work related experiences &amp; employment certificate in Automotive Technicians &amp; Mechanics to be applied equally to U.S workers &amp; CW1.</t>
  </si>
  <si>
    <t>Ground Floor of Marfega Building Airport Road Dandan Village</t>
  </si>
  <si>
    <t>C-500-20240-790564</t>
  </si>
  <si>
    <t>P-500-20172-670505</t>
  </si>
  <si>
    <t>MINIMUM OF 6 months WORKING EXPERIENCE, KNOWLEDGEABLE IN ALL MAINTENANCE WORK INCLUDING ELECTRICAL &amp; OTHER DRAFTING WORKS. NO CRIMINAL
RECORDS, HONEST AND HARDWORKING. ABLE TO WORK IN A FLEXIBLE SCHEDULE</t>
  </si>
  <si>
    <t>CHALAN PIAO</t>
  </si>
  <si>
    <t>C-500-20356-971940</t>
  </si>
  <si>
    <t>PMB 181, PO BOX 10001</t>
  </si>
  <si>
    <t>CHALAN PALE ARNOLD PAIPAI DR. AS MAHETOG TANAPAG</t>
  </si>
  <si>
    <t>P-500-20230-771999</t>
  </si>
  <si>
    <t>ADMINISTRATIVE SPECIALIST</t>
  </si>
  <si>
    <t xml:space="preserve">MUST BE AT LEAST HIGH SCHOOL GRADUATE; WITH A LEAST 12 MONTHS OF RELEVANT WORK EXPERIENCE; MUST HAVE STRONG TECHNOLOGY APTITUDE; PROFICIENT IN: MICROSOFT OFFICE, EXCEL SPREADSHEETS, ADOBE ACROBAT, POWERPOINT;  KNOWLEDGE OF OTHER APPLICATIONS SUCH AS ASANA (USED IN TRACKING DOWN TO DO LIST AND GROUP PROJECTS), EVERNOTE, AND DROPBOX (USED IN REACHING FILES AND SHARING WITH TEAM MEMBERS) IS A PLUS.  
MUST HAVE THE FOLLOWING SPECIAL SKILLS:
	CLERICAL  KNOWLEDGE OF ADMINISTRATIVE AND CLERICAL PROCEDURES AND SYSTEMS SUCH AS WORD PROCESSING, MANAGING FILES AND RECORDS, STENOGRAPHY AND TRANSCRIPTION, DESIGNING FORMS, AND OTHER OFFICE PROCEDURES AND TERMINOLOGY.
	ENGLISH LANGUAGE  MUST HAVE GOOD PUBLIC WRITTEN AND COMMUNICATION SKILLS. WITH KNOWLEDGE OF THE STRUCTURE AND CONTENT OF THE ENGLISH LANGUAGE INCLUDING THE MEANING AND SPELLING OF WORDS, RULES OF COMPOSITION AND GRAMMAR AS THIS JOB INVOLVES PREPARATION OF REPORTS FOR USE OF HIGHER MANAGEMENT AND EXECUTIVES.
	CUSTOMER AND PERSONAL SERVICE  MUST HAVE GOOD PUBLIC RELATIONSHIP.  WITH KNOWLEDGE OF PRINCIPLES AND PROCESSES FOR PROVIDING CUSTOMER AND PERSONAL SERVICES. THIS INCLUDES CUSTOMER NEEDS ASSESSMENT, MEETING QUALITY STANDARDS FOR SERVICES AND EVALUATION OF CUSTOMER SATISFACTION.
	ADMINISTRATION AND MANAGEMENT  MUST HAVE GOOD PROBLEM-SOLVING SKILLS. WITH KNOWLEDGE OF BUSINESS AND MANAGEMENT PRINCIPLES INVOLVED IN STRATEGIC PLANNING, RESOURCE ALLOCATION, HUMAN RESOURCES MODELING, LEADERSHIP TECHNIQUE, PRODUCTION METHODS, AND COORDINATION OF PEOPLE AND RESOURCES.  
ALL OF THE-LISTED QUALIFICATIONS AND SPECIAL SKILLS REQUIREMENTS WILL BE APPLIED EQUALLY TO BOTH U.S. AND NON-U.S. WORKERS APPLICANTS.
</t>
  </si>
  <si>
    <t xml:space="preserve">CHALAN PALE ARNOLD PAIPAI DRIVE AS MAHETOG </t>
  </si>
  <si>
    <t>C-500-20342-939531</t>
  </si>
  <si>
    <t>P-500-20277-856717</t>
  </si>
  <si>
    <t>C-500-21036-057535</t>
  </si>
  <si>
    <t>MAINTENANCE REPAUR WORKER'S GENERAL</t>
  </si>
  <si>
    <t>C-500-20338-935953</t>
  </si>
  <si>
    <t>ALEX GEORGE AQUININGOC</t>
  </si>
  <si>
    <t>PO BOX 501364 CK</t>
  </si>
  <si>
    <t>P-500-20296-885063</t>
  </si>
  <si>
    <t>MUST HAVE PHYSICAL ABILITY TO STAND STRENUOUS WORK ENVIRONMENT. MUST HAVE A KEEN EYE TO DETAILS AND GOOD DECISION MAKING SKILLS. MANAGE TO HANDLE EMERGENCY SITUATIONS, WORK UNDER PRESSURE AND STRESS. CAN WORK INDEPENDENTLY WITH MINIMUM SUPERVISION. GOOD RELATIONSHIP BUILDING ABILITY. FLEXIBLE TO WORK DURING ODD HOURS. MUST HAVE NO CRIMINAL RECORDS - BACKGROUND CHECKING WILL BE APPLIED TO ALL APPLICANTS REGARDLESS OF STATUS OR NATIONALITY</t>
  </si>
  <si>
    <t>ALAIHAI AVE GARAPAN</t>
  </si>
  <si>
    <t>PO BOX 501364</t>
  </si>
  <si>
    <t>alexg.aquinigoc@gmail.com</t>
  </si>
  <si>
    <t xml:space="preserve">AQUININGOC </t>
  </si>
  <si>
    <t>ALEX G AQUININGOC</t>
  </si>
  <si>
    <t>COLBURN</t>
  </si>
  <si>
    <t>ANDREW SR.</t>
  </si>
  <si>
    <t>MANAGING PARTNER</t>
  </si>
  <si>
    <t>ANDY_AC1@YAHOO.COM</t>
  </si>
  <si>
    <t>P-500-20342-939587</t>
  </si>
  <si>
    <t>COMBINE FOOD PREPARATION AND SERVING WORKERS</t>
  </si>
  <si>
    <t>ABILITY TO SELL AND GOOD CUSTOMER SERVICE
PATIENCE
ACCOMMODATING 
ABILITY TO REMEMBER CUSTOMER ORDERS
GOOD STAMINA AND ABILITY TO WORK FOR LONG HOURS
TEAM PLAYER</t>
  </si>
  <si>
    <t>C-500-20218-751710</t>
  </si>
  <si>
    <t xml:space="preserve">U.S. CENTURY CORPORATION, LTD. </t>
  </si>
  <si>
    <t>U.S. WORLD TOUR AGENCY &amp; 1 TEA</t>
  </si>
  <si>
    <t>PMB 806 P.O. BOX 10003</t>
  </si>
  <si>
    <t xml:space="preserve">SANCHEZ </t>
  </si>
  <si>
    <t>P-500-20175-675891</t>
  </si>
  <si>
    <t>CORAL TREE AVENUE</t>
  </si>
  <si>
    <t>CNMI and Federal Tax</t>
  </si>
  <si>
    <t>C-500-20253-811498</t>
  </si>
  <si>
    <t xml:space="preserve">Able to provide technical help to Non-IT  computer user.
May solve a range of problems that vary with the industry and the particular firm.
May work for large software companies or for support service firms and must give instructions to business customers on how to use business-specific programs.
</t>
  </si>
  <si>
    <t>C-500-20303-891132</t>
  </si>
  <si>
    <t>nothing</t>
  </si>
  <si>
    <t>Local CNMI Taxes and FICA tax</t>
  </si>
  <si>
    <t>Classic Design Inc.,</t>
  </si>
  <si>
    <t>C-500-20342-939557</t>
  </si>
  <si>
    <t>C-500-20197-717424</t>
  </si>
  <si>
    <t>JUNSONWORLD CORPORATION</t>
  </si>
  <si>
    <t xml:space="preserve">SUITE 201 MARINANS BUSINESS PLAZA    </t>
  </si>
  <si>
    <t>P-500-20165-651682</t>
  </si>
  <si>
    <t>CIVIL ENGINERING TECHNICIANS</t>
  </si>
  <si>
    <t>12 months experience as Civil Engineering Technician or related with Skill of autoCAD. Must be Associate's Degree.</t>
  </si>
  <si>
    <t>C-500-20185-694019</t>
  </si>
  <si>
    <t>United Equipment Rental Company Corp.</t>
  </si>
  <si>
    <t>PUETTO STREET,  PUERTO RICO</t>
  </si>
  <si>
    <t>P-500-20148-602976</t>
  </si>
  <si>
    <t>*Auto Cars Body Repairer Certificate
*Employment Certificate -Previous</t>
  </si>
  <si>
    <t xml:space="preserve">PUETTO STREET, PUERTO RICO </t>
  </si>
  <si>
    <t xml:space="preserve"> </t>
  </si>
  <si>
    <t>C-500-20329-927277</t>
  </si>
  <si>
    <t xml:space="preserve">WORLD CONSULTING CENTER, LLC. </t>
  </si>
  <si>
    <t>KAPUTAT DR. SAN VICENTE</t>
  </si>
  <si>
    <t>PMB 208 BOX 10000</t>
  </si>
  <si>
    <t>LITULUMAR</t>
  </si>
  <si>
    <t>AGUSTIN</t>
  </si>
  <si>
    <t>INFO@WORLDCONSULTING.CENTER</t>
  </si>
  <si>
    <t>P-500-20294-882705</t>
  </si>
  <si>
    <t>BUSINESS CONSULTING MANAGER</t>
  </si>
  <si>
    <t xml:space="preserve">- U.S. and foreign workers must have a Bachelor's degree in Economics or Commerce or its foreign equivalence. Translation and interpretation in bidirectional Japanese and English (Writing, Reading, Speaking, and Hearing). </t>
  </si>
  <si>
    <t>info@worldconsulting.center</t>
  </si>
  <si>
    <t>https://worldconsulting.center</t>
  </si>
  <si>
    <t>C-500-20324-919128</t>
  </si>
  <si>
    <t xml:space="preserve">Must have 12 months work experience in a restaurant settling.
Ability to cook either one of Japanese, Chinese and Korean dishes is a plus.
</t>
  </si>
  <si>
    <t>C-500-20227-769382</t>
  </si>
  <si>
    <t>ISLANDS' TRIO JOE &amp; DUO L-PRINCESS COMPANY, LLC</t>
  </si>
  <si>
    <t>CHOW TIME RESTAURANT AND CATERING</t>
  </si>
  <si>
    <t>P. O. BOX 10001, PMB 97</t>
  </si>
  <si>
    <t>G/F 99 CENTS SUPERMARKET BLDG., MIDDLE RD., GARAPAN</t>
  </si>
  <si>
    <t>GUANCIA</t>
  </si>
  <si>
    <t>ANNA LIZA</t>
  </si>
  <si>
    <t>ALCANTARA</t>
  </si>
  <si>
    <t>islandstrio2015@gmail.com</t>
  </si>
  <si>
    <t>P-500-20173-670636</t>
  </si>
  <si>
    <t xml:space="preserve">1 YEAR EXPERIENCE AS A COOK IN INTERNATIONAL CUISINE IS REQUIRED AND PREFERABLY FROM A HIGH VOLUME RESTAURANT.  MUST HAVE PROBLEM SOLVING SKILLS, BE SELF-MOTIVATED AND ORGANIZED.  MUST BE ABLE TO WORK UNDER PRESSURE AND ADAPTABLE TO LAST MINUTE PREPARATION.  ABLE TO WORK A FLEXIBLE SCHEDULE INCLUDING EARLY MORNING HOURS, NIGHTS, WEEKENDS AND HOLIDAYS. </t>
  </si>
  <si>
    <t>CHOW TIME RESTAURANT, G/F 99 CENTS SUPERMARKET BLDG.</t>
  </si>
  <si>
    <t>MIDDLE ROAD, GARAPAN</t>
  </si>
  <si>
    <t>NO OTHER DEDUCTIONS WILL BE IMPOSED FROM PAY. EMPLOYER WILL ONLY ASSIST WORKERS IN SECURING BOARD, LODGING, OR OTHER FACILITIES AT NO COST TO WORKER</t>
  </si>
  <si>
    <t>C-500-21048-081158</t>
  </si>
  <si>
    <t>GENOVEVAS HAIR POWER</t>
  </si>
  <si>
    <t>Beauty Salon</t>
  </si>
  <si>
    <t>PO Box 501106</t>
  </si>
  <si>
    <t>Cabrera</t>
  </si>
  <si>
    <t>Emily</t>
  </si>
  <si>
    <t>genovevasaipan@gmail.com</t>
  </si>
  <si>
    <t>P-500-21020-021950</t>
  </si>
  <si>
    <t>Barber</t>
  </si>
  <si>
    <t>Familiar with the hair trends. Strong creative skills. Good communication and interpersonal skills.  Flexible availability, including weekends and holidays.</t>
  </si>
  <si>
    <t>Garapan Street, Garapan VIllage</t>
  </si>
  <si>
    <t>C-500-20319-912814</t>
  </si>
  <si>
    <t>Marianas Repairs Co. Inc.,</t>
  </si>
  <si>
    <t>P.O. Box 502690</t>
  </si>
  <si>
    <t>P-500-20284-875353</t>
  </si>
  <si>
    <t>Heavy Equipment Mechanics</t>
  </si>
  <si>
    <t xml:space="preserve">Proven work experience as a Diesel or Heavy Equipment Mechanic.
Understanding of computer testing technologies.
Ability to lift heavy machinery.
Extensive knowledge of diesel engines and construction equipment.
Ability to work after-hours if required.
Good communication skills.
</t>
  </si>
  <si>
    <t>Withholding Taxes, FICA and Medicare Contributions</t>
  </si>
  <si>
    <t>C-500-20254-813943</t>
  </si>
  <si>
    <t>Raena Pangelinan Cing</t>
  </si>
  <si>
    <t>Island Flavors</t>
  </si>
  <si>
    <t>Po Box 520458</t>
  </si>
  <si>
    <t>Cing</t>
  </si>
  <si>
    <t>Raena</t>
  </si>
  <si>
    <t>Grants &amp; Projects Manager</t>
  </si>
  <si>
    <t>rcing10@gmail.com</t>
  </si>
  <si>
    <t>P-500-20210-738210</t>
  </si>
  <si>
    <t>State and Federal Taxes and obligations</t>
  </si>
  <si>
    <t>C-500-20204-728431</t>
  </si>
  <si>
    <t>Heating, Air Conditioning, and Refrigeration Mechanics and Installers</t>
  </si>
  <si>
    <t>P-500-20162-640981</t>
  </si>
  <si>
    <t>AIR CON TECHNICIAN</t>
  </si>
  <si>
    <t>Alaihai Avenue, Route 308, Garapan</t>
  </si>
  <si>
    <t>C-500-20238-785469</t>
  </si>
  <si>
    <t>P-500-20192-706405</t>
  </si>
  <si>
    <t>DRIVER/SALESWORKER</t>
  </si>
  <si>
    <t>C-500-20262-831586</t>
  </si>
  <si>
    <t>EUGENE LOUIS CORPORATION</t>
  </si>
  <si>
    <t>P.O. BOX 503360 CK</t>
  </si>
  <si>
    <t xml:space="preserve">PAK </t>
  </si>
  <si>
    <t>LOIDA</t>
  </si>
  <si>
    <t>FUENTEBELLA</t>
  </si>
  <si>
    <t>eugenelouiscorporation@gmail.com</t>
  </si>
  <si>
    <t>P-500-20188-695602</t>
  </si>
  <si>
    <t>BOOKKEEPER-ACCOUNTANT</t>
  </si>
  <si>
    <t xml:space="preserve">Experience in accounting services, bookkeeping, payroll, basic tax preparation and bank reconciliation. Extensive knowledge of Peach Tree Accounting software and Quick books Accounting software, word perfect, word , excel and outlook software mandatory. </t>
  </si>
  <si>
    <t xml:space="preserve">Marianas Business Plaza, Room 304, 3RD Floor </t>
  </si>
  <si>
    <t>CNMI TAX ( CHAPTER 2) AND FEDERAL TAX (SS AND MEDICARE)</t>
  </si>
  <si>
    <t>CHINESE BIBLE CHURCH INTERNATIONAL, INC.</t>
  </si>
  <si>
    <t>Library Assistants, Clerical</t>
  </si>
  <si>
    <t>P-500-20162-640292</t>
  </si>
  <si>
    <t>Library Assistant</t>
  </si>
  <si>
    <t>KULALES PLACE, CHALAN PALE ARNOLD ROAD</t>
  </si>
  <si>
    <t>GUALO RAI</t>
  </si>
  <si>
    <t>C-500-21036-057505</t>
  </si>
  <si>
    <t>Pacific Sleep Canter</t>
  </si>
  <si>
    <t>SUITE 101</t>
  </si>
  <si>
    <t>P-500-20296-885059</t>
  </si>
  <si>
    <t>NURSING ASSISTANT
CPR</t>
  </si>
  <si>
    <t>C-500-20259-825387</t>
  </si>
  <si>
    <t>American Creat Beauty Corporation</t>
  </si>
  <si>
    <t>Sharky's Cafe</t>
  </si>
  <si>
    <t>P-500-20216-747364</t>
  </si>
  <si>
    <t>C-500-20231-773727</t>
  </si>
  <si>
    <t>P-500-20200-722784</t>
  </si>
  <si>
    <t>Janitors and Cleaners, Except Maids and Housekeeping Cleaner</t>
  </si>
  <si>
    <t>REQUIRES HIGH SCHOOL/GED OR EQUIVALENT.  SOME PREVIOUS WORK-RELATED SKILL, KNOWLEDGE, OR EXPERIENCE IS NEEDED. EMPLOYEES IN THESE OCCUPATIONS NEED ANYWHERE FROM A FEW MONTHS TO ONE YEAR OF WORKING WITH EXPERIENCED EMPLOYEES. DEPENDABLE ATTENDANCE, HARD WORKING AND FOLLOWS DIRECTIONS WELL. SHOULD POSSESS IMPORTANT QUALITIES SUCH AS DETAILED ORIENTED, RESPONSIBLE. MUST BE ABLE TO WORK FLEXIBLE HOURS AND DAYS.</t>
  </si>
  <si>
    <t>JP Center</t>
  </si>
  <si>
    <t>C-500-20255-816737</t>
  </si>
  <si>
    <t>P.O. Box 501220</t>
  </si>
  <si>
    <t>3rd Floor, Joeten Dandan Building</t>
  </si>
  <si>
    <t>Camacho</t>
  </si>
  <si>
    <t>Gary</t>
  </si>
  <si>
    <t>Executive Director</t>
  </si>
  <si>
    <t>gary.camacho@cucgov.org</t>
  </si>
  <si>
    <t>P-500-20222-758783</t>
  </si>
  <si>
    <t>Trades Technician, Senior: Mechanic</t>
  </si>
  <si>
    <t>MINIMUM REQUIREMENTS:  High School Diploma or General Education Diploma (GED) or Adult Basic Education (ABE) Program Adult School Diploma (AS) and 3 years of Journey experience related to area of assignment. Knowledge of: Customer service principles; Basic mathematical concepts; Safety procedures and safe work practices; Modern office technology. Skills in: interpreting and applying applicable laws, codes, regulations and standards; Performing skilled maintenance, operations and repair work in assigned area; Reviewing quality levels and providing technical guidance in assigned area; Operating specialized and heavy equipment; Monitoring equipment and making adjustments; Performing inspections and identifying issues; Troubleshooting issues and recommending or implementing solutions; Receiving requests and trouble calls and providing assistance; Monitoring inventory and supplies; Initiating supply requests; Taking equipment readings and maintaining reading data; Preparing and updating activity logs and status reports; Utilizing a computer and relevant software applications; Utilizing communication and interpersonal skills as applied to interaction with coworkers, supervisor, the general public, and others to sufficiently exchange or convey information and to receive work direction. Licensing/Certification: Valid U.S. Drivers License with appropriate class; Trades Licenses and/or Certifications, based on assignment.. All applicants may be tested. All applicants are subject to pre-employment drug testing.</t>
  </si>
  <si>
    <t>CUC Main Power Plant</t>
  </si>
  <si>
    <t>All Applicable U.S. and CNMI Wage Taxes (Chapter 2 - CNMI, Chapter 7 - Federal, &amp; FICA - SS/Medicare)</t>
  </si>
  <si>
    <t>C-500-20319-912792</t>
  </si>
  <si>
    <t>C-500-20288-877686</t>
  </si>
  <si>
    <t xml:space="preserve">PC Bargain Store, Beach Road </t>
  </si>
  <si>
    <t>not applicable</t>
  </si>
  <si>
    <t>C-500-20304-892429</t>
  </si>
  <si>
    <t>P-500-20163-644488</t>
  </si>
  <si>
    <t>INVENTORY STOCK CLERK</t>
  </si>
  <si>
    <t xml:space="preserve">These occupations usually require a high school diploma.
Employees in these occupations need 12 months of working with experienced employees. 
</t>
  </si>
  <si>
    <t>WITHHOLDING,SS AND MED FICA TAX</t>
  </si>
  <si>
    <t>C-500-20233-778189</t>
  </si>
  <si>
    <t>NEW PLUS TRADING CORPORATION</t>
  </si>
  <si>
    <t>LOWER BASE, PUERTO RICO VILLAGE</t>
  </si>
  <si>
    <t>P.O. BOX 504633</t>
  </si>
  <si>
    <t>HSIEH</t>
  </si>
  <si>
    <t>CHIN-SHAN</t>
  </si>
  <si>
    <t>xiaowenye03@gmail.com</t>
  </si>
  <si>
    <t>P-500-20118-518967</t>
  </si>
  <si>
    <t>OFFICE COORDINATOR</t>
  </si>
  <si>
    <t>MUST HAVE EXPERIENCE AND KNOWLEDGE IN QUICKBOOKS ACCOUNTING SOFTWARE . KNOWLEDGE OF ADMINISTRATIVE AND CLERICAL PROCEDURES AND SYSTEMS
SUCH AS WORD PROCESSING, MANAGING FILES AND RECORDS, STENOGRAPHY AND TRANSCRIPTION, DESIGNING FORMS, AND OTHER OFFICE PROCEDURES AND
TERMINOLOGY.</t>
  </si>
  <si>
    <t>Lot No. 190E01 Lower Base Drive, Puerto Rico Village</t>
  </si>
  <si>
    <t>P.O. Box 504633</t>
  </si>
  <si>
    <t>CHIN SHAN</t>
  </si>
  <si>
    <t>NEW PLUS TRADING CORP.</t>
  </si>
  <si>
    <t>C-500-21011-004553</t>
  </si>
  <si>
    <t>Laolao Bay Golf &amp; Resort</t>
  </si>
  <si>
    <t>Kagman road</t>
  </si>
  <si>
    <t>P-500-20333-929959</t>
  </si>
  <si>
    <t>Computer Network  Support Specialist</t>
  </si>
  <si>
    <t>ADDENDUM FOR SECTION E.B.5: SPECIAL REQUIREMENTS
KNOWLEDGE IN MICROSOFT SERVERS, MICROS/POS, E-GOLF, MAS200, AND/OR PABX TELEPHONE OPERATING SYSTEM, AND A COLLEGE DEGREE PREFERRED. MUST
BE HIGHLY RELIABLE AS THIS POSITION MAY REQUIRE RESPONDING TO EMERGENCIES OUTSIDE OF REGULAR BUSINESS HOURS (NIGHTS, WEEKENDS, AND HOLIDAYS).</t>
  </si>
  <si>
    <t>C-500-20226-766607</t>
  </si>
  <si>
    <t>C-500-20324-919274</t>
  </si>
  <si>
    <t xml:space="preserve">S. FLOWER CORPORATION </t>
  </si>
  <si>
    <t>P-500-20197-714843</t>
  </si>
  <si>
    <t>GUEST SERVICE AGENT</t>
  </si>
  <si>
    <t>MUST BE FLUENT IN KOREAN (BOTH READING AND SPEAKING), FLEXIBLE AND CAN DRIVE.</t>
  </si>
  <si>
    <t>ALAHAI AVENUE, GARAPAN VILLAGE</t>
  </si>
  <si>
    <t xml:space="preserve"> CNMI Withholding Tax (Ch2) and FICA/Medicare </t>
  </si>
  <si>
    <t>C-500-20223-758832</t>
  </si>
  <si>
    <t>MANBIN CORPORATION</t>
  </si>
  <si>
    <t>THUNDER CHICKEN</t>
  </si>
  <si>
    <t>P.O. BOX 505593</t>
  </si>
  <si>
    <t>P-500-20191-703671</t>
  </si>
  <si>
    <t>RESTAURANT MANAGER</t>
  </si>
  <si>
    <t>1 YEAR OF EXPERIENCE. HIGH SCHOOL DIPLOMA OR EQUIVALENT. GOOD IN LEADERSHIP, MOTIVATIONAL AND PEOPLE SKILLS. GOOD IN FINANCIAL MANAGEMENT SKILLS. COMPUTER LITERACY.</t>
  </si>
  <si>
    <t>C-500-20335-930090</t>
  </si>
  <si>
    <t>CHA, LLC</t>
  </si>
  <si>
    <t>Cha Cafe &amp; Bistro</t>
  </si>
  <si>
    <t>PO Box 501961</t>
  </si>
  <si>
    <t>P-500-20296-884967</t>
  </si>
  <si>
    <t>An Associates Degree in Accounting or equivalent. Must have knowledge and understanding of bookkeeping practices and procedures. Must have a good communication and multitasking skills, organizational, self-motivation, responsible, and able to manage deadlines. Proficient in MS word, excel, and Peachtree accounting system. At least  24 months of experience as Accounting Clerk.</t>
  </si>
  <si>
    <t>Federal and CNMI Payroll Tax</t>
  </si>
  <si>
    <t>chasaipan@gmail.com</t>
  </si>
  <si>
    <t>C-500-20316-907629</t>
  </si>
  <si>
    <t>C and M HOLDING COMPANY</t>
  </si>
  <si>
    <t>CNMI GLOBAL LOGISTICS</t>
  </si>
  <si>
    <t>ISA DR. COR COASTAL DRIVE</t>
  </si>
  <si>
    <t>mfsablan@candmholdingcompany.com</t>
  </si>
  <si>
    <t>P-500-20283-874531</t>
  </si>
  <si>
    <t>MAID AND HOUSEKEEPER</t>
  </si>
  <si>
    <t>*Can lift 10lbs of the object and should be physically fit.
*Knows how to operate various cleaning equipment such as vacuum cleaner, blower, floor polishers and any other cleaning tools.</t>
  </si>
  <si>
    <t>C-500-20221-758570</t>
  </si>
  <si>
    <t>LUCKY R CORPORATION</t>
  </si>
  <si>
    <t>CHIKITA STREET</t>
  </si>
  <si>
    <t>P.O. BOX  505679 CHALAN KIYA</t>
  </si>
  <si>
    <t>ALVAREZ</t>
  </si>
  <si>
    <t>SATURNINA</t>
  </si>
  <si>
    <t>MACATANGAY</t>
  </si>
  <si>
    <t>P.O. BOX 505679 CHALAN KIYA</t>
  </si>
  <si>
    <t>nalvarez93@yahoo.com</t>
  </si>
  <si>
    <t>P-500-20182-686748</t>
  </si>
  <si>
    <t>FOOD PREPARATION AND SERVING RELATED WORKER- ALL OTHER</t>
  </si>
  <si>
    <t>FOOD HANDLER CERTIFICATE; will be applied to both U.S. and CW-1 workers equally. 
CUSTOMER SERVICE;
FOOD ATTENDANT/SERVER;
COOKING;
WAITER</t>
  </si>
  <si>
    <t xml:space="preserve">SOCIAL SECURITY AND MEDICARE TAXES, CHAP. 2 AND CHAP. 7. Housing is offered at no cost or deduction to workers. </t>
  </si>
  <si>
    <t>C-500-20215-747327</t>
  </si>
  <si>
    <t>DREAM PLAN ACTION CORP.</t>
  </si>
  <si>
    <t>DPA CAR MART</t>
  </si>
  <si>
    <t>GROUND FLOOR, MARIANA BEACH BUILDING</t>
  </si>
  <si>
    <t>BEACH ROAD CORNER ALU DRIVE, SAN ANTONIO</t>
  </si>
  <si>
    <t xml:space="preserve">AIKEN </t>
  </si>
  <si>
    <t>KIPERLY</t>
  </si>
  <si>
    <t>PERSONNEL MANAGER</t>
  </si>
  <si>
    <t>GROUND FLOOR, MARIANA BEACH BLDG.</t>
  </si>
  <si>
    <t>BEACH ROAD corner ALU DRIVE, SAN ANTONIO</t>
  </si>
  <si>
    <t>dpacarmart@gmail.com</t>
  </si>
  <si>
    <t>PMB 238 PPP BOX 10000 CHALAN LAULAU</t>
  </si>
  <si>
    <t>CNMI SURPEME COURT</t>
  </si>
  <si>
    <t>P-500-20127-548933</t>
  </si>
  <si>
    <t>AUTOMOTIVE MASTER MECHANIC</t>
  </si>
  <si>
    <t>DPACARMART@GMAIL.COM</t>
  </si>
  <si>
    <t>C-500-20231-773527</t>
  </si>
  <si>
    <t>P-500-20198-717739</t>
  </si>
  <si>
    <t>GROUND MAINTENANCE WORKER</t>
  </si>
  <si>
    <t>Applicants must know how to use riding mowers and bush cutters.</t>
  </si>
  <si>
    <t>CNMI WITHHOLDING TAXES AND FEDERAL TAXES (if applicable)</t>
  </si>
  <si>
    <t>C-500-20246-800384</t>
  </si>
  <si>
    <t>KEEBENTTON INT'L, INC.</t>
  </si>
  <si>
    <t>DOLLAR DAYS WHOLESALE</t>
  </si>
  <si>
    <t>P.O. BOX 501328</t>
  </si>
  <si>
    <t>P-500-20216-747369</t>
  </si>
  <si>
    <t xml:space="preserve">DOLLAR DAYS WHOLESALE, BEACH ROAD, GARAPAN </t>
  </si>
  <si>
    <t>C-500-20207-735497</t>
  </si>
  <si>
    <t>PRO VENTURES INTERNATIONAL, LLC</t>
  </si>
  <si>
    <t>PROFITZONE</t>
  </si>
  <si>
    <t>ICC Building  Middle Road Gualo Rai Saipan</t>
  </si>
  <si>
    <t>P.O. Box 503630</t>
  </si>
  <si>
    <t>Genobaten</t>
  </si>
  <si>
    <t>Edgar</t>
  </si>
  <si>
    <t>Felicelna</t>
  </si>
  <si>
    <t>P.O.  Box 503630</t>
  </si>
  <si>
    <t>ICC Building Middle Road Gualo Rai</t>
  </si>
  <si>
    <t>ed.taxpro@yahoo.com</t>
  </si>
  <si>
    <t>P-500-20169-659763</t>
  </si>
  <si>
    <t xml:space="preserve">Associates, and Employment Certification of 24 months. The Employment Certification will be applied equally to both U.S. Workers and CW-1 workers.  </t>
  </si>
  <si>
    <t xml:space="preserve">ICC Building Middle Road Gualo Rai </t>
  </si>
  <si>
    <t>all legal deductions required by law like FICA, Withholding tax etc</t>
  </si>
  <si>
    <t>C-500-20293-882405</t>
  </si>
  <si>
    <t>3rd Floor Joeten Dandan Building</t>
  </si>
  <si>
    <t>Power Plant Operators</t>
  </si>
  <si>
    <t>P-500-20223-758786</t>
  </si>
  <si>
    <t>Trades Technician: Operator</t>
  </si>
  <si>
    <t>MINIMUM REQUIREMENTS:  High School Diploma, General Education Diploma, or Adult Basic Education. Considerable knowledge in operation, repair, and maintenance of power generating and/or industrial equipment/facilities. Must demonstrate having had (A) 4 years of increasingly responsible experience in a diesel engine power plant operations and (B) those 4 years of increasingly responsible experience are to be performing operator duties. Knowledge of: Applicable Federal, Commonwealth and local laws, codes, regulations and/or ordinances; Mechanical and electrical principles, practices and operations of power plant equipment. Customer service principles; Mathematical concepts; Inventory maintenance practices; Taking equipment readings and maintaining reading data; Inspection procedures; Safety procedures and safe work practices; Modern office technology. Skill in: Performing inspections and analyzing system and equipment data; Interpreting and applying applicable laws, codes, regulations and standard operating procedures; Monitoring plant equipment and making adjustments; Identifying electrical and mechanical issues and recommending or implementing solutions; Initiating requests and trouble calls and providing assistance; Preparing and updating activity logs and status reports; Utilizing a computer and relevant software applications; Utilizing communication an interpersonal skills as applied to interaction with coworkers, supervisor, the general public, and others to sufficiently exchange or convey information and to receive work direction. Able to lift and carry heavy objects of 45 pounds and over, climb ladders, reach above the shoulders, stand, sit, crawl and kneel for prolonged periods and perform repeated bending. Recognize color codes, operate cranes and motor vehicles. Occasionally use solvents, de-greasing agents, or other chemical agents, and be assigned to protracted or irregular hours of work; exposed to dust, oil, grease, constant or excessive noise, vibration, and smoke and gas fumes. Work closely with others and/or alone depending on assigned daily activities. Must be available to work a 24/7 rotation shift to include weekends, holidays and on-call. All applicants may be tested. All applicants are subject to pre-employment drug testing.</t>
  </si>
  <si>
    <t>www.cucgvo.org</t>
  </si>
  <si>
    <t>C-500-20332-929573</t>
  </si>
  <si>
    <t>Marg's Bakery and Kitchen</t>
  </si>
  <si>
    <t>P-500-20280-859158</t>
  </si>
  <si>
    <t xml:space="preserve"> Strongly familiar with different types of meats and their cooking times
 Well versed in planning menus, establishing size of food portions, estimating food requirements and costs, and ordering supplies
 Skilled in preparing food for cooking and adding appropriate seasoning
 Highly experienced in performing food quality inspections to ensure that all food items conform to hygiene standards
 Solid knowhow of carving and preparing different types of meats for boiling, frying and steaming
 Competent at mixing the right amount of ingredients according to weight and type
 Hands-on experience in handling cooking staff efficiently and directing it to ensure handling of kitchen functions
 Absolute flexibility aimed at trying and testing new recipes in order to add new items to existing menus
 Strong background of handling kitchen functions such as supplies and inventory management and cooking staff schedules and records
 Committed to maintain a clean kitchen and work area
</t>
  </si>
  <si>
    <t>C-500-20346-952589</t>
  </si>
  <si>
    <t>GRD FLR, HOME VIDEO BLDG GARAPAN BEACH ROAD</t>
  </si>
  <si>
    <t>P-500-20185-694529</t>
  </si>
  <si>
    <t>AT LEAST 6 MONTHS WORK EXPERIENCE AS A MASSAGE THERAPIST.
PROFICIENT KNOWLEDGE OF REFLEXOLOGY, SWEDISH, PRENATAL, HOT STONE, TRIGGER POINT,SPORTS AND DEEP TISSUE MASSAGE.
EXCELLENT COMMUNICATION SKILLS, BOTH VERBAL AND WRITTEN.
EXCELLENT PEOPLE SKILLS.
WELL-GROOMED, PROFESSIONAL APPEARANCE.
DEXTEROUS AND ABLE TO STAND FOR EXTENDED PERIODS.
COMFORTABLE WITH PERFORMING MASSAGES ON DIVERSE CLIENTS.</t>
  </si>
  <si>
    <t>GRD FLR HOME VIDEO BLDG GARAPAN BEACH ROAD</t>
  </si>
  <si>
    <t>Garapan Street</t>
  </si>
  <si>
    <t>C-500-20280-859341</t>
  </si>
  <si>
    <t>P-500-20227-770848</t>
  </si>
  <si>
    <t>Crane &amp; Tower Operator</t>
  </si>
  <si>
    <t>High School Diploma / GED. Two (2) years working experience as a Crane &amp; Tower Operator is the minimum requirement of this position.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t>
  </si>
  <si>
    <t>C-500-20323-917043</t>
  </si>
  <si>
    <t>Grd Flr. Hemlani Bldg Chalan Piao Beach Road</t>
  </si>
  <si>
    <t>C-500-20309-897695</t>
  </si>
  <si>
    <t>TANG INVESTMENTS, INC.</t>
  </si>
  <si>
    <t>HEALING STONE YU YU MASSAGE</t>
  </si>
  <si>
    <t>PUTI TAINOBU AV GARAPAN</t>
  </si>
  <si>
    <t>PMB 3058 BOX 10002</t>
  </si>
  <si>
    <t>TANG</t>
  </si>
  <si>
    <t>TANGINVESTMENTSINC@GMAIL.COM</t>
  </si>
  <si>
    <t>P-500-20259-823069</t>
  </si>
  <si>
    <t>To qualify applicants must have at least 18 months experience working in the same position. Must have extensive knowledge of Thai Massage. Excellent customer service, communication and interpersonal skills are a must. Applicant must be able to converse in Japanese, Chinese &amp; English to accommodate diverse tourist clientele. Applicant must be hardworking, able to multi task and work even under pressure. Must be able to maintain cooperative attitude under stressful circumstances. Please note that the work schedule will be divided into three shifts (opening shift, mid shift and closing shift) to be spread among the workers.</t>
  </si>
  <si>
    <t>PUTI TAINOBU AV</t>
  </si>
  <si>
    <t>tanginvestmentsinc@gmail.com</t>
  </si>
  <si>
    <t>C-500-20206-733272</t>
  </si>
  <si>
    <t>P-500-20167-652220</t>
  </si>
  <si>
    <t>Business Development Manager</t>
  </si>
  <si>
    <t xml:space="preserve">EXPERIENCE AS A DEPARTMENTAL MANAGER. KNOWLEDGE ON OVERALL TRANSPORTATION SERVICE OPERATION AND MANAGEMENT.  DEMONSTRATED CUSTOMER SERVICE SKILLS. MUST BE ABLE TO WORK UNDER PRESSURE IN A FAST-PACED WORKING ENVIRONMENT.
</t>
  </si>
  <si>
    <t>C-500-20303-891189</t>
  </si>
  <si>
    <t>Guangdong Development Co., Ltd.</t>
  </si>
  <si>
    <t>Guangdong Hardware</t>
  </si>
  <si>
    <t>Guangdong Building, Msgr. Martinez Road</t>
  </si>
  <si>
    <t>P.O. Box 501640, As Lito Village</t>
  </si>
  <si>
    <t>Dong</t>
  </si>
  <si>
    <t>Jun</t>
  </si>
  <si>
    <t>Acting Office Representative</t>
  </si>
  <si>
    <t>guangdong_hardware@163.com</t>
  </si>
  <si>
    <t>P-500-20265-835421</t>
  </si>
  <si>
    <t>Material Coordinator</t>
  </si>
  <si>
    <t>At least a high school diploma or equivalent. At least 12 months working experience on related field. Familiar with Microsoft Office. Proficient using of office software for spreading analytical reports and presentation. Being sensitive of data and ability to verify accuracy of transactional data of the inventory, materials and documents. Knowledge of listening and speaking English and Chinese, being able to communicate with local people and different vendors (such as U.S., Singapore, China, and so on) for the receiving variance and products issue, and ability to prepare inventory report and materials monthly sales reports to the management and head office (in China) for proper control. Fast worker. Can stand high working pressure and work even on weekend or holiday. Knowledge of principles and processes for providing customer and business services. Other skills such as active listening, coordination and time management.</t>
  </si>
  <si>
    <t>P.O. BOX 501640, As Lito Village</t>
  </si>
  <si>
    <t>All CNMI and Federal Income Taxes.</t>
  </si>
  <si>
    <t>C-500-21022-027232</t>
  </si>
  <si>
    <t>Security and Fire Alarm Systems Installers</t>
  </si>
  <si>
    <t>P-500-20343-941208</t>
  </si>
  <si>
    <t>Critical Thinking  Using logic and reasoning to identify the strengths and weaknesses of alternative solutions, conclusions or approaches to problems.
Installation  Installing equipment, machines, wiring, or programs to meet specifications.
Speaking  Talking to others to convey information effectively.
Active Listening  Giving full attention to what other people are saying, taking time to understand the points being made, asking questions as appropriate, and not interrupting at inappropriate times.
Complex Problem Solving  Identifying complex problems and reviewing related information to develop and evaluate options and implement solutions.
Judgment and Decision Making  Considering the relative costs and benefits of potential actions to choose the most appropriate one.
Operation Monitoring  Watching gauges, dials, or other indicators to make sure a machine is working properly.
Quality Control Analysis  Conducting tests and inspections of products, services, or processes to evaluate quality or performance.
Reading Comprehension  Understanding written sentences and paragraphs in work related documents.
Monitoring  Monitoring/Assessing performance of yourself, other individuals, or organizations to make improvements or take corrective action.
Repairing  Repairing machines or systems using the needed tools.
Time Management  Managing one's own time and the time of others.
Troubleshooting  Determining causes of operating errors and deciding what to do about it.
Active Learning  Understanding the implications of new information for both current and future problem-solving and decision-making.
Coordination  Adjusting actions in relation to others' actions.
Operation and Control  Controlling operations of equipment or systems.
Service Orientation  Actively looking for ways to help people.
Social Perceptiveness  Being aware of others' reactions and understanding why they react as they do.
Writing  Communicating effectively in writing as appropriate for the needs of the audience.
Equipment Maintenance  Performing routine maintenance on equipment and determining when and what kind of maintenance is needed.
Instructing  Teaching others how to do something.
Systems Analysis  Determining how a system should work and how changes in conditions, operations, and the environment will affect outcomes.
Systems Evaluation  Identifying measures or indicators of system performance and the actions needed to improve or correct performance, relative to the goals of the system.
Learning Strategies  Selecting and using training/instructional methods and procedures appropriate for the situation when learning or teaching new things.
Equipment Selection  Determining the kind of tools and equipment needed to do a job.
Mathematics  Using mathematics to solve problems.
Negotiation  Bringing others together and trying to reconcile differences.
Management of Material Resources  Obtaining and seeing to the appropriate use of equipment, facilities, and materials needed to do certain work.
Technology Design  Generating or adapting equipment and technology to serve user needs.
Management of Financial Resources  Determining how money will be spent to get the work done, and accounting for these expenditures.
Science  Using scientific rules and methods to solve problems.</t>
  </si>
  <si>
    <t>C-500-20303-891170</t>
  </si>
  <si>
    <t>C-500-20342-939540</t>
  </si>
  <si>
    <t>P-500-20309-897776</t>
  </si>
  <si>
    <t>C-500-21021-024290</t>
  </si>
  <si>
    <t>Driver License, and Conveyors Operators and Tenders training/certification</t>
  </si>
  <si>
    <t>FICA, FEDERAL CHAPTER 7 &amp; CNMI CHAPTER 2 AND 401K</t>
  </si>
  <si>
    <t>C-500-20196-712230</t>
  </si>
  <si>
    <t>J. LUCKY CORPORATION</t>
  </si>
  <si>
    <t>RAINBOW PRINTING</t>
  </si>
  <si>
    <t>BEACH ROAD OLEAI SAN JOSE</t>
  </si>
  <si>
    <t>PMB 92 PO BOX 10003</t>
  </si>
  <si>
    <t>SOLEDAD MARIE</t>
  </si>
  <si>
    <t>FELOTEO</t>
  </si>
  <si>
    <t>expressprintingsaipan@yahoo.com</t>
  </si>
  <si>
    <t>P-500-20162-640902</t>
  </si>
  <si>
    <t>Knowleasgeable computer MS-Office (Excel, Wordss and Power Point.)Adobe Photoshop, Large printing systems. at least 2 years certification. Knowledgeable in engineering printing system.</t>
  </si>
  <si>
    <t>(670) 234-1367</t>
  </si>
  <si>
    <t>saipanexpressprinting@yahoo.com</t>
  </si>
  <si>
    <t>C-500-21020-022035</t>
  </si>
  <si>
    <t>Bridge Investment Group, LLC</t>
  </si>
  <si>
    <t xml:space="preserve">199 Taga Park Street </t>
  </si>
  <si>
    <t>P.O. Box 520199, Tinian</t>
  </si>
  <si>
    <t>Fernandez</t>
  </si>
  <si>
    <t>gemma@us-big.com</t>
  </si>
  <si>
    <t>2nd Floor, D' Torres Building, Middle Road</t>
  </si>
  <si>
    <t>PMB 763, Box 10001, Saipan</t>
  </si>
  <si>
    <t>P-500-20319-912959</t>
  </si>
  <si>
    <t>Bilingual (Chinese/English) highly preferred</t>
  </si>
  <si>
    <t xml:space="preserve">199 Taga Park Street, San Jose Village </t>
  </si>
  <si>
    <t>CNMI local &amp; state taxes, SS &amp; Medicare and other taxes required by law</t>
  </si>
  <si>
    <t>APPLICATIONS@US-BIG.COM</t>
  </si>
  <si>
    <t>C-500-20316-907802</t>
  </si>
  <si>
    <t>T SAIPAN HOME SERVICES</t>
  </si>
  <si>
    <t>wijinamerican@gmail.com</t>
  </si>
  <si>
    <t>P-500-20185-694513</t>
  </si>
  <si>
    <t xml:space="preserve">12 MONTHS experience
Ability to supervise, work independently and beyond non traditional hours.
</t>
  </si>
  <si>
    <t>I-SAIPAN RESTAURANT BUILDING GULAO RAI</t>
  </si>
  <si>
    <t>C-500-20219-754297</t>
  </si>
  <si>
    <t>3 HIres Printing Design</t>
  </si>
  <si>
    <t>P-500-20186-695354</t>
  </si>
  <si>
    <t>Printing Press Operator</t>
  </si>
  <si>
    <t>Good knowledge of color combination. Exhibit good knowledge of Quality Management System.  Have knowledge of molding problems. Smart and with good communication skills.</t>
  </si>
  <si>
    <t>All mandated CNMI and Federal Payroll taxes</t>
  </si>
  <si>
    <t>C-500-20273-850668</t>
  </si>
  <si>
    <t>C-500-20220-756565</t>
  </si>
  <si>
    <t>P-500-20189-698149</t>
  </si>
  <si>
    <t>High school diploma, GED or suitable equivalent.
Atleast one year experience as an HVAC technician, and willingness to continue education in HVAC field.
Understanding of advanced principles of air conditioning, refrigeration and heating.
Working knowledge of boiler systems.
Proficient in balancing air and water treatment systems in line with HVAC protocols.
Proficient in reading schematics and work plans.
Ability to work after hours, over weekends and on public holidays with short or no notice.
Ability to work in confined spaces.
Ensuring compliance with appliance standards and with Occupational Health and Safety Act.</t>
  </si>
  <si>
    <t>C-500-21021-024684</t>
  </si>
  <si>
    <t>Sawing Machine Setters, Operators, and Tenders, Wood</t>
  </si>
  <si>
    <t>P-500-20343-941182</t>
  </si>
  <si>
    <t>Operation and Control  Controlling operations of equipment or systems.
Operation Monitoring  Watching gauges, dials, or other indicators to make sure a machine is working properly.
Critical Thinking  Using logic and reasoning to identify the strengths and weaknesses of alternative solutions, conclusions or approaches to problems.
Monitoring  Monitoring/Assessing performance of yourself, other individuals, or organizations to make improvements or take corrective action.
Quality Control Analysis  Conducting tests and inspections of products, services, or processes to evaluate quality or performance.
Troubleshooting  Determining causes of operating errors and deciding what to do about it.
Active Listening  Giving full attention to what other people are saying, taking time to understand the points being made, asking questions as appropriate, and not interrupting at inappropriate times.
Equipment Maintenance  Performing routine maintenance on equipment and determining when and what kind of maintenance is needed.
Judgment and Decision Making  Considering the relative costs and benefits of potential actions to choose the most appropriate one.
Time Management  Managing one's own time and the time of others.
Complex Problem Solving  Identifying complex problems and reviewing related information to develop and evaluate options and implement solutions.
Coordination  Adjusting actions in relation to others' actions.
Repairing  Repairing machines or systems using the needed tools.
Speaking  Talking to others to convey information effectively.
Social Perceptiveness  Being aware of others' reactions and understanding why they react as they do.
Reading Comprehension  Understanding written sentences and paragraphs in work related documents.
Active Learning  Understanding the implications of new information for both current and future problem-solving and decision-making.
Equipment Selection  Determining the kind of tools and equipment needed to do a job.
Instructing  Teaching others how to do something.
Learning Strategies  Selecting and using training/instructional methods and procedures appropriate for the situation when learning or teaching new things.
Mathematics  Using mathematics to solve problems.
Systems Analysis  Determining how a system should work and how changes in conditions, operations, and the environment will affect outcomes.</t>
  </si>
  <si>
    <t>C-500-20206-733316</t>
  </si>
  <si>
    <t>SHREE-RAM CORPORATION</t>
  </si>
  <si>
    <t>GALAXY STORE</t>
  </si>
  <si>
    <t>NATHRANI</t>
  </si>
  <si>
    <t>RIYA</t>
  </si>
  <si>
    <t>shreeramcorp@yahoo.com</t>
  </si>
  <si>
    <t>Electronic Home Entertainment Equipment Installers and Repairers</t>
  </si>
  <si>
    <t>P-500-20148-602995</t>
  </si>
  <si>
    <t>ELECTRONIC ENTERTAINMENT EQUIPMENT REPAIRER</t>
  </si>
  <si>
    <t>KNOWLEDGE OF CIRCUIT BOARDS, PROCESSORS, CHIPS, ELECTRONIC EQUIPMENT, AND PHONE AND LAPTOP HARDWARE AND SOFTWARE. SKILLED IN TESTING AND REPAIRING PHONES, TABLETS, AND LAPTOPS. SKILLED IN CONDUCTING INSPECTIONS OF ELECTRONIC PRODUCTS TO EVALUATE PERFORMANCE AND DETERMINE CAUSES OF ERRORS.</t>
  </si>
  <si>
    <t>P.O. BOX 505782</t>
  </si>
  <si>
    <t>All federal and local taxes</t>
  </si>
  <si>
    <t>C-500-20302-890131</t>
  </si>
  <si>
    <t>Le Queen Printing Inc.</t>
  </si>
  <si>
    <t>Gold Crown Manpower</t>
  </si>
  <si>
    <t>PO Box 505406</t>
  </si>
  <si>
    <t>Jan Arriane</t>
  </si>
  <si>
    <t>P-500-20263-834733</t>
  </si>
  <si>
    <t>Housekeeper</t>
  </si>
  <si>
    <t>Must have good communication, listening and organizational skills. They must be willing to perform many unpleasant tasks, including emptying trash cans, cleaning toilets and cleaning up spills and other messes.</t>
  </si>
  <si>
    <t>C-500-20324-919235</t>
  </si>
  <si>
    <t>P-500-20280-859226</t>
  </si>
  <si>
    <t>Experience installing, repairing, troubleshooting security systems and alarms and related devices.</t>
  </si>
  <si>
    <t>Chalan Lau Lau, Middle Road</t>
  </si>
  <si>
    <t>If the employee signs up for benefits, 35% for health ins; 50% for dental ins; if the employee signs up for 401k a % that the employee instructs us to deduct for.</t>
  </si>
  <si>
    <t>www.ite.net</t>
  </si>
  <si>
    <t>C-500-20218-751749</t>
  </si>
  <si>
    <t>SAN ANTONIO STREET, SAN ANTONIO VILLAGE CORNER GATDAS AVENUE</t>
  </si>
  <si>
    <t>P-500-20123-536725</t>
  </si>
  <si>
    <t xml:space="preserve">Must be organized and entrepreneurial-minded person with a strong, disciplined work ethic.
Excellent communication skills a plus.
Interpersonal skills set needed to connect with and build relationships with store managers and clerks.
Professional attitudes and appearance; Detailed oriented with strong problem- solving skills, Current driver's license with clean driving record.
Ability to perform physical activities including lifting and moving up to 50 pounds.
</t>
  </si>
  <si>
    <t>C-500-20317-909398</t>
  </si>
  <si>
    <t>BIG BELL INC</t>
  </si>
  <si>
    <t>Construction,Building Maintenance,Equipment Rental,Landscaping,Gar</t>
  </si>
  <si>
    <t xml:space="preserve">PO BOX 5423 CHRB </t>
  </si>
  <si>
    <t>accounting@bigbellsaipan.com</t>
  </si>
  <si>
    <t>P-500-20283-874508</t>
  </si>
  <si>
    <t>CEMENT MASON AND CONCRETE FINISHER</t>
  </si>
  <si>
    <t xml:space="preserve">MUST HAVE KNOWLEDGE IN USING HAND AND POWER TOOLS </t>
  </si>
  <si>
    <t>LISSIF LANE TANAPAG VILLAGE</t>
  </si>
  <si>
    <t>ONLY CNMI (CH2) WITHHOLDING TAX AND FEDERAL (FICA/MEDICARE) TAXES</t>
  </si>
  <si>
    <t>C-500-20246-801175</t>
  </si>
  <si>
    <t>PROVEN EXPERIENCE AS SUPERVISOR OR RELEVANT ROLEFAMILIARITY WITH COMPANY POLICIES AND LEGAL GUIDELINES OF THE FIELDABILITY TO LEARN A VARIETY OF JOB DESCRIPTIONSEXCELLENT COMMUNICATION AND INTERPERSON</t>
  </si>
  <si>
    <t>PJD Corporation</t>
  </si>
  <si>
    <t>C-500-20330-928482</t>
  </si>
  <si>
    <t>Saipan Construction and Manpower Ltd</t>
  </si>
  <si>
    <t>P-500-20184-692572</t>
  </si>
  <si>
    <t>SL Building Micro Beach Road Garapan</t>
  </si>
  <si>
    <t>C-500-20318-911272</t>
  </si>
  <si>
    <t>C-500-21036-057510</t>
  </si>
  <si>
    <t xml:space="preserve">RAMOS </t>
  </si>
  <si>
    <t>P-500-20296-885061</t>
  </si>
  <si>
    <t>C-500-20226-766477</t>
  </si>
  <si>
    <t>P-500-20191-703618</t>
  </si>
  <si>
    <t>MAINTENANCE AND REPAIR WORKER GENERAL</t>
  </si>
  <si>
    <t>At least 12 months working experience. High school graduate.Good in diagnosing, troubleshooting and repair of mechanical and electrical problems. Know how to read diagrams and use of power tools and hand tools. Able to work under pressure without supervision.</t>
  </si>
  <si>
    <t>C-500-20328-923267</t>
  </si>
  <si>
    <t>SAIPAN EMPLOYMENT AGENCY &amp; SERVICES, INC.</t>
  </si>
  <si>
    <t>SAME</t>
  </si>
  <si>
    <t>P.O. Box 500724</t>
  </si>
  <si>
    <t>ALMO</t>
  </si>
  <si>
    <t>ABIGAIL</t>
  </si>
  <si>
    <t>MARBIBE</t>
  </si>
  <si>
    <t>ADMINISTRATIVE OFFICER</t>
  </si>
  <si>
    <t>P.O. BOX 500724</t>
  </si>
  <si>
    <t>thewatercompany@yahoo.com</t>
  </si>
  <si>
    <t>P-500-20286-875650</t>
  </si>
  <si>
    <t>ROUTE SALES DRIVER</t>
  </si>
  <si>
    <t>MUST HAVE A CNMI  DRIVERS LICENSE. MUST PASS AND MAINTAIN A DRUG TEST CERTIFICATE, THE DRUG TEST WILL BE REQUIRED POST HIRE FOR BOTH US WORKERS AND NON-RESIDENT WORKERS. MUST HAVE A GOOD COMMAND OF THE ENGLISH LANGUAGE, INCLUDING SPEAKING, WRITING AND UNDERSTANDING WRITTEN LANGUAGE. MUST BE ABLE TO LIFT 50 LBS TO SHOULDER LEVEL. MUST BE WILLING TO WORK ON A FLEXIBLE  SCHEDULE AS NEEDED</t>
  </si>
  <si>
    <t>LOWER BASE, INDUSTRIAL PARK</t>
  </si>
  <si>
    <t>same</t>
  </si>
  <si>
    <t>FEDERAL AND CNMI TAX</t>
  </si>
  <si>
    <t>C-500-21032-044850</t>
  </si>
  <si>
    <t>C-500-21039-061102</t>
  </si>
  <si>
    <t>P-500-20357-974266</t>
  </si>
  <si>
    <t>AUTO PAINTER</t>
  </si>
  <si>
    <t>1. MUST KNOW HOW TO MIX &amp; MATCH AUTO PAINT FROM THE ORIGINAL CARS.
2. CAN PAINT AUTO CARS WITHOUT ANY SUPERVISION.</t>
  </si>
  <si>
    <t>KADENA DE AMOR STREET, GARAPAN</t>
  </si>
  <si>
    <t>Applicable Taxes. Cash advance if any.</t>
  </si>
  <si>
    <t>C-500-20219-754107</t>
  </si>
  <si>
    <t>ALFREDO J. CABAEL</t>
  </si>
  <si>
    <t>KAUILA ENTERPRISE PROFESSIONAL SERVICES</t>
  </si>
  <si>
    <t>P.O. BOX 505053</t>
  </si>
  <si>
    <t>SUITE 107 MARIANAS BUSINESS PLAZA</t>
  </si>
  <si>
    <t>CABAEL</t>
  </si>
  <si>
    <t>ALFREDO</t>
  </si>
  <si>
    <t>JAVIER</t>
  </si>
  <si>
    <t>aljcabael@gmail.com</t>
  </si>
  <si>
    <t>P-500-20125-536910</t>
  </si>
  <si>
    <t xml:space="preserve">ANY ASSOCIATES DEGREE OR COLLEGE GRADUATE WITH TWO YEARS JOB EXPERIENCE IN ACCOUNTING, KNOWLEGED IN QUICKBOOKS ACCOUNTING AND
PEACHTREE ACCOUNTING SOFTWARE. KNOWLEDGE IN EXCEL, POWERPOINT &amp; MICROSOFT WORD.
</t>
  </si>
  <si>
    <t>CNMI Local Taxes (Chp. 2) &amp; Social Security/Medicare Taxes</t>
  </si>
  <si>
    <t>C-500-20232-776010</t>
  </si>
  <si>
    <t>PACIFIC SUMMIT, INC.</t>
  </si>
  <si>
    <t>BF RENT-A-CAR</t>
  </si>
  <si>
    <t>P-500-20153-614813</t>
  </si>
  <si>
    <t>RTE 37 ACROSS &amp; NEAR TANO LN ASLITO ROAD</t>
  </si>
  <si>
    <t>C-500-20214-747073</t>
  </si>
  <si>
    <t>DJ3D,LLC</t>
  </si>
  <si>
    <t>COOL CARE AUTOMOTIVE  AIRCONDITIONING &amp;  REFRIGERATION</t>
  </si>
  <si>
    <t>PMB 598 P.O. BOX 10001</t>
  </si>
  <si>
    <t>CHALAN PALE  CHALAN KIYA VILLAGE</t>
  </si>
  <si>
    <t>Miguel</t>
  </si>
  <si>
    <t>Joanne</t>
  </si>
  <si>
    <t>Authorized Person</t>
  </si>
  <si>
    <t>PMB 598 Box 10001</t>
  </si>
  <si>
    <t>Chalan Pale Chalan Kiya Village</t>
  </si>
  <si>
    <t>dj3d.llc@gmail.com</t>
  </si>
  <si>
    <t>P-500-20184-691554</t>
  </si>
  <si>
    <t>AUTO AIRCON TECHNICIAN</t>
  </si>
  <si>
    <t>Employees in these occupations usually need 24 months of training involving both on-the-job experience and informal training with experienced workers. A recognized apprenticeship program may be associated with these occupations.</t>
  </si>
  <si>
    <t>CHALAN PALE CHALAN KIYA VILLAGE</t>
  </si>
  <si>
    <t>WITHHOLDING TAX, MED AND SS FICA TAX.</t>
  </si>
  <si>
    <t>C-500-20241-792880</t>
  </si>
  <si>
    <t>CHALAN PALE ARNOLD CONCER MAMATE LOOP</t>
  </si>
  <si>
    <t>QI XIANG</t>
  </si>
  <si>
    <t>P-500-20206-733255</t>
  </si>
  <si>
    <t>Competency in MS Office, databases and accounting software. Knowledge of payroll policies and procedures.</t>
  </si>
  <si>
    <t>C-500-20261-829099</t>
  </si>
  <si>
    <t>J &amp; Y CORPORATION</t>
  </si>
  <si>
    <t xml:space="preserve">EASTERN B.B.Q </t>
  </si>
  <si>
    <t>KAMIA AV GARAPAN DISTRICT</t>
  </si>
  <si>
    <t>SHUNLI</t>
  </si>
  <si>
    <t>KAMIA AV, GARAPAN DISTRICT</t>
  </si>
  <si>
    <t>EASTERNBBQ2@GMAIL.COM</t>
  </si>
  <si>
    <t>P-500-20154-618679</t>
  </si>
  <si>
    <t>MAMAGER</t>
  </si>
  <si>
    <t>WORK SCHEDULES AS FOLLOWS:
11:00 AM TO 2:00 PM,
5:00 PM TO 9:00 PM. 7 HOURS A DAY.
MONDAY THROUGH FRIDAY ,35 HOURS PER WEEK.</t>
  </si>
  <si>
    <t>biweekly salary $30.92 x 70 hours=$2,164.40 (FLSA exempt)</t>
  </si>
  <si>
    <t>easternbbq2@gmail.com</t>
  </si>
  <si>
    <t>C-500-20260-825632</t>
  </si>
  <si>
    <t>PRIMTEK INCORPORATED</t>
  </si>
  <si>
    <t>Primtek Construction</t>
  </si>
  <si>
    <t>P.O. Box 504921 Kannat Tabla Drive cor Long Lane, Saipan</t>
  </si>
  <si>
    <t>Po</t>
  </si>
  <si>
    <t>Emmanuel</t>
  </si>
  <si>
    <t>P.O. Box 504921</t>
  </si>
  <si>
    <t>primtek.construct@yahoo.com</t>
  </si>
  <si>
    <t>P-500-20220-756547</t>
  </si>
  <si>
    <t>Computer aided design CAD software Hot technology; Autodesk AutoCAD Hot technology: Autodesk AutoCAD Civil 3D Hot technology; Bentley Microstation Hot technology; Computer aided design and drafting software CADD.  Electronic mail software Email software; IBM Notes Hot technology; Microsoft Outlook Hot technology.  Spreadsheet software Microsoft Excel Hot technology.  Engineering and Technology, Knowledge of the practical application of engineering science and technology.  This includes applying principles, techniques, procedures and equipment to the design and production of various goods and services.  Building and Construction Knowledge of materials, methods and the tools involved in the construction or repair of houses, buildings or other structures.  Design Knowledge of design techniques, tools and principles involved in production of precision technical plans, blueprints, drawings and models.</t>
  </si>
  <si>
    <t>FICA and Withholding Tax</t>
  </si>
  <si>
    <t>C-500-20223-761189</t>
  </si>
  <si>
    <t>P-500-20184-693960</t>
  </si>
  <si>
    <t>KNOWLEDGE OF MACHINES AND TOOLS, INCLUDING THEIR DESIGNS, USES, REPAIR AND MAINTENANCE. KNOWLEDGE OF MATERIALS, METHODS, AND THE TOOLS
INVOLVED IN THE REPAIR OF BUILDINGS. MUST BE HONEST AND BEING CAREFUL ABOUT DETAIL AND THOROUGH IN COMPLETING WORK TASKS. MUST BE RELIABLE,
RESPONSIBLE, DEPENDENT, FULFILLING OBLIGATIONS AND CAN WORK ON FLEXIBLE TIME.</t>
  </si>
  <si>
    <t>C-500-20189-698078</t>
  </si>
  <si>
    <t>TENDER HOSPICE CARE</t>
  </si>
  <si>
    <t>104B</t>
  </si>
  <si>
    <t>P-500-20118-518982</t>
  </si>
  <si>
    <t>SOCIAL AND HUMAN SERVICES ASSISTANT</t>
  </si>
  <si>
    <t>Inclusive of all benefits</t>
  </si>
  <si>
    <t>C-500-20208-735608</t>
  </si>
  <si>
    <t>Must well experience with trouble shoot and maintenance all kind of equipment and machine.</t>
  </si>
  <si>
    <t>C-500-20305-893884</t>
  </si>
  <si>
    <t>All CNMI and Federal Income Taxes</t>
  </si>
  <si>
    <t>C-500-20329-925345</t>
  </si>
  <si>
    <t>C-500-20302-890004</t>
  </si>
  <si>
    <t>Asia Pacific Hotels Inc.</t>
  </si>
  <si>
    <t>Fiesta Resort &amp; Spa Saipan</t>
  </si>
  <si>
    <t>P.O. Box 501029</t>
  </si>
  <si>
    <t>Magofna</t>
  </si>
  <si>
    <t>Pina</t>
  </si>
  <si>
    <t>Senior Human Resources Manager</t>
  </si>
  <si>
    <t>pina.magofna1@ihg.com</t>
  </si>
  <si>
    <t>P-500-20268-843093</t>
  </si>
  <si>
    <t>Hotel Services Manager</t>
  </si>
  <si>
    <t>US or Foreign Workers: Associate's degree and at least 24 months experience in managing hotel operations. Must be able to work nights, weekends, and holidays. Must be able to work
during inclement weather. Majority of Resort guests are from China, Japan and Korea and this position will manage proper and efficient guest relations of guests from these countries. As such, language proficiency in Japanese, Chinese, or Korean is preferred.</t>
  </si>
  <si>
    <t>Coral Tree Avenue, Fiesta Resort &amp; Spa Saipan, Garapan</t>
  </si>
  <si>
    <t>1st Floor, Fiesta Resort &amp; Spa Saipan, Coral Tree Avenue, Garapan</t>
  </si>
  <si>
    <t>Paid leave, Holiday Pay, and 401k retirement plan subject to Resort policy.</t>
  </si>
  <si>
    <t>CNMI and Federal taxes, share in medical insurance and 401k retirement plan.</t>
  </si>
  <si>
    <t>hr.fiestasaipan@ihg.com</t>
  </si>
  <si>
    <t>C-500-20222-758773</t>
  </si>
  <si>
    <t>Architectural and Engineering Managers</t>
  </si>
  <si>
    <t>P-500-20191-703574</t>
  </si>
  <si>
    <t>ASSISTANT PETROLEUM COMPLIANCE MANAGER</t>
  </si>
  <si>
    <t xml:space="preserve">10 years of project administration and management, including overseeing work of contractors and company staff in an executive management position with proven management and communication skills. A minimum of three (3) years in oil spill, prevention, preparedness, and response.  Work in environmental assessment as related to power plant operations and extensive knowledge of BECQ and EPA regulations. 5 years of experience in preparing bid documents or request for quotations and proposals. 5 years of experience in contract negotiation and preparation. </t>
  </si>
  <si>
    <t xml:space="preserve">Lot 205 E 01, Santa Remdio Dr. </t>
  </si>
  <si>
    <t>CUC Main Power Plant, Lower Base</t>
  </si>
  <si>
    <t>http://www.cucgov.org</t>
  </si>
  <si>
    <t>C-500-20231-773888</t>
  </si>
  <si>
    <t>P-500-20176-676359</t>
  </si>
  <si>
    <t>Nursing Assistant</t>
  </si>
  <si>
    <t xml:space="preserve">Attention to Details - Must be able to regularly record important information about the patient.
Must be able to effectively communicate with other members on your health care team, such as doctors and nurses, along with any patients in your care.
Trained in dealing with infectious diseases
</t>
  </si>
  <si>
    <t>Room 104 Marianas Business Plaza Nauru Loop</t>
  </si>
  <si>
    <t>C-500-20204-730386</t>
  </si>
  <si>
    <t>Tropical Trading LLC</t>
  </si>
  <si>
    <t>PMB 2502 PO Box 10002</t>
  </si>
  <si>
    <t>Acosta</t>
  </si>
  <si>
    <t>Renee Marie</t>
  </si>
  <si>
    <t>Unson</t>
  </si>
  <si>
    <t>Member-Managed LLC</t>
  </si>
  <si>
    <t>renee.uacosta@gmail.com</t>
  </si>
  <si>
    <t>P-500-20166-652197</t>
  </si>
  <si>
    <t>Janitors and Cleaners</t>
  </si>
  <si>
    <t>Navy Hill Apt 1, Navy Hill</t>
  </si>
  <si>
    <t>C-500-20237-783177</t>
  </si>
  <si>
    <t>PMB 181, Box 10001</t>
  </si>
  <si>
    <t>P-500-20204-728268</t>
  </si>
  <si>
    <t>Diploma of Business Accountancy, Finance or Management.  Bachelors Degree, US Equivalent.  Employment experience certification of 48 months.</t>
  </si>
  <si>
    <t>All deduction required by Law like FICA, SSS, withholding tax etc.</t>
  </si>
  <si>
    <t>C-500-21036-057504</t>
  </si>
  <si>
    <t>P-500-20296-885060</t>
  </si>
  <si>
    <t>MEDICAL ASSISTANT</t>
  </si>
  <si>
    <t>MEDICAL ASSISTANT CERTIFICATE OR EQUIVALENT OF EXPERIENCE
CPR</t>
  </si>
  <si>
    <t>C-500-20234-780699</t>
  </si>
  <si>
    <t>SMILE@MDCSAIPAN.COM</t>
  </si>
  <si>
    <t>PMB 238 PPP BOX 10000 BEACH ROAD</t>
  </si>
  <si>
    <t>Dental Laboratory Technicians</t>
  </si>
  <si>
    <t>P-500-20176-678560</t>
  </si>
  <si>
    <t>DENTAL CERAMIST</t>
  </si>
  <si>
    <t xml:space="preserve">TSL PLAZA 2ND FLOOR, BEACH ROAD </t>
  </si>
  <si>
    <t>C-500-20274-850959</t>
  </si>
  <si>
    <t>Garapan Road</t>
  </si>
  <si>
    <t>PMB 313 Box 10002</t>
  </si>
  <si>
    <t>CNMI Taxes/State Taxes/Medicare/SS</t>
  </si>
  <si>
    <t>cls6709892288@qq.com</t>
  </si>
  <si>
    <t>C-500-20216-747416</t>
  </si>
  <si>
    <t>PATRICK D. FERNANDEZ</t>
  </si>
  <si>
    <t>OINK CAFE</t>
  </si>
  <si>
    <t>PO BOX 10000 PMB 679</t>
  </si>
  <si>
    <t>LOT 56 CHICHIRICA AVENUE GARAPAN VILLAGE</t>
  </si>
  <si>
    <t>PATRICK</t>
  </si>
  <si>
    <t>DELFIN</t>
  </si>
  <si>
    <t>oink2pdf@gmail.com</t>
  </si>
  <si>
    <t>P-500-20099-468047</t>
  </si>
  <si>
    <t xml:space="preserve">NOKALIMI BUILDING GARAPAN VILLAGE </t>
  </si>
  <si>
    <t>UNIT 3 GROUND FLOOR</t>
  </si>
  <si>
    <t>C-500-20303-891192</t>
  </si>
  <si>
    <t>P-500-20265-835401</t>
  </si>
  <si>
    <t xml:space="preserve">At least a four (4) years bachelors degree. At least Four (4) years of managerial experience in medium to large-sized construction or building materials / hardware or related industry as a Manager in general managing company daily operations. Knowledge and experience of business and management principles involving strategic planning, resource allocation, human resources modeling, leadership technique, production methods, and coordination of people and resources and have a strong decision-making capability. Knowledge and experience of personnel recruitment, selection, training, labor relations and negotiation, and personnel information systems. Relative knowledge of accounting and statistics. Understand, speak and write both in English and Chinese fluently. Understanding Mandarin and Cantonese Chinese and communicate well with prospective Chinese investors and other foreign nationality as well with the islanders. Ability and good presentation skills to use both oral English and Chinese to present or report to the local government departments and Headquarters (in China). Overseas working experience is preferred. Knowledge of the overseas market, have a profound understanding of the industry development is preferred. Have the ability to expand overseas markets and the acumen to explore new business markets. Knowledge and experience of principles and processes for providing customer and personal services. Good computer skills, proficient in Word, Excel, and Power point. General and sensitive feeling of market and economy, quickly and timely reaction for development opportunity. 
</t>
  </si>
  <si>
    <t>C-500-20232-775815</t>
  </si>
  <si>
    <t>Electronics Engineering Technicians</t>
  </si>
  <si>
    <t>P-500-20190-702590</t>
  </si>
  <si>
    <t>ELECTRICAL TECHNICIAN</t>
  </si>
  <si>
    <t>C-500-20337-933702</t>
  </si>
  <si>
    <t xml:space="preserve">UNITED EQUIPMENT RENTAL COMPANY CORP. </t>
  </si>
  <si>
    <t xml:space="preserve">PRADO </t>
  </si>
  <si>
    <t>P-500-20295-883782</t>
  </si>
  <si>
    <t>*Operation monitoring watching gauges,dials , or other indicators to make sure machine is working properly.
*Critical thinking using logic and reasoning to identify the strengths and weaknesses of alternative solutions, conclusions or approaches to problems. 
*Active Listening giving full attention to what other people are saying, taking time to understand the points being made., asking questions as appropriate, and not interrupting at inappropriate times. 
*Monitoring /Assessing performance of yourself, other individuals, or organizations to make improvements or take corrective action. 
*Conclusions or approaches</t>
  </si>
  <si>
    <t>C-500-20293-881514</t>
  </si>
  <si>
    <t>P.O.BOX 504126</t>
  </si>
  <si>
    <t>P-500-20185-694151</t>
  </si>
  <si>
    <t>MAINTENANCE AND REPAIR WORKERS</t>
  </si>
  <si>
    <t xml:space="preserve">MUST HAVE 12 MONTHS EXPERIENCE AND HAVE CERTIFICATE OF EMPLOYMENT, THIS MUST APPLY TO BOTH US WORKERS AND FOREIGN WORKERS. He/She must be able to spend the day on their feet and under the sun without getting overly tired
</t>
  </si>
  <si>
    <t>TAXES</t>
  </si>
  <si>
    <t>C-500-20254-813829</t>
  </si>
  <si>
    <t>P-500-20215-747324</t>
  </si>
  <si>
    <t>Skilled accounting clerk to perform a variety accounting, bookkeeping and financial tasks. Proven accounting experience, preferably as an accounts receivable clerk or accounts payable clerk. Familiarity with bookkeeping and basic accounting procedures. Competency is MS Office, databases and accounting software. Must have knowledge in Quick Books accounting systems. Hands-on experience with spreadsheets and financial reports. Accuracy and attention to detail. Aptitude for numbers. Ability to perform filing and record keeping tasks. Data entry and word processing skills. Well organized. Must speak and understand basic Japanese Language. Must be Associates degree. College graduate and relevant certification is a plus. No more than 24 months of work experience including On the Job experience and informal training with experienced workers. Available to work flexible hours that may include early mornings, evenings, weekends, nights, and/or holidays. Proof of eligibility is required for both U.S. and foreign applicants/workers.</t>
  </si>
  <si>
    <t>F.I.C.A, MEDICARE AND CHAPTER 2 TAXES</t>
  </si>
  <si>
    <t>C-500-20335-930179</t>
  </si>
  <si>
    <t>SMILE MARIANAS INC</t>
  </si>
  <si>
    <t>Unit 210 CDA Building Beach Road San Jose</t>
  </si>
  <si>
    <t>PMB 121 Box 10001</t>
  </si>
  <si>
    <t>Halaby</t>
  </si>
  <si>
    <t>Irma Lucia</t>
  </si>
  <si>
    <t>Morales</t>
  </si>
  <si>
    <t>smilemarianas@gmail.com</t>
  </si>
  <si>
    <t>P-500-20271-847010</t>
  </si>
  <si>
    <t>Dental Assistant</t>
  </si>
  <si>
    <t>Good communication and Interpersonal skills.</t>
  </si>
  <si>
    <t>C-500-20249-807881</t>
  </si>
  <si>
    <t>All applicable CNMI and tax deductions</t>
  </si>
  <si>
    <t>ARAGO</t>
  </si>
  <si>
    <t>GLICERIO</t>
  </si>
  <si>
    <t>DEL MUNDO</t>
  </si>
  <si>
    <t>C-500-20310-899709</t>
  </si>
  <si>
    <t>FIVE STAR AUTOHOP</t>
  </si>
  <si>
    <t>P-500-20279-857273</t>
  </si>
  <si>
    <t>AUTOMOTIVE SERVICE TECHNICIANS AND MECHANICS</t>
  </si>
  <si>
    <t>HIGH SCHOOL DIPLOMA WITH 12 MONTHS WORK EXPERIENCE AS AUTOMOTIVE SERVICE TECHNICIAN AND
MECHANICS. MUST HAVE THE NECESSARY PHYSICAL STAMINA. MUST BE ABLE TO WORK FOR EXTENDED
HOURS OR WORK DAYS. KNOWLEDGE OF MACHINES AND TOOLS INCLUDING THEIR DESIGNS, USES, REP
AIR AND MAINTENANCE.</t>
  </si>
  <si>
    <t>C-500-20342-939535</t>
  </si>
  <si>
    <t>P-500-20296-885068</t>
  </si>
  <si>
    <t>C-500-20310-899812</t>
  </si>
  <si>
    <t>C-500-21046-076693</t>
  </si>
  <si>
    <t>With excellent ability to supervise workers engaged in preparing and serving food.  With good communication and positive attitude.</t>
  </si>
  <si>
    <t>CHALAN PALE ARNOLD, GUALO RAI VILLAGE</t>
  </si>
  <si>
    <t>C-500-20362-980086</t>
  </si>
  <si>
    <t>P-500-20321-914754</t>
  </si>
  <si>
    <t>Guest Relations Officer</t>
  </si>
  <si>
    <t>Six months or more experience in Concierge or Customer Service in hotel or related industry. Proficient in languages of Korean-English or Chinese-English or Russian-English is required due to the demographic of visitors/tourist to Saipan. Must be able to work flexible shifts (days, nights and holidays).</t>
  </si>
  <si>
    <t xml:space="preserve"> www.picresorts/careers/saipan</t>
  </si>
  <si>
    <t>C-500-20318-911247</t>
  </si>
  <si>
    <t>SM Enterprises, LLC</t>
  </si>
  <si>
    <t>PO Box 503053</t>
  </si>
  <si>
    <t>Malin</t>
  </si>
  <si>
    <t>Christopher</t>
  </si>
  <si>
    <t>Scott</t>
  </si>
  <si>
    <t>Member / Manager</t>
  </si>
  <si>
    <t>smellcsaipan@gmail.com</t>
  </si>
  <si>
    <t>P-500-20161-636564</t>
  </si>
  <si>
    <t>Heavy Equipment Driver/Operator</t>
  </si>
  <si>
    <t>Chalan Pale Arnold Road, Chalan Laulau</t>
  </si>
  <si>
    <t>CNMI Taxes and FICA Taxes</t>
  </si>
  <si>
    <t>MALIN</t>
  </si>
  <si>
    <t>CHRISTOPHER SCOTT</t>
  </si>
  <si>
    <t>SM ENTERPRISES, LLC</t>
  </si>
  <si>
    <t>C-500-20252-809223</t>
  </si>
  <si>
    <t>P-500-20217-749874</t>
  </si>
  <si>
    <t>- MUST HAVE ADEQUATE EXPERIENCE AND KNOW HOW IN BANANA RIPENING PROCESS.
- MUST BE ABLE TO LIFT WEIGHT UP TO 40LBS.
- MUST BE ABLE TO WORK SOME NIGHTS AND WEEKENDS.
- MUST HAVE FOOD HANDLERS PERMIT.
- MUST PROVIDE POLICE CLEARANCE (FOREIGN OR US WORKE</t>
  </si>
  <si>
    <t>C-500-20225-763666</t>
  </si>
  <si>
    <t xml:space="preserve">At least High School Graduate with minimum 6 months experience .
Must have general knowledge of carpentry, electrical, plumbing, masonry and building &amp; maintenance Skills. Must have skills on painting and repairing roofs, windows, doors, floors, and woodwork. Ability to understands and follow safety procedures. Must be able to read blue prints and engineering plumbing, structural and electrical Layouts. Must be able to maintain cooperative attitude under stressful circumstances. Can work without any supervision.
Applicants either US citizen worker or CW-1 must provide school credentials and training/employment certificate.
Must provide updated police clearance, employment certificate or training certificate
</t>
  </si>
  <si>
    <t>C-500-20325-921103</t>
  </si>
  <si>
    <t>Lot801 Building San Antonio</t>
  </si>
  <si>
    <t>P-500-20282-870600</t>
  </si>
  <si>
    <t>Associate's degree in Management, Finance or Accounting</t>
  </si>
  <si>
    <t>NORMA M. MARFEGA Dba Islander Mini Mart I</t>
  </si>
  <si>
    <t>C-500-20310-899827</t>
  </si>
  <si>
    <t>Hangar One West Tinian</t>
  </si>
  <si>
    <t>P-500-20279-857232</t>
  </si>
  <si>
    <t>Customer Service Specialist</t>
  </si>
  <si>
    <t>Computer literate, must also be familiar with Microsoft Office applications such as Excel.</t>
  </si>
  <si>
    <t>Cooks, Institution and Cafeteria</t>
  </si>
  <si>
    <t>AUTOMOTIVE BODY AND RELATED REPAIRERS</t>
  </si>
  <si>
    <t>C-500-20221-758641</t>
  </si>
  <si>
    <t>CHUNG HUA INCORPORATED</t>
  </si>
  <si>
    <t>TUN SEGUNDO ST CHALAN KANOA</t>
  </si>
  <si>
    <t>QING E</t>
  </si>
  <si>
    <t>chunghuaincorporated670@gmail.com</t>
  </si>
  <si>
    <t>P-500-20183-688545</t>
  </si>
  <si>
    <t>C-500-20309-897586</t>
  </si>
  <si>
    <t>To qualify applicants must have at least 18 months experience working in the same position. Must have extensive knowledge of Thai Massage. Applicant must be able to converse in Japanese, Chinese &amp; English to accommodate diverse tourist clientele. Applicant must be hardworking, able to multi task and work even under pressure. Must be able to maintain cooperative attitude under stressful circumstances. Please note that the work schedule will be divided into three shifts (opening shift, mid shift and closing shift) to be spread among the workers.</t>
  </si>
  <si>
    <t>C-500-20258-820337</t>
  </si>
  <si>
    <t>P-500-20219-754271</t>
  </si>
  <si>
    <t>SPECIALIZED IN KOREAN DISHES.  PREFERABLY SPEAKING KOREAN LANGUAGE</t>
  </si>
  <si>
    <t>C-500-20245-797990</t>
  </si>
  <si>
    <t>KOREA TOURISM INC</t>
  </si>
  <si>
    <t>KOREANA TOURS BUREAU</t>
  </si>
  <si>
    <t>HYATT HOTEL LOBBY GARAPAN</t>
  </si>
  <si>
    <t>HWANG</t>
  </si>
  <si>
    <t>IN TAEK</t>
  </si>
  <si>
    <t>susupe302@gmail.com</t>
  </si>
  <si>
    <t>P-500-20213-745302</t>
  </si>
  <si>
    <t>TRAVEL AGENT</t>
  </si>
  <si>
    <t>With at least one year work experience as, with computer skills and must understand and read, speak Korean language</t>
  </si>
  <si>
    <t>C-500-20342-939533</t>
  </si>
  <si>
    <t>P-500-20277-856715</t>
  </si>
  <si>
    <t>NURSING ASSISTANT CERTIFICATE OR EQUIVALENT NURSING TRAINING PROGRAM</t>
  </si>
  <si>
    <t>C-500-20240-790470</t>
  </si>
  <si>
    <t>TRIPLE ?B? FORWARDERS (CNMI), INC.</t>
  </si>
  <si>
    <t>SPLC BUILDING 1</t>
  </si>
  <si>
    <t>PAUL</t>
  </si>
  <si>
    <t>PMANGLONA@TRIPLEB.COM</t>
  </si>
  <si>
    <t>P-500-20204-728239</t>
  </si>
  <si>
    <t>SERVICE SALES REPRESENTATIVE</t>
  </si>
  <si>
    <t>MUST HAVE SERVICE SALES EXPERIENCE PREFERABLY IN A CARGO AND FREIGHT FORWARDING BUSINESS; MUST HAVE EXTENSIVE KNOWLEDGE AND EXPERIENCE IN THE FREIGHT FORWARDING BUSINESS; AND PREFERABLY FAMILIAR WITH MS OFFICE APPLICATION, CARGO MATE &amp; WEB FREIGHT PRO.</t>
  </si>
  <si>
    <t>SPLC Building 1st Floor Sta. Remedios Drive, LOWER BASE</t>
  </si>
  <si>
    <t>P.O. Box 501928</t>
  </si>
  <si>
    <t>C-500-20233-780593</t>
  </si>
  <si>
    <t>P-500-20121-529878</t>
  </si>
  <si>
    <t>COMBINED FOOD PREPARATION AND SERVING WORKERS</t>
  </si>
  <si>
    <t>HIGH SCHOOL GRADUATE WITH AT LEAST 3 MONTHS TRANING AND/OR 6 MONTHS WORKING EXPERIENCE .
MUST HAVE GENERAL KNOWLEDGE IN FOOD PREPARATION. MUST HAVE THE ABILITY TO WORK QUICKLY AND SAFELY WITH SHARP OBJECTS. MUST BE CONSTRUCTIVE
AND COOPERATIVE WORKING RELATIONSHIPS WITH OTHERS, AND MAINTAINING THEM OVER TIME.CAN PROVIDE INFORMATION TO SUPERVISORS, CO-WORKERS AND
SUBORDINATES . MUST BE ABLE TO MAINTAIN COOPERATIVE ATTITUDE UNDER STRESSFUL CIRCUMSTANCES. CAN WORK WITHOUT ANY SUPERVISION.
APPLICANTS EITHER US CITIZEN WORKER OR CW-1 WORKER MUST PROVIDE EMPLOYMENT  OR/AND TRAINING CERTIFICATES AND UNEXPIRED FOOD HANDLER CERTIFICATE</t>
  </si>
  <si>
    <t>EVEREST KITCHEN/BENCH'S SNACK BAR</t>
  </si>
  <si>
    <t>ACCORDING TO APPROVED SCHEDULES</t>
  </si>
  <si>
    <t>TAXES &amp; OTHER CNMI DEDUCTIONS</t>
  </si>
  <si>
    <t>C-500-20249-807856</t>
  </si>
  <si>
    <t>ZHONGWANG INTERNATIONAL TRADING CORP</t>
  </si>
  <si>
    <t>MOONLIGHT SHOPPING</t>
  </si>
  <si>
    <t>BEACH ROAD CHALAN KANOA VILLAGE</t>
  </si>
  <si>
    <t>LAI</t>
  </si>
  <si>
    <t>ZHONGXIANG</t>
  </si>
  <si>
    <t>MOONLIGHT2398@HOTMAIL.COM</t>
  </si>
  <si>
    <t>P-500-20215-747246</t>
  </si>
  <si>
    <t>WORK SCHEDULES AS FOLLOW:
10:00 AM TO 1:00 PM;
2:00 PM TO 6:00 PM, 7 HOURS A DAY.
MONDAY THROUGH FRIDAY, 35 HOURS PER WEEK.</t>
  </si>
  <si>
    <t>Biweekly salary $30.92 x 70 hours=$2,164.40(FLSA Exempt)</t>
  </si>
  <si>
    <t>deduct all local and federal taxes (e.g FICA)</t>
  </si>
  <si>
    <t>moonlight2398@hotmail.com</t>
  </si>
  <si>
    <t>C-500-20240-790200</t>
  </si>
  <si>
    <t>P-500-20204-728291</t>
  </si>
  <si>
    <t>ACCOUNTING ASSOCIATE</t>
  </si>
  <si>
    <t xml:space="preserve">PROFICIENT IN MICROSOFT AND ACCOUNTING SOFTWARE SUCH AS QUICKBOOK AND PEACH TREE,KNOWLEDGEABLE ON US GENERALLY ACCEPTED ACCOUNTING PRINCIPLES ,PROFICIENT IN THE ENGLISH LANGUAGE (VERBAL,WRITTEN AND READING.) ACTIVE LISTENING,CRITICAL THINKING ,CERTIFICATE OF EMPLOYMENT APPLIED EQUALITY TO BOTH US WORKER AND CW-1 WORKER </t>
  </si>
  <si>
    <t>2NDFLR PO BOX 500932</t>
  </si>
  <si>
    <t>All CNMI and Federal Income Taxes required</t>
  </si>
  <si>
    <t>C-500-21048-081147</t>
  </si>
  <si>
    <t>Genoveva's Hair Power, Inc.</t>
  </si>
  <si>
    <t>Beauty and Barber Shop</t>
  </si>
  <si>
    <t>Alaihai Avenue cor Garapan Street</t>
  </si>
  <si>
    <t>P-500-21020-021947</t>
  </si>
  <si>
    <t>Beautician</t>
  </si>
  <si>
    <t>Familiar with beauty products and hair  trends.  Good interpersonal and communication skills. Flexible availability, including weekends and holidays.</t>
  </si>
  <si>
    <t>All Mandated CNMI and Federal Payroll Taxes</t>
  </si>
  <si>
    <t>C-500-20267-840477</t>
  </si>
  <si>
    <t>Maytenth 2 bldg Room 310 Paseo de Marianas Garapan</t>
  </si>
  <si>
    <t>P-500-20220-756478</t>
  </si>
  <si>
    <t>Certificate of employment from previous employment will be applied equally to both U.S. workers and CW-1 workers. At least have (3) month work experience.</t>
  </si>
  <si>
    <t>Paseo de Marianas Garapan</t>
  </si>
  <si>
    <t>Maytenth 2 bldg Ground floor</t>
  </si>
  <si>
    <t>Withholding tax, Fica</t>
  </si>
  <si>
    <t>C-500-21035-053813</t>
  </si>
  <si>
    <t>WINNERS RESTAURANT, WINNERS RESIDENCE ETC.</t>
  </si>
  <si>
    <t>P.O. Box 506003</t>
  </si>
  <si>
    <t>P-500-20309-897706</t>
  </si>
  <si>
    <t xml:space="preserve">Familiar with the preparation of international cuisine such as American, Korean, Filipino &amp; other saleable menus. College or vocational training in the area of foodservice is an advantage but not mandatory. Must be able to secure the CNMI Department of Public Healths food handler certificate. Able to work all shifts and flexible schedules including weekends and holidays. </t>
  </si>
  <si>
    <t>C-500-20234-780707</t>
  </si>
  <si>
    <t>PMB 101 BOX 10000, Saipan</t>
  </si>
  <si>
    <t>P-500-20192-706498</t>
  </si>
  <si>
    <t>A/C &amp; Refrigeration Technician</t>
  </si>
  <si>
    <t>Knowledgeable in mechanic and repair technologies. To be able to diagnose and troubleshoot a problem system or application.</t>
  </si>
  <si>
    <t>WH-DOOR 2, Dotse Place, Beach Road</t>
  </si>
  <si>
    <t>CNMI Withholding and FICA Tax (SS and Medicare)</t>
  </si>
  <si>
    <t>C-500-20309-897722</t>
  </si>
  <si>
    <t>C-500-20231-773556</t>
  </si>
  <si>
    <t>P-500-20198-717725</t>
  </si>
  <si>
    <t>ACCOUNTING CLERKS</t>
  </si>
  <si>
    <t>Must be an associate degree graduate and proficient in using Microsoft Word and Quick Books.</t>
  </si>
  <si>
    <t>SINAPALO SAFEWAY BUILDING</t>
  </si>
  <si>
    <t>C-500-20219-754308</t>
  </si>
  <si>
    <t>File Clerks</t>
  </si>
  <si>
    <t>P-500-20112-502917</t>
  </si>
  <si>
    <t>FILE CLERK</t>
  </si>
  <si>
    <t>Independent, Innovative and dependable work ethics towards assigned tasks with the integrity, flexibility and persistence for cooperation and concern  in the achievement and completion of work goals.</t>
  </si>
  <si>
    <t>C-500-20342-939504</t>
  </si>
  <si>
    <t>PO BOX 505339</t>
  </si>
  <si>
    <t>P-500-20315-905676</t>
  </si>
  <si>
    <t>Maids and Housekeeping cleaners</t>
  </si>
  <si>
    <t>Can operate Housekeeping equipment.</t>
  </si>
  <si>
    <t>C-500-20204-730358</t>
  </si>
  <si>
    <t>Accounting Service and Document Handling</t>
  </si>
  <si>
    <t>Renee</t>
  </si>
  <si>
    <t>PMB 2502 Po Box 10002</t>
  </si>
  <si>
    <t>P-500-20154-617856</t>
  </si>
  <si>
    <t>Apt 1 Navy Hill Town Houses</t>
  </si>
  <si>
    <t>Navy Hill</t>
  </si>
  <si>
    <t>C-500-20229-771177</t>
  </si>
  <si>
    <t>SAIPAN ENTERTAINMENT INC.</t>
  </si>
  <si>
    <t>DBA: NEW KAGMAN MARKET</t>
  </si>
  <si>
    <t>KAGMAN DISTRICT</t>
  </si>
  <si>
    <t>PMB 76 BOX 10003</t>
  </si>
  <si>
    <t>OFELIA</t>
  </si>
  <si>
    <t>CORPORATION BOARD SECRETARY</t>
  </si>
  <si>
    <t>saipanentertainmentinc@gmail.com</t>
  </si>
  <si>
    <t>P-500-20171-666913</t>
  </si>
  <si>
    <t>INVENTORY CLERK</t>
  </si>
  <si>
    <t>Speaking  Talking to others to convey information effectively.
Active Listening  Giving full attention to what other people are saying, taking time to understand the points being made, asking questions as appropriate, and not interrupting at inappropriate times.
Service Orientation  Actively looking for ways to help people.
Coordination  Adjusting actions in relation to others' actions.</t>
  </si>
  <si>
    <t>SAIPANENTERTAINMENTINC@GMAIL.COM</t>
  </si>
  <si>
    <t>PALACIOS</t>
  </si>
  <si>
    <t>JOSEPHINE</t>
  </si>
  <si>
    <t>C-500-21014-012891</t>
  </si>
  <si>
    <t xml:space="preserve">Must have basic plumbing, electrical, carpentry, masonry and landscaping skills for landscaping, maintenance and repairs as client needs arise.  Because the job will require daily moment in and about Saipan, traveling to and from client building and residence locations and to materials vendors to acquire items necessary for repairs and maintenance, the job requires that the employee obtain a CNMI Driver's License and secure the daily use of an operational, registered and insured vehicle prior to the employee's first day of work and to maintain a valid CNMI driver's license, an operational, registered and insured vehicle at all times during the full term of employment.  Company employees are reimbursed at the IRS mileage rate for their fuel and maintenance costs for all miles traveled in their vehicles for company business.  These requirement and all of the other requirements for this job apply to all Company employees regardless of citizenship, nationality and/or place of hire.
</t>
  </si>
  <si>
    <t>C-500-21014-012897</t>
  </si>
  <si>
    <t>C-500-20323-916947</t>
  </si>
  <si>
    <t>RNV FOREX</t>
  </si>
  <si>
    <t>P-500-20288-877684</t>
  </si>
  <si>
    <t>MUST HAVE AT LEAST 24 MONTHS OF EXPERIENCE IN ACCOUNTING OR SAME FIELD. MUST HAVE KNOWLEDGE, EXPERIENCE AND SKILLS IN ACCOUNTING SOFTWARE. MUST HAVE KNOWLEDGE AND SKILLS IN CLERICAL AND ADMINISTRATIVE PROCEDURES - Knowledge of administrative and clerical procedures and systems such as word processing, managing files and records, stenography and transcription, designing forms, and other office procedures and terminology.</t>
  </si>
  <si>
    <t>C-500-21021-024581</t>
  </si>
  <si>
    <t>P-500-20328-923369</t>
  </si>
  <si>
    <t xml:space="preserve">Service Orientation  Actively looking for ways to help people.
Coordination  Adjusting actions in relation to others' actions.
Time Management  Managing one's own time and the time of others.
Social Perceptiveness  Being aware of others' reactions and understanding why they react as they do.
Active Listening  Giving full attention to what other people are saying, taking time to understand the points being made, asking questions as appropriate, and not interrupting at inappropriate times.
Critical Thinking  Using logic and reasoning to identify the strengths and weaknesses of alternative solutions, conclusions or approaches to problems.
Monitoring  Monitoring/Assessing performance of yourself, other individuals, or organizations to make improvements or take corrective action.
Speaking  Talking to others to convey information effectively.
Reading Comprehension  Understanding written sentences and paragraphs in work related documents.
Active Learning  Understanding the implications of new information for both current and future problem-solving and decision-making.
Instructing  Teaching others how to do something.
Judgment and Decision Making  Considering the relative costs and benefits of potential actions to choose the most appropriate one.
Learning Strategies  Selecting and using training/instructional methods and procedures appropriate for the situation when learning or teaching new things.
Writing  Communicating effectively in writing as appropriate for the needs of the audience.
Management of Material Resources  Obtaining and seeing to the appropriate use of equipment, facilities, and materials needed to do certain work.
Operation and Control  Controlling operations of equipment or systems.
Equipment Selection  Determining the kind of tools and equipment needed to do a job.
</t>
  </si>
  <si>
    <t>C-500-20269-844911</t>
  </si>
  <si>
    <t>P-500-20238-785293</t>
  </si>
  <si>
    <t>CIVIL ENGINEERS</t>
  </si>
  <si>
    <t>BACHELORS DEGREE IN CIVIL ENGINEERING (MAY BE FOREIGN EQUIVALENT); 24 MONTHS EXPERIENCE AS CIVIL ENGINEER, PROJECT ENGINEER OR CHIEF ENGINEER.</t>
  </si>
  <si>
    <t>C-500-20198-717603</t>
  </si>
  <si>
    <t>Employees' Income Taxes as required by Federal and CNMI laws</t>
  </si>
  <si>
    <t>C-500-20286-875668</t>
  </si>
  <si>
    <t>JOHNSON</t>
  </si>
  <si>
    <t>MARIA LOURDES</t>
  </si>
  <si>
    <t>P-500-20224-761352</t>
  </si>
  <si>
    <t>COMPUTER NETWORK SUPPORT SPECIALIST</t>
  </si>
  <si>
    <t>1. Able to set up and administer computer network architecture and Internet Securities.
2. Administer, configure and support Back-Up and Recovery System.
3. Thorough understanding of WAN and LAN support, VM Ware and Hyper V Virtualization.
4. Previous experience with CISCO switches and routers, CCNA certification is a plus.
5. Experience in remote access, network and computer server.
6. Knowledgeable in dot.Net, Visual Basic, and PHP/MVC programming, MYSQL/SQL administration.
7. Analyze user needs and software requirements and design simple system.
8.  Familiarity with server management and monitoring tools.
9. Ability to listen and understand information and ideas presented  through spoken words and sentences.
10.  A minimum of  of four (4) years work experience is required.
11. Must be a graduate of Bachelors  Degree in Computer Science</t>
  </si>
  <si>
    <t>LOWER BASE INDUSTRIAL PARK</t>
  </si>
  <si>
    <t>C-500-20342-939538</t>
  </si>
  <si>
    <t>C-500-20307-895663</t>
  </si>
  <si>
    <t>TJENTERPRISES18@GMAIL.COM</t>
  </si>
  <si>
    <t>P-500-20276-855034</t>
  </si>
  <si>
    <t>HELPERS-PRODUCTION WORKERS</t>
  </si>
  <si>
    <t>Knowledge of machines and tools such as bush cutter and riding mowers including their design, uses, repairs and maintenance.</t>
  </si>
  <si>
    <t>Sinapalo Safeway Building</t>
  </si>
  <si>
    <t>CNMI WITHHOLDING TAXES AND FEDERAL TAXES (IF APPLICABLE)</t>
  </si>
  <si>
    <t>C-500-20218-751643</t>
  </si>
  <si>
    <t>P.O. BOX 502564</t>
  </si>
  <si>
    <t>sinclair9665@hotmail.com</t>
  </si>
  <si>
    <t>P-500-20188-695623</t>
  </si>
  <si>
    <t>2 years of experience in scuba diving instructor, must be a PADI or NAUI certified, Licensed scuba diving instructor. Must have current certification in rescue techniques, CPR and first aid certification, will be applied equally to both U.S. workers and CW-1 workers.</t>
  </si>
  <si>
    <t>C-500-20206-733149</t>
  </si>
  <si>
    <t>P-500-20141-587118</t>
  </si>
  <si>
    <t>Employment Certificate for at least 12 months, will be applied equally to both U.S. workers and CW-1 workers. Can operate Electrical Equipment</t>
  </si>
  <si>
    <t>In excess of 40 hrs per week the rate will be overtime rate (normal rate multiply by 1.5)</t>
  </si>
  <si>
    <t>Housing is optional and offered to both U.S. workers and CW-1 workers. Employer will assist workers in securing board, lodging or other facilities free of charge. CNMI Withholding Tax &amp; FICA Taxes</t>
  </si>
  <si>
    <t>C-500-21030-044310</t>
  </si>
  <si>
    <t>P-500-20316-907588</t>
  </si>
  <si>
    <t>FIRST LINE SUPERVISOR/DINING</t>
  </si>
  <si>
    <t>Must have High School diploma. Must have 12 months experience as a Restaurant Supervisor in a Restaurant setting not on the Fast Food outlet. Must have sufficient knowledge on computer to do daily reports. Must be able to handle split shift and flexible schedules. Must be able to handle various customer complain, control inventory of food, equipment, small ware and liquor and other items such as uniforms that needed monthly inventory report. Can do basic kitchen preparation and cooking during busy situation.</t>
  </si>
  <si>
    <t>SAN ISIDRO AVENUE</t>
  </si>
  <si>
    <t>CNMI AND FICA TAX</t>
  </si>
  <si>
    <t>C-500-20225-763954</t>
  </si>
  <si>
    <t>JACEM TJT CORPORATION</t>
  </si>
  <si>
    <t>JACEM TJT PRINTING &amp; DESIGN</t>
  </si>
  <si>
    <t>P.O. BOX 503698</t>
  </si>
  <si>
    <t>TAMBIGA</t>
  </si>
  <si>
    <t>MA CRISTINA</t>
  </si>
  <si>
    <t>SANTOS</t>
  </si>
  <si>
    <t>VP</t>
  </si>
  <si>
    <t>jacemkolor2000@gmail.com</t>
  </si>
  <si>
    <t>P-500-20177-679079</t>
  </si>
  <si>
    <t>OFFSET/DIGITAL PRINTING OPERATOR</t>
  </si>
  <si>
    <t>knowledge in different kind of paper required
used &amp; knowledgein printing equipments &amp; other related machine required.</t>
  </si>
  <si>
    <t>Puti Tainobui Avenue</t>
  </si>
  <si>
    <t>P.O. Box 503698 GARAPAN Village</t>
  </si>
  <si>
    <t xml:space="preserve">Deductions from Pay are Government taxes, withholding tax, chapter 2, IRS, SSS and Medicare. Utility Chargers such as Water and Electricity consumption. Housing is optional and offered to workers. </t>
  </si>
  <si>
    <t>C-500-20252-808566</t>
  </si>
  <si>
    <t>P-500-20107-491565</t>
  </si>
  <si>
    <t>MEDICAL ASSISTANT CERTIFICATION OR EQUIVALENT EXPERIENCE
CPR</t>
  </si>
  <si>
    <t>C-500-20219-754310</t>
  </si>
  <si>
    <t>P-500-20182-687932</t>
  </si>
  <si>
    <t>C-500-20324-919083</t>
  </si>
  <si>
    <t>HORIZONS INC.</t>
  </si>
  <si>
    <t>CHALAN PALE ARNOLD</t>
  </si>
  <si>
    <t>P.O.  BOX 502399 CK, SAIPAN</t>
  </si>
  <si>
    <t>TANAPAG VILLAGE</t>
  </si>
  <si>
    <t>TIU</t>
  </si>
  <si>
    <t>ALBERT</t>
  </si>
  <si>
    <t>ONG</t>
  </si>
  <si>
    <t>P.O. BOX 502399 CK, SAIPAN</t>
  </si>
  <si>
    <t>horizons87.hrd@gmail.com</t>
  </si>
  <si>
    <t>P-500-20276-855138</t>
  </si>
  <si>
    <t>SALESPERSON-RETAIL</t>
  </si>
  <si>
    <t>MUST BE HIGH SCHOOL GRADUATE OR IT'S EQUIVALENT. MUST BE VERSED IN MICROSOFT OFFICE APPLICATIONS. MUST HAVE PRIOR KNOWLEDGE ON PRODUCT ESTIMATING AND QUOTING OF PRICES SUCH AS FOOD AND NON FOOD ITEMS AND OFFICE SUPPLIES, CREDIT OR CONTRACT TERMS AND WARRANTIES. MUST BE ABLE TO MONITOR MARKET CONDITIONS, PRODUCT INNOVATIONS AND COMPETITOR'S PRODUCTS, PRICES AND SALES. MUST KNOW HOW TO PLAN, ASSEMBLE AND DISPLAY PRODUCTS OR MAKE RECOMMENDATIONS REGARDING PROMOTIONAL DISPLAYS AND ADVERTISING.</t>
  </si>
  <si>
    <t>horizons-inc-spn.com</t>
  </si>
  <si>
    <t>C-500-20323-916989</t>
  </si>
  <si>
    <t>EXPERIENCE IN LIBRARY CUSTOMER SERVICE ROLE.
BASIC COMPUTER LITERACY.
ATTENTION TO DETAIL AND GOOD PROBLEM SOLVING ABILITY.
BE RELIABLE, HONEST, DEPENDABLE AND TEAM WORKER.
BE IN THE SAME FAITH AS THE ORGANIZATION TO CARRY ON THE VISION MISSION OF THE ORGANIZATION.</t>
  </si>
  <si>
    <t>FICA, and other TAXES required by the law to the employee.</t>
  </si>
  <si>
    <t>C-500-20351-962524</t>
  </si>
  <si>
    <t>The requirement of a U.S. Mechanic Certificate will be applied equally to both U.S. workers and CW-1 workers.</t>
  </si>
  <si>
    <t>All Applicable CNMI and Federal taxes</t>
  </si>
  <si>
    <t>C-500-20252-808574</t>
  </si>
  <si>
    <t>P-500-20118-518956</t>
  </si>
  <si>
    <t>MAINTENANCE AND REPAIR WORKERS GENERALL</t>
  </si>
  <si>
    <t>C-500-20307-894244</t>
  </si>
  <si>
    <t>Joeten Motor Company, Inc</t>
  </si>
  <si>
    <t>Beach Road, Oleai P O Box 500137</t>
  </si>
  <si>
    <t>P-500-20274-850746</t>
  </si>
  <si>
    <t xml:space="preserve">High school diploma or equivalent.
Prior experience with diagnosing, repairing vehicles and following safety instructions and directions.
Applicants must pass auto parts skilled test (total passing score of 89%) during application process.
The skill testing and comprehension exam are required equally of both us and foreign workers.
Must be able to work on weekends and holidays on short notice. </t>
  </si>
  <si>
    <t>C-500-20217-749435</t>
  </si>
  <si>
    <t>Marfega Trading Co., Inc.</t>
  </si>
  <si>
    <t>Islander Rent A Car/ASKS Fashion/eCenter</t>
  </si>
  <si>
    <t>Airport Road Dandan Village</t>
  </si>
  <si>
    <t>P-500-20127-545023</t>
  </si>
  <si>
    <t xml:space="preserve">Bachelor's education requirement must be Bachelor's Degree BS in Accounting, Finance or Management.  With Certifications of employment to be applied equally to both U.S. Workers and CW-1 workers.  </t>
  </si>
  <si>
    <t>Airport Road Dandan</t>
  </si>
  <si>
    <t>www.islanderrentacar.com</t>
  </si>
  <si>
    <t>C-500-21078-158951</t>
  </si>
  <si>
    <t>P-500-20257-819806</t>
  </si>
  <si>
    <t>High school Graduate.24 months of related experience required.</t>
  </si>
  <si>
    <t>C-500-20210-738041</t>
  </si>
  <si>
    <t>Graduate of Bachelors Degree in Accounting with 3 years of experience. Experience in the shipping industry. PC proficient and excellent knowledge of Microsoft Excel, Word/Kronos Time keeper system and MAS90 Accounting software. Good command of oral and written communication skills. Familiar in CNMI/IRS tax preparation. Has good moral character and a passion for work. Diploma and Transcript of Record required.</t>
  </si>
  <si>
    <t>employees share on 401K and health insurance premium</t>
  </si>
  <si>
    <t>K.L. Carr Enterprises, Inc.</t>
  </si>
  <si>
    <t>P.O. Box 502535</t>
  </si>
  <si>
    <t>Esmerallda Drive Achugao Village</t>
  </si>
  <si>
    <t>SALUDEZ</t>
  </si>
  <si>
    <t>NOCUM</t>
  </si>
  <si>
    <t>Project Manager</t>
  </si>
  <si>
    <t>klcarr.2019@gmail.com</t>
  </si>
  <si>
    <t>P-500-20327-923153</t>
  </si>
  <si>
    <t>Must have at least 12-months of experience as General maintenance and building repairer and or similar job occupation.
Must be able to report to work 5-days a week.
agree to a post-offer pre-employment drug screening and random drug testing which will apply to both US and CW-1 workers.</t>
  </si>
  <si>
    <t>PO Box 502535</t>
  </si>
  <si>
    <t>C-500-20317-910998</t>
  </si>
  <si>
    <t>The position requires working in the acute health care environment to assist in maintaining and repairing wide variety of systems, life safety systems and general biomedical/ dental equipments.  Preferably had 24months of work experience as Medical Equipment Repairer and must be able  to work under close supervision of biomedical service engineer and posses knowledge of electronics or electricity.  Minimum two year degree in Electronics or Electricity.  Willing to work on flexible schedule.  The qualifications, knowledge, skills and abilities applies equally to ALL applicants foreign and U.S. workers.</t>
  </si>
  <si>
    <t>C-500-20213-745111</t>
  </si>
  <si>
    <t>Saipan Handyman</t>
  </si>
  <si>
    <t>P.O. Box 505339</t>
  </si>
  <si>
    <t>P-500-20177-678746</t>
  </si>
  <si>
    <t>HELPER CARPENTER</t>
  </si>
  <si>
    <t>Skills in basic carpentry activities. Employment Certificate for at least 12 months.
Note: Employment Certificate Requirements to BOTH U.S. Workers and CW-1/Foreign Workers.</t>
  </si>
  <si>
    <t>C-500-20342-939499</t>
  </si>
  <si>
    <t>ASIA PACIFIC HOTELS INC.</t>
  </si>
  <si>
    <t>CAUSING</t>
  </si>
  <si>
    <t>Network and Computer Systems Administrators</t>
  </si>
  <si>
    <t>P-500-20314-904196</t>
  </si>
  <si>
    <t>IT TECHNICAL SUPPORT MANAGER</t>
  </si>
  <si>
    <t xml:space="preserve">Must be able to determine how a system should work and how changes in conditions, operations and the environment will affect outcomes. Identifying measures or indicators of system performance and the actions needed to improve or correct performance, relative to the goals of the system. Determining causes of operating errors and deciding what to do about it. Conduct tests and inspections of products, services or processors to evaluate quality or performance. Performing routine maintenance on equipment and determining when and what kind of maintenance is needed. </t>
  </si>
  <si>
    <t>C-500-20195-709378</t>
  </si>
  <si>
    <t xml:space="preserve">SOUTH GARAPAN </t>
  </si>
  <si>
    <t>Order Fillers, Wholesale and Retail Sales</t>
  </si>
  <si>
    <t>P-500-20129-553305</t>
  </si>
  <si>
    <t>ORDER FILLER</t>
  </si>
  <si>
    <t>Foreign or U.S. Citizens applicants must have some 6 months of previous work related skills. Must have enough knowledge in Basic Accounting, computer 
operation and Microsoft Office. Must be able to maintain smile and courteous disposition towards internal and external customers. Good in customer relation. Must have good knowledge of areas and district here in Saipan, CNMI. Able to work flexible hours that may include early mornings, evenings, weekends, nights and/or holidays.</t>
  </si>
  <si>
    <t>F.I.C.A., MEDICARE, CHAPTER 2 TAX</t>
  </si>
  <si>
    <t>C-500-20244-795245</t>
  </si>
  <si>
    <t>BCM LLC</t>
  </si>
  <si>
    <t>BURGER</t>
  </si>
  <si>
    <t>C-500-20217-749581</t>
  </si>
  <si>
    <t>P-500-20127-545106</t>
  </si>
  <si>
    <t>MAINTENANCE MANAGER</t>
  </si>
  <si>
    <t xml:space="preserve">MUST HAVE KNOWLEDGE OF MACHINES AND TOOLS INCLUDING THEIR DESIGNS, USES, REPAIR AND MAINTENANCE. MUST HAVE THE ABILITY TO INTERPRET BLUEPRINTS, SPECIFICATIONS OR DIAGRAMS. MUST BE KNOWLEDGEABLE OF THE PRACTICAL APPLICATION OF ENGINEERING SCIENCE AND TECHNOLOGY. THIS INCLUDES APPLYING PRINCIPLES, TECHNIQUES, PROCEDURES AND EQUIPMENT TO THE DESIGN AND OPERATIONAL SERVICES. MUST BE ABLE TO WORK NIGHTS, WEEKENDS, AND HOLIDAYS AS NECESSARY. MUST BE PROFICIENT IN THE USE OF MS PROGRAMS AND OTHER COMPUTER SOFTWARE AND HARDWARE. MUST BE ABLE TO ARTICULATE REPORTS AND RECOMMENDATIONS EFFECTIVELY.
</t>
  </si>
  <si>
    <t>C-500-20234-780918</t>
  </si>
  <si>
    <t>ROOM 104 Marianas Business Plaza Nauru Loop Susupe</t>
  </si>
  <si>
    <t>P-500-20161-636985</t>
  </si>
  <si>
    <t>Good hand-eye coordination.
Good organisational skills.
Ability to read and follow recipes, to be creative.
Ability to follow strict health and safety standards.
Good health with no skin or breathing complaints.  
Ability to meet strict deadlines.
Maintain a neat and clean apperance.
Can operate large industrial-sized mixing machines and ovens.</t>
  </si>
  <si>
    <t>Room 104  Marianas Business Plaza Nauru Loop Susupe</t>
  </si>
  <si>
    <t>C-500-20351-962486</t>
  </si>
  <si>
    <t>C-500-20241-792672</t>
  </si>
  <si>
    <t>SHARAM GENERAL MERCHANDISE, LLC</t>
  </si>
  <si>
    <t>SHARAM BOUTIQUE AND GIFT SHOP</t>
  </si>
  <si>
    <t>P.O. BOX 502624</t>
  </si>
  <si>
    <t>SALCEDO</t>
  </si>
  <si>
    <t>RAMONA</t>
  </si>
  <si>
    <t>FAVOR</t>
  </si>
  <si>
    <t>sharamgenmdse2018@gmail.com</t>
  </si>
  <si>
    <t>P-500-20205-732847</t>
  </si>
  <si>
    <t>MERCHANDISE DISPLAYER AND WINDOW TRIMMER</t>
  </si>
  <si>
    <t>HIGH SCHOOL/GED</t>
  </si>
  <si>
    <t>HAMALAP LN, DISTRICT 3,BEACH ROAD</t>
  </si>
  <si>
    <t>WITHHOLDING  TAX, MED AND SS FICA TAX</t>
  </si>
  <si>
    <t>sharamgendmdse2018@gmail.com</t>
  </si>
  <si>
    <t>C-500-20329-925825</t>
  </si>
  <si>
    <t>PO Box 501193</t>
  </si>
  <si>
    <t>P-500-20172-670491</t>
  </si>
  <si>
    <t>General Maintenance &amp; Administrative Manager</t>
  </si>
  <si>
    <t>PROVEN MAINTENANCE EXPERIENCE AND TRAINING (PORTFOLIO).
SKILLED IN THE USE OF HAND AND POWER TOOLS.
ABILITY TO TAKE APART MACHINES, EQUIPMENT, OR DEVICES TO REMOVE AND REPLACE DEFECTIVE PARTS.
ABILITY TO CHECK BLUEPRINTS, REPAIR MANUALS, OR PARTS CATALOGS AS NECESSARY.
EXPERIENCE WITH PRECISION MEASURING INSTRUMENTS OR ELECTRONIC TESTING DEVICES.
EXPERIENCE PERFORMING ROUTINE MAINTENANCE.
EYE FOR DETAIL.
PROFESSIONAL PRESENTATION AND ATTITUDE.
ABILITY TO MAINTAIN FOCUS WHILE WORKING INDIVIDUALLY.
HIGH SCHOOL DIPLOMA OR GENERAL EDUCATION DEGREE (GED) EVEN FROM COUNTRY OF ORIGIN PREFERABLE</t>
  </si>
  <si>
    <t>Ground Floor Hemlani Bldg., Chalan Piao Beach Road</t>
  </si>
  <si>
    <t>C-500-21015-015476</t>
  </si>
  <si>
    <t>AYD Services, Inc.</t>
  </si>
  <si>
    <t>Beach Road, San Antonio Village</t>
  </si>
  <si>
    <t>AYD Compound</t>
  </si>
  <si>
    <t>PETER</t>
  </si>
  <si>
    <t>aydpenasap@gmail.com</t>
  </si>
  <si>
    <t>P-500-20353-968711</t>
  </si>
  <si>
    <t>Certificate of Auto Mechanic</t>
  </si>
  <si>
    <t>C-500-20203-725650</t>
  </si>
  <si>
    <t>Suite 209, 2nd Floor</t>
  </si>
  <si>
    <t xml:space="preserve">ROLAND </t>
  </si>
  <si>
    <t>SUITE 209, 2ND FLR, MARIANAS BUSINESS PLAZA, SUSUPE</t>
  </si>
  <si>
    <t>Law Office of Park and Associates</t>
  </si>
  <si>
    <t>Billing, Cost, and Rate Clerks</t>
  </si>
  <si>
    <t>P-500-20155-622046</t>
  </si>
  <si>
    <t>Billing Clerks</t>
  </si>
  <si>
    <t>As per employment contract</t>
  </si>
  <si>
    <t>As per CNMI Labor Laws in all mandatory deductions</t>
  </si>
  <si>
    <t>C-500-20204-728302</t>
  </si>
  <si>
    <t>Sasha Co., Inc.</t>
  </si>
  <si>
    <t>Speedy Turtle</t>
  </si>
  <si>
    <t>BEACH ROAD, CHALAN LAULAU</t>
  </si>
  <si>
    <t>P-500-20165-651490</t>
  </si>
  <si>
    <t>Dive Shop Manager/Dive Instructor</t>
  </si>
  <si>
    <t>PMB 458 Box 10000</t>
  </si>
  <si>
    <t>C-500-20224-761273</t>
  </si>
  <si>
    <t>MJ VISIONS, INC.</t>
  </si>
  <si>
    <t>TOPNOTCH</t>
  </si>
  <si>
    <t>Chalan Lau Lau</t>
  </si>
  <si>
    <t>dela Torre</t>
  </si>
  <si>
    <t>Ma Rosario</t>
  </si>
  <si>
    <t>Savella</t>
  </si>
  <si>
    <t>President/Director</t>
  </si>
  <si>
    <t>QUARTER MASTER ROAD</t>
  </si>
  <si>
    <t>topnotchspn@gmail.com</t>
  </si>
  <si>
    <t>P-500-20114-510893</t>
  </si>
  <si>
    <t>BOOKKEEPING. ACCOUNTING, AND AUDITING CLERKS</t>
  </si>
  <si>
    <t xml:space="preserve">REQUIREMENTS:
-FAMILARITY WITH QUICKBOOKS AND PEACHTREE ACCOUNTING SYSTEM.
-FAMILIARITY WITH MICROSOFT EXCEL AND WORD.
-MUST HAVE GOOD UNDERSTANDING OF WRITTEN SENTENCES IN ENGLISH.
-MUST PAY CAREFUL ATTENTION TO DETAILS.
SKILLS REQUIRED:
MATHEMATICS - USING MATHEMATICS TO SOLVE PROBLEMS.
ACTIVE LISTENING  GIVING FULL ATTENTION TO WHAT OTHER PEOPLE ARE SAYING, TAKING TIME TO UNDERSTAND THE 
POINTS BEING MADE, ASKING QUESTIONS AS APPROPRIATE, AND NOT INTERRUPTING AT INAPPROPRIATE TIMES.
CRITICAL THINKING- USING LOGIC AND REASONING TO IDENTIFY THE STRENGTHS AND WEAKNESSES OF ALTERNATIVE SOLUTIONS, CONCLUSIONS OR APPROACHES TO PROBLEMS.
READING COMPREHENSIONS  UNDERSTANDING WRITTEN SENTENCES AND PARAGRAPHS IN WORK RELATED DOCUMENTS.
SPEAKING  TALKING TO OTHERS TO CONVEY INFORMATION EFFECTIVELY.
</t>
  </si>
  <si>
    <t>C-500-20346-952510</t>
  </si>
  <si>
    <t>Beatriz Q. Fejeran</t>
  </si>
  <si>
    <t>WJC Mart/ WJC Pacific Fishing</t>
  </si>
  <si>
    <t>P. O Box 503742</t>
  </si>
  <si>
    <t>Fejeran</t>
  </si>
  <si>
    <t>Beatriz</t>
  </si>
  <si>
    <t>P O BOX 503742 CK</t>
  </si>
  <si>
    <t>bettyfejeran1964@gmail.com</t>
  </si>
  <si>
    <t>P-500-20283-874559</t>
  </si>
  <si>
    <t>Retail Sales Person</t>
  </si>
  <si>
    <t>Knowledge of customer and market dynamics and requirements. Solid communication and interpersonal skills. Ability to read, write and effectively communicate with customers.Must have 6-months experience as Retail Salesperson.</t>
  </si>
  <si>
    <t>Dandan Road, San Vicente Village</t>
  </si>
  <si>
    <t>Beatriz Q. Fejeran dba WJC Mart</t>
  </si>
  <si>
    <t>C-500-20218-751742</t>
  </si>
  <si>
    <t>MANJU P. HOM</t>
  </si>
  <si>
    <t>JAVA JOE'S</t>
  </si>
  <si>
    <t>CHALAN MONSIGNOR GUERRERO RTE 31</t>
  </si>
  <si>
    <t>PMB 668 BOX 10000 DANDAN</t>
  </si>
  <si>
    <t>P.O. BOX 503024</t>
  </si>
  <si>
    <t>P-500-20113-507036</t>
  </si>
  <si>
    <t>FOOD AND BEVERAGE MANAGER</t>
  </si>
  <si>
    <t xml:space="preserve">Must have a Bachelor's Degree in Hotel and Restaurant Management. Candidate must have a previous Cafe work experience of at least 48 MONTHS as a Cafe Manager, which specializes in real espresso beverages. Well experienced and knowledgeable about espresso machine regarding calibrations, adjustments, operation and trouble shooting. Well experienced and knowledgeable about espresso machine's maintenance (daily, weekly, monthly, every 6 months and yearly). Well experienced and knowledgeable about how to make, create and cost real specialty espresso beverages and expert in training staff on anything
about espresso. Must have a previous experience with Micros POS system on how to set up, create POS system( button selections for menus items, discounts, sales, inventory,
settlements and other options needed in maintaining POS), performs trouble shootings and cash handling experience is a must. Must be flexible in work schedule which includes early morning, afternoon and late evening/ weekends/ holidays. </t>
  </si>
  <si>
    <t>CHALAN MONSIGNOR GUERRERO RTE 31 DANDAN</t>
  </si>
  <si>
    <t>javajoes_saipan@yahoo.com</t>
  </si>
  <si>
    <t>C-500-20272-847303</t>
  </si>
  <si>
    <t xml:space="preserve">Tun Juaquin Doi Road, </t>
  </si>
  <si>
    <t>Finasisu Village</t>
  </si>
  <si>
    <t>Mallari</t>
  </si>
  <si>
    <t>Tun Juaquin Doi Road</t>
  </si>
  <si>
    <t>P-500-20172-670099</t>
  </si>
  <si>
    <t>Maintenance Worker</t>
  </si>
  <si>
    <t>C-500-20330-927590</t>
  </si>
  <si>
    <t xml:space="preserve"> Knowledge of machines and tools, including their designs, uses, repair, and maintenance.  The ability to tell when something is wrong or is likely to go wrong. Must be able to work for extended hours or work days. Must have the necessary physical stamina. </t>
  </si>
  <si>
    <t>C-500-20206-733221</t>
  </si>
  <si>
    <t>P-500-20171-666547</t>
  </si>
  <si>
    <t>Administrative Officer II</t>
  </si>
  <si>
    <t>High School Diploma 
12 months related working experience</t>
  </si>
  <si>
    <t>AMOLITA</t>
  </si>
  <si>
    <t>C-500-20247-802945</t>
  </si>
  <si>
    <t>P-500-20196-711848</t>
  </si>
  <si>
    <t>Must have knowledge how use computer and calculator. And must have good communication skills.</t>
  </si>
  <si>
    <t>CNMI Taxes and Federal Taxes</t>
  </si>
  <si>
    <t>Vecina</t>
  </si>
  <si>
    <t>Geneline</t>
  </si>
  <si>
    <t>H</t>
  </si>
  <si>
    <t>99 Cents Supermart, Inc.</t>
  </si>
  <si>
    <t>C-500-20308-895743</t>
  </si>
  <si>
    <t>SUSAN'S CATERING</t>
  </si>
  <si>
    <t>CHALAN MSGR. MARTINEZ, AS LITO VILLAGE</t>
  </si>
  <si>
    <t>P-500-20267-840482</t>
  </si>
  <si>
    <t>CHALAN MSGR. MARTINEZ, AS LITO</t>
  </si>
  <si>
    <t>C-500-20282-873424</t>
  </si>
  <si>
    <t>JHER MARIANAS CREATIVE LLC</t>
  </si>
  <si>
    <t>JHER MANPOWER SERVICES</t>
  </si>
  <si>
    <t>UNIT#106 PANGELINAN BUILDING, FAFA PI CHALAN LAULAU</t>
  </si>
  <si>
    <t xml:space="preserve">Biado </t>
  </si>
  <si>
    <t>Ana Cristy</t>
  </si>
  <si>
    <t>Sanchez</t>
  </si>
  <si>
    <t>CBCS</t>
  </si>
  <si>
    <t>San Vicente Village, Dan Dan</t>
  </si>
  <si>
    <t>jhercreative@gmail.com</t>
  </si>
  <si>
    <t>Information Technology Project Managers</t>
  </si>
  <si>
    <t>P-500-20246-800517</t>
  </si>
  <si>
    <t>INFORMATION TECHNOLOGY MANAGER</t>
  </si>
  <si>
    <t>Bachelor's degree in Computer Science, Information Systems, a related field, 2 years of experience working in IT operations. Excellent working knowledge of computer systems, security, network and systems administration, database. Desktop Publishing software, adobe systems in Photoshop Design Hot Technology, Microsoft Publisher</t>
  </si>
  <si>
    <t>UNIT#106 PANGELINAN BUILDING, FAFA PI, CHALAN LAULAU</t>
  </si>
  <si>
    <t>CNMI &amp; FEDERAL TAXES</t>
  </si>
  <si>
    <t>C-500-20330-927502</t>
  </si>
  <si>
    <t xml:space="preserve">RICHARD </t>
  </si>
  <si>
    <t>SAVANNAH ROAD WIRELESS, CAPITOL HIL</t>
  </si>
  <si>
    <t>P-500-20295-883778</t>
  </si>
  <si>
    <t>LANDSCAPING AND GROUNDSKEEPING WORKERS</t>
  </si>
  <si>
    <t xml:space="preserve">- U.S. and foreign workers must be physically fit and capable of performing physically demanding tasks all day, outside, in all kinds of weather and work environments, including hot, wet, windy, uneven terrain and noise. Skills and tasks include, but are </t>
  </si>
  <si>
    <t>C-500-20339-938124</t>
  </si>
  <si>
    <t>Dynamic Core Group Inc.</t>
  </si>
  <si>
    <t>Shirley’s Coffee Shop</t>
  </si>
  <si>
    <t>HAGOI ROAD</t>
  </si>
  <si>
    <t>TALAYA AVENUE SUSUPE</t>
  </si>
  <si>
    <t>MACARIO</t>
  </si>
  <si>
    <t>EDGARDO</t>
  </si>
  <si>
    <t>SALAZAR</t>
  </si>
  <si>
    <t>puy_macario@tanholdings.com</t>
  </si>
  <si>
    <t>P-500-20276-855069</t>
  </si>
  <si>
    <t>FOOD SERVICE MANAGER</t>
  </si>
  <si>
    <t xml:space="preserve">Knowledge of Point of Sales Software and Recipe and Menu software. Familiarity with  MyMicros Hospitality and Inventory Management System. Must be able to use Microsoft excel and words.   Knowledge of principles and processes for providing customer and personal services. This includes customer needs assessment, meeting quality standards for services, and evaluation of customer satisfaction.	
ACTIVE LISTENING GIVING FULL ATTENTION TO WHAT OTHER PEOPLE ARE SAYING, TAKING TIME TO UNDERSTAND THE POINTS BEING MADE, ASKING QUESTIONS AS
APPROPRIATE, AND NOT INTERRUPTING AT INAPPROPRIATE TIMES.
MANAGEMENT OF PERSONNEL RESOURCES MOTIVATING, DEVELOPING, AND DIRECTING PEOPLE AS THEY WORK, IDENTIFYING THE BEST PEOPLE FOR THE JOB.
MONITORING/ASSESSING PERFORMANCE OF YOURSELF, OTHER INDIVIDUALS, OR ORGANIZATIONS TO MAKE IMPROVEMENTS OR TAKE CORRECTIVE
ACTION.
SPEAKING TALKING TO OTHERS TO CONVEY INFORMATION EFFECTIVELY.
Required from Successful Applicants Before Start of Work:  Police Clearance , Food Handler Certification and employment certification from previous employer.
Dynamic Core, Inc. is an equal opportunity employer and above-mentioned requirements shall be applied equally to all successful applicants whether U.S. Citizens, U.S. Permanent Legal Residence, or CW-1 workers.     </t>
  </si>
  <si>
    <t>ALL CNMI AND FEDERAL TAXES</t>
  </si>
  <si>
    <t>shirleys@shirleyscoffeeshopsaipan.com</t>
  </si>
  <si>
    <t>www.shirleyscoffeeshop.com</t>
  </si>
  <si>
    <t>C-500-20273-850529</t>
  </si>
  <si>
    <t>RJCL CORPORATION DBA RNV FOREX</t>
  </si>
  <si>
    <t xml:space="preserve">RUEL </t>
  </si>
  <si>
    <t>P-500-20233-778350</t>
  </si>
  <si>
    <t xml:space="preserve">Must have knowledge with Accounting Software. Must have knowledge in Clerical and Administrative procedures and systems such as word processing, managing files and records, stenography and transcription, designing forms, and other office procedures and terminology.
</t>
  </si>
  <si>
    <t>Beachroad Garapan Village</t>
  </si>
  <si>
    <t>C-500-20252-808586</t>
  </si>
  <si>
    <t>Receptionists and Information Clerks</t>
  </si>
  <si>
    <t>P-500-20118-518974</t>
  </si>
  <si>
    <t>RECEPTIONIST AND INFORMATION CLERK</t>
  </si>
  <si>
    <t>C-500-20219-754585</t>
  </si>
  <si>
    <t>HOUSEKEEPING SKILLS;
GOOD COMMUNICATION;
CAN PROPERLY OPERATION SPECIAL TOOLS AND EQUIPMENTS;
GOOD CUSTOMER SERVICE;
CLEAN AND ORGANIZE;
DRIVER LICENSE IS PREFERRED</t>
  </si>
  <si>
    <t xml:space="preserve">SOCIAL SECURITY AND MEDICARE TAXES, CHAP 2 AND CHAP 7. Housing is offered at no cost or deduction to worker. </t>
  </si>
  <si>
    <t>C-500-20309-897675</t>
  </si>
  <si>
    <t>C-500-20355-971439</t>
  </si>
  <si>
    <t xml:space="preserve">ALEXANDER INCOPORATED </t>
  </si>
  <si>
    <t xml:space="preserve">ALEXANDER REALTY&amp;DEVELOPMENT, ALEXANDER DRILLING, FAST CASH PAWNS </t>
  </si>
  <si>
    <t>ALEXANDER BLDG. 1ST FLR. OLEAI BEACH ROAD, SAN JOSE</t>
  </si>
  <si>
    <t>DESOR</t>
  </si>
  <si>
    <t>KAMILLE JOYCE</t>
  </si>
  <si>
    <t>BRAVO</t>
  </si>
  <si>
    <t>kissmenjae@yahoo.com</t>
  </si>
  <si>
    <t>P-500-20321-913302</t>
  </si>
  <si>
    <t xml:space="preserve">Landscaping and Groundskeeping Workers </t>
  </si>
  <si>
    <t>KNOWS HOW TO OPERATE POWER TOOLS OR EQUIPMENT FOR THE LANDSCAPING AND GROUNDS KEEPING TASKS. STRONG KNOWLEDGE OF PEST MANAGEMENT AND BASIC LAWN MAINTENANCE. PROVEN WORKING EXPERIENCE AS LANDSCAPER.</t>
  </si>
  <si>
    <t>FICA taxes</t>
  </si>
  <si>
    <t>royalexanderspn@gmail.com</t>
  </si>
  <si>
    <t>alexanderrealtysaipan.com</t>
  </si>
  <si>
    <t>ALEXANDER INCORPORATED</t>
  </si>
  <si>
    <t>C-500-20330-928526</t>
  </si>
  <si>
    <t>Soledad Loop CHALAN KANOA</t>
  </si>
  <si>
    <t>C-500-20346-952519</t>
  </si>
  <si>
    <t>FEJERAN</t>
  </si>
  <si>
    <t>BEATRIZ</t>
  </si>
  <si>
    <t>Q.</t>
  </si>
  <si>
    <t>Fishers and Related Fishing Workers</t>
  </si>
  <si>
    <t>P-500-20290-879995</t>
  </si>
  <si>
    <t>Fisherman</t>
  </si>
  <si>
    <t>Knowledge in fishing methods  around CNMI. Knowledegable to use fishing equipment like big rods and drills. Have the knowledge to Handle catch fish by sorting, inspecting, cleaning to make sure that fish are not spoiled.</t>
  </si>
  <si>
    <t>CNMI Taxes and Fica taxes</t>
  </si>
  <si>
    <t>C-500-20220-756439</t>
  </si>
  <si>
    <t>CNMI SURPREME COURT</t>
  </si>
  <si>
    <t>P-500-20112-503052</t>
  </si>
  <si>
    <t>mark_conrad@pertech.com</t>
  </si>
  <si>
    <t>C-500-20233-780608</t>
  </si>
  <si>
    <t xml:space="preserve">Must be a High School graduate. Must have 12 months work experience  in a restaurant setting not on the fast food outlet. Must have sufficient knowledge on computer to do daily reports. Must be able to handle split shift and flexible schedules. Must have Food Handlers Certificate will be applied equally to both U.S. workers and Cw-1 workers..
</t>
  </si>
  <si>
    <t>C-500-20222-758729</t>
  </si>
  <si>
    <t>Overtime Rate applies in excess of 40 hours work per week</t>
  </si>
  <si>
    <t xml:space="preserve">Deductions are CNMI WITHHOLDING TAX, FEDERAL WITHHOLDING TAX,SOCIAL SECURITY AND MEDICARE CONTRIBUTIONS. Employer will assist workers in securing board and lodging. Employees will be deducted One hundred Dollars ($100.00) for housing. Cos of utilities will be paid for by the employees. This offer is optional. Employees may choose their own facility. </t>
  </si>
  <si>
    <t>C-500-20303-891210</t>
  </si>
  <si>
    <t>Guangdong Development Co., Ltd</t>
  </si>
  <si>
    <t>P-500-20265-835431</t>
  </si>
  <si>
    <t>Staff Canteen Cook</t>
  </si>
  <si>
    <t>3 months of working experience as a cook. Experience in using cutting tools and cookware. Knowledge of various cooking procedures and methods. Ability to follow all sanitation procedures.  Active Listening and Oral Comprehension. Knowledge of cooking Chinese style fast food will be an advantage.</t>
  </si>
  <si>
    <t>C-500-20206-733251</t>
  </si>
  <si>
    <t>C-500-20252-809281</t>
  </si>
  <si>
    <t>C-500-20114-510826</t>
  </si>
  <si>
    <t>St. Jude Renal Care Facility Inc.</t>
  </si>
  <si>
    <t>Admin.HR</t>
  </si>
  <si>
    <t>hpcshc.acctng@gmail.com</t>
  </si>
  <si>
    <t>P-500-20073-403956</t>
  </si>
  <si>
    <t>MUST PASS NCLEX-RN W/CURRENT CNMI RN LICENSE, MUST HOLD AN ASSOCIATE OF SCIENCE IN NURSING, ATTENDED A HEMODIALYSIS TRAINING PROGRAM, ONE TO TWO YEARS HEMODIALYSIS EXPERIENCE OR RELATED FIELD, ENGLISH SKILLS-PROFICIENT IN SPOKEN, WRITTEN AND COMPREHENSION, CERTIFICATION IN BASIC CARDIOPULMONARY RESUSCITATION, IN-SERVICE TRAINING W/BAXTER PHOENIX MACHINE, EXPERIENCE WITH AMERIWATER BICARBONATE DISTRIBUTION SYSTEM.</t>
  </si>
  <si>
    <t>CNMI Taxes, Social Security, Medicare</t>
  </si>
  <si>
    <t>C-500-20302-889984</t>
  </si>
  <si>
    <t>LDE CORPORATION</t>
  </si>
  <si>
    <t>LLE ENTERPRISES</t>
  </si>
  <si>
    <t>P.O BOX 504943</t>
  </si>
  <si>
    <t>EUSEBIO</t>
  </si>
  <si>
    <t>LOPE</t>
  </si>
  <si>
    <t>DOMINGO</t>
  </si>
  <si>
    <t>ldecorporation@yahoo.com</t>
  </si>
  <si>
    <t>P-500-20269-845128</t>
  </si>
  <si>
    <t>Heating, Airconditioning, and Refrigeration Mechanics and In</t>
  </si>
  <si>
    <t>the airconditioning technician should be able to work in places where they are exposed to dust, fumes, noise, toxic materials and high voltage equipment. They may also have to work in adverse weather and maybe requires to lift heavy objects, bend, stoop, kneel and stand for long stretches of lime. They should know the principles of air-conditioning unit repair and maintenance, including controls, safety practices, and procedures and tools used. They should be able to read and interpret building regulations and codes implement by city, state and federal government agencies pertaining to installing air-conditioning units.</t>
  </si>
  <si>
    <t>Koblerville Avenue Road</t>
  </si>
  <si>
    <t>C-500-20217-749578</t>
  </si>
  <si>
    <t xml:space="preserve">ROYAL PACIFIC EXPRESS </t>
  </si>
  <si>
    <t>P-500-20185-694501</t>
  </si>
  <si>
    <t xml:space="preserve">MUST HAVE A PASSION IN SELLING
</t>
  </si>
  <si>
    <t>C-500-20363-981524</t>
  </si>
  <si>
    <t>C-500-21038-061079</t>
  </si>
  <si>
    <t>TRANSAMERICA SAIPAN CORPORATION</t>
  </si>
  <si>
    <t>P.O. BOX 501579</t>
  </si>
  <si>
    <t>CHALAN LAULAU</t>
  </si>
  <si>
    <t>STEVEN</t>
  </si>
  <si>
    <t>transam.saipan@gmail.com</t>
  </si>
  <si>
    <t>P-500-20361-979927</t>
  </si>
  <si>
    <t xml:space="preserve">1. Must possess or must be capable to obtain a valid CNMI Drivers License;
2. Must be a High school Graduate;
3. Must have at least 2 years experience in the same position in repairing, equipment maintenance, trouble shooting of automotive engines;
4. Must be able to use hand tools, power tools, equipment and machinery that are commonly used for automotive engine and body repair;
5. Must possess a clean driving record;
6. Must be able to exert muscle force to lift, push, pull  or carry objects at least 50 lbs. in weight. </t>
  </si>
  <si>
    <t>Ground Floor, Transamerica Building, Middle Road</t>
  </si>
  <si>
    <t>P.O. Box 501579</t>
  </si>
  <si>
    <t>CNMI PAYROLL WITHHOLDING TAX, FICA AND MEDICARE EMPLOYEE CONTRIBUTIONS</t>
  </si>
  <si>
    <t>humanresourcetc@gmail.com</t>
  </si>
  <si>
    <t>C-500-20203-725731</t>
  </si>
  <si>
    <t>DEEP BLUE SEA CORPORATION</t>
  </si>
  <si>
    <t>PMB 451 BOX 10001</t>
  </si>
  <si>
    <t>CHINA TOWN VILLAGE</t>
  </si>
  <si>
    <t>JIN JEON</t>
  </si>
  <si>
    <t>PMB 451 P O BOX 10001</t>
  </si>
  <si>
    <t>jeon461217@gmail.com</t>
  </si>
  <si>
    <t>P-500-20147-597506</t>
  </si>
  <si>
    <t>SCUBA DIVING INSTRUCTOR (Self Enrichment Teacher)</t>
  </si>
  <si>
    <t>PRESIDENT ROAD</t>
  </si>
  <si>
    <t>C-500-20226-766349</t>
  </si>
  <si>
    <t>VICENTE CRUZ ALDAN</t>
  </si>
  <si>
    <t>PO BOX 505092</t>
  </si>
  <si>
    <t>AS GONNO VILLAGE</t>
  </si>
  <si>
    <t>VICENTE</t>
  </si>
  <si>
    <t>vicentealdan2020@gmail.com</t>
  </si>
  <si>
    <t>P-500-20196-711995</t>
  </si>
  <si>
    <t>AS GONNO ROAD, AS GONNO VILLAGE</t>
  </si>
  <si>
    <t>LOT#394</t>
  </si>
  <si>
    <t>C-500-21021-024256</t>
  </si>
  <si>
    <t>P-500-20348-955851</t>
  </si>
  <si>
    <t>Driver License.  Heavy and Tractor-trailer truck drivers training/certification.</t>
  </si>
  <si>
    <t>FICA, FEDERAL CHAPTER 7 &amp;  CNMI CHAPTER 2  AND 401K</t>
  </si>
  <si>
    <t>C-500-20301-888775</t>
  </si>
  <si>
    <t>C-500-20232-775800</t>
  </si>
  <si>
    <t>P-500-20190-702259</t>
  </si>
  <si>
    <t>C-500-20343-941038</t>
  </si>
  <si>
    <t>P-500-20294-882701</t>
  </si>
  <si>
    <t>BUTCHER</t>
  </si>
  <si>
    <t xml:space="preserve">GOOD COMMUNICATION SKILLS. </t>
  </si>
  <si>
    <t>C-500-20251-808152</t>
  </si>
  <si>
    <t>AREN DRESS SHOP</t>
  </si>
  <si>
    <t>P-500-20214-747133</t>
  </si>
  <si>
    <t>SEAMSTRESS</t>
  </si>
  <si>
    <t>Have work experience as a seamstress of at least 6 months.</t>
  </si>
  <si>
    <t>SAN VICENTE ROAD, DANDAN VILLAGE</t>
  </si>
  <si>
    <t>C-500-20197-714639</t>
  </si>
  <si>
    <t>Dishwashers</t>
  </si>
  <si>
    <t>P-500-20152-614306</t>
  </si>
  <si>
    <t>Dishwasher</t>
  </si>
  <si>
    <t xml:space="preserve">Physical fitness. Dishwashers must be in good physical shape because they transport large racks and heavy dishes all across the kitchen.
Communication skills. Professional kitchens are quite loud and house a large number of people. Dishwashers and other people working in those kitchens must have strong communication skills and the ability to talk to other workers.
Good stamina. Stamina is a must-have in the dishwasher job description because they often work shifts of six to eight hours or longer, and spend those shifts on their feet without many breaks.
Quick to adapt. Dishwashers who are quick to adapt do better because they workers can step into other positions when workers call in sick or do not show up to work.
</t>
  </si>
  <si>
    <t>C-500-20240-790335</t>
  </si>
  <si>
    <t>Hawaiian Rock Products Corporation</t>
  </si>
  <si>
    <t>Hawaiian Rock Products</t>
  </si>
  <si>
    <t xml:space="preserve">PMB139 PPP P.O. BOX 10000 </t>
  </si>
  <si>
    <t>Naftan Road, Route 304 Obyan</t>
  </si>
  <si>
    <t>Bush</t>
  </si>
  <si>
    <t>General manager</t>
  </si>
  <si>
    <t xml:space="preserve"> Naftan Road, Route 304 Obyan</t>
  </si>
  <si>
    <t>P-500-20209-735686</t>
  </si>
  <si>
    <t>Automotive Body and Related Repairer</t>
  </si>
  <si>
    <t>Driver's license, Automotive Body and Related Repairer's training certification</t>
  </si>
  <si>
    <t xml:space="preserve">PMB139 PPP P.O. BOX 10000  </t>
  </si>
  <si>
    <t>FICA, FEDERAL TAX, LOCAL TAX, 401K</t>
  </si>
  <si>
    <t>CEO</t>
  </si>
  <si>
    <t>mresaipan@micronesiarenewableenergy.com</t>
  </si>
  <si>
    <t>Solar Photovoltaic Installers</t>
  </si>
  <si>
    <t>C-500-20310-899877</t>
  </si>
  <si>
    <t>Icekiss Inc.</t>
  </si>
  <si>
    <t>dba Foremost Foods Saipan</t>
  </si>
  <si>
    <t>Del  castillo</t>
  </si>
  <si>
    <t>P-500-20279-857234</t>
  </si>
  <si>
    <t>Associate degree or vocational course in air conditioning and refrigeration, preferably with EPA certificate and valid CNMI drivers license</t>
  </si>
  <si>
    <t>All applicable federal and local taxes.</t>
  </si>
  <si>
    <t>C-500-21014-012894</t>
  </si>
  <si>
    <t>P-500-20350-959437</t>
  </si>
  <si>
    <t>BILLING AND POSTING CLERK</t>
  </si>
  <si>
    <t xml:space="preserve">MEDICAL BILLING AND CODING CERTIFICATE OR EQUIVALENT EXPERIENCE.
</t>
  </si>
  <si>
    <t>C-500-20214-747081</t>
  </si>
  <si>
    <t>MGA BUSINESS</t>
  </si>
  <si>
    <t>P. O. BOX 503024</t>
  </si>
  <si>
    <t>P-500-20104-480653</t>
  </si>
  <si>
    <t>Must have at least 24 months or 2-years of related works experience. Must be able to deliver words clearly so others will understand. Computer  literate(Microsoft Office-Excel). Knowledge in performing any combination of routine calculating, posting pertaining to business transactions. Has knowledge in basic accounting and familiar with Peach Tree or Sage Accounting software.</t>
  </si>
  <si>
    <t>Chalan Pale Arnold Road</t>
  </si>
  <si>
    <t>1st Floor Ace Bldg., Chalan Laulau</t>
  </si>
  <si>
    <t>C-500-20246-802767</t>
  </si>
  <si>
    <t>P-500-20212-742605</t>
  </si>
  <si>
    <t>WAREHOUSE WORKER</t>
  </si>
  <si>
    <t>C-500-20250-808043</t>
  </si>
  <si>
    <t xml:space="preserve">12 MONTHS EXPERIENCE AS MANAGER. MUST HAVE NO CRIMINAL RECORDS. background checking WILL BE APPLIED TO ALL NATIONALITIES. AND CAN WORK ON A FLEXIBLE SCHEDULE. </t>
  </si>
  <si>
    <t>Grd. Flr., Freetown Building</t>
  </si>
  <si>
    <t>San Antonio Beach Road</t>
  </si>
  <si>
    <t>All applicable CNMI and other tax deductions</t>
  </si>
  <si>
    <t>C-500-21035-054354</t>
  </si>
  <si>
    <t>YUTU  COMMERCIAL SERVICES MANPOWER</t>
  </si>
  <si>
    <t>OWNER/PRESIDENT</t>
  </si>
  <si>
    <t>P-500-20310-899941</t>
  </si>
  <si>
    <t>MAIDS AND HOUSEKEEPING CLEANERS</t>
  </si>
  <si>
    <t>MUST HAVE 1 MONTH EXPERIENCE AND HAVE CERTIFICATE OF EMPLOYMENT OR RELEVANT, THIS MUST APPLY TO BOTH US WORKERS AND FOREIGN WORKERS</t>
  </si>
  <si>
    <t>P.O. 504126</t>
  </si>
  <si>
    <t>CNMI and FEDERAL TAXES</t>
  </si>
  <si>
    <t>https:www//marianalabor.net</t>
  </si>
  <si>
    <t>C-500-20247-803163</t>
  </si>
  <si>
    <t xml:space="preserve">Crystal Star Corporation </t>
  </si>
  <si>
    <t>Ocean Holiday Tour</t>
  </si>
  <si>
    <t>PO Box 502770</t>
  </si>
  <si>
    <t>Chen</t>
  </si>
  <si>
    <t>Li</t>
  </si>
  <si>
    <t>saipancrystalstar@gmail.com</t>
  </si>
  <si>
    <t>Chien Li</t>
  </si>
  <si>
    <t>P-500-20206-733352</t>
  </si>
  <si>
    <t>Tour Guide</t>
  </si>
  <si>
    <t xml:space="preserve">6 months work experience required </t>
  </si>
  <si>
    <t xml:space="preserve">Chalan Pale Arnold, Gualo Rai </t>
  </si>
  <si>
    <t>CNMI &amp; FICA Taxes</t>
  </si>
  <si>
    <t>C-500-20206-733262</t>
  </si>
  <si>
    <t>Human Resources Assistants, Except Payroll and Timekeeping</t>
  </si>
  <si>
    <t>P-500-20167-652342</t>
  </si>
  <si>
    <t>Human Resources Assistant</t>
  </si>
  <si>
    <t xml:space="preserve">Skills
	Active Listening  Giving full attention to what other people are saying, taking time to understand the points being made, asking questions as appropriate, and not interrupting at inappropriate times. 
	Reading Comprehension  Understanding written sentences and paragraphs in work related documents. 
	Speaking  Talking to others to convey information effectively. 
	Writing  Communicating effectively in writing as appropriate for the needs of the audience. 
	Critical Thinking  Using logic and reasoning to identify the strengths and weaknesses of alternative solutions, conclusions or approaches to problems. 
</t>
  </si>
  <si>
    <t>PO Box 504904</t>
  </si>
  <si>
    <t>C-500-20237-785138</t>
  </si>
  <si>
    <t>HIGH SCHOOL GRADUATE WITH AT LEAST 3 MONTHS TRAINING OR 6 MONTHS WORKING EXPERIENCE .
MUST HAVE GENERAL KNOWLEDGE IN FOOD PREPARATION. MUST HAVE THE ABILITY TO WORK QUICKLY AND SAFELY WITH SHARP OBJECTS. MUST BE CONSTRUCTIVE
AND COOPERATIVE WORKING RELATIONSHIPS WITH OTHERS, AND MAINTAINING THEM OVER TIME.CAN PROVIDE INFORMATION TO SUPERVISORS, CO-WORKERS AND
SUBORDINATES . MUST BE ABLE TO MAINTAIN COOPERATIVE ATTITUDE UNDER STRESSFUL CIRCUMSTANCES. CAN WORK WITHOUT ANY SUPERVISION.
APPLICANTS EITHER US CITIZEN WORKER AND CW1 MUST PROVIDE SCHOOL CREDENTIALS AND EMPLOYMENT  OR/ AND TRAINING CERTIFICATES, FOOD HANDLER TRAINING IF APPLICABLE</t>
  </si>
  <si>
    <t>EVEREST KITCHEN/BENCH'S SNACKBAR</t>
  </si>
  <si>
    <t>TAXES AND OTHER CNMI DEDUCTIONS</t>
  </si>
  <si>
    <t>ALDRIN@FMCORPORATION.NET</t>
  </si>
  <si>
    <t>C-500-20263-834707</t>
  </si>
  <si>
    <t>RUFINA, LLC</t>
  </si>
  <si>
    <t>Rufina Tropicals/ Bibang's Cafe</t>
  </si>
  <si>
    <t>P.O. Box 505123</t>
  </si>
  <si>
    <t>FLAME TREE ROAD</t>
  </si>
  <si>
    <t>ROWINA</t>
  </si>
  <si>
    <t>OGO</t>
  </si>
  <si>
    <t>P.O. BOX 505123 FLAME TREE ROAD</t>
  </si>
  <si>
    <t>rufinallc.spn@gmail.com</t>
  </si>
  <si>
    <t>P-500-20221-758623</t>
  </si>
  <si>
    <t>GROUNDSKEEPER</t>
  </si>
  <si>
    <t>These occupations may require a high school diploma or GED certificate.Little or no previous work-related skill, knowledge, or experience is needed for these occupations</t>
  </si>
  <si>
    <t>P.O. BOX 505123</t>
  </si>
  <si>
    <t>Local Withholding Tax, Med and SS Fica Tax</t>
  </si>
  <si>
    <t>C-500-20240-790412</t>
  </si>
  <si>
    <t>Admin/HR</t>
  </si>
  <si>
    <t>P-500-20205-730517</t>
  </si>
  <si>
    <t xml:space="preserve">Must pass NCLEX with current CNMI RN License
Must hold a degree of Associate of Science in Nursing
No more than 12 months in nursing experience
English language skills-proficient in spoken, written and comprehension
Certification in Basic Cardiopulmonary Resuscitation
</t>
  </si>
  <si>
    <t xml:space="preserve">Kulot di Rosa Dr., </t>
  </si>
  <si>
    <t>C-500-20218-751746</t>
  </si>
  <si>
    <t>C-500-20303-891124</t>
  </si>
  <si>
    <t>C-500-20256-819479</t>
  </si>
  <si>
    <t>YUMIKO CORPORATION</t>
  </si>
  <si>
    <t>YUICHIRO'S PRINTING DESIGN</t>
  </si>
  <si>
    <t>P.O. BOX 505936</t>
  </si>
  <si>
    <t>LOWER NAVY HILL/ASLITO</t>
  </si>
  <si>
    <t>N A</t>
  </si>
  <si>
    <t>YAGI</t>
  </si>
  <si>
    <t>ELVIRA</t>
  </si>
  <si>
    <t>LOWER NAVY HILL</t>
  </si>
  <si>
    <t>PO BOX 505936</t>
  </si>
  <si>
    <t>yumikocorp@gmail.com</t>
  </si>
  <si>
    <t>P-500-20224-761320</t>
  </si>
  <si>
    <t>PRINT BINDING AND FINISHING WORKERS</t>
  </si>
  <si>
    <t xml:space="preserve">Operation Monitoring -  Watching gauges, dials, or other indicators to make sure a machine is working properly.
Critical Thinking - Using logic and reasoning to identify the strengths and weaknesses of alternative solutions, conclusions or approaches to problems.
Judgment and Decision Making  Considering the relative costs and benefits of potential actions to choose the most appropriate one.
Reading Comprehension  Understanding written sentences and paragraphs in work related documents
</t>
  </si>
  <si>
    <t>All CNMI and Federal Payroll Taxes applicable</t>
  </si>
  <si>
    <t>C-500-21050-087176</t>
  </si>
  <si>
    <t>P.O. BOX 500575 RJ Commercial Building</t>
  </si>
  <si>
    <t>1st Flr. Ste.#6 Chalan Monsignor Guerrero Road</t>
  </si>
  <si>
    <t xml:space="preserve">Must have a High School/GED diploma or equivalent. Must obtain at least 3 months wok experience. Qualified applicants must able to perform duties which combine preparing and serving food and nonalcoholic beverages. Communicate with customers regarding orders, comments, and complaints. Maintain sanitation at all times. </t>
  </si>
  <si>
    <t>C-500-20217-749537</t>
  </si>
  <si>
    <t>HELLEY, LLC</t>
  </si>
  <si>
    <t>INKJUNIOR</t>
  </si>
  <si>
    <t>LDK Commercial Bldg. Unit 3, Chalan LauLau Village</t>
  </si>
  <si>
    <t>PMB 422 BOX 10000</t>
  </si>
  <si>
    <t>CHUL</t>
  </si>
  <si>
    <t>helleyllc@gmail.com</t>
  </si>
  <si>
    <t>P-500-20132-557832</t>
  </si>
  <si>
    <t>COMPUTER USER SUPPORT SPECIALIST</t>
  </si>
  <si>
    <t>Required Certificate in Cisco Networking Academy course; Certificate of Completion of Apprenticeship as Industrial Instruments Technician; Certificate of Attendance on seminar on Java Gui (MAZE) will be applied equally to both U.S. workers and CW-1 workers.</t>
  </si>
  <si>
    <t xml:space="preserve">PMB 422 BOX 10000 </t>
  </si>
  <si>
    <t>C-500-20338-935854</t>
  </si>
  <si>
    <t>MMR Consultancy Services Inc</t>
  </si>
  <si>
    <t xml:space="preserve">PO Box 5403 CHRB </t>
  </si>
  <si>
    <t>As Per Dido</t>
  </si>
  <si>
    <t>Sanciangco</t>
  </si>
  <si>
    <t>Mary Jane</t>
  </si>
  <si>
    <t>Canoza</t>
  </si>
  <si>
    <t>PO Box 5403 CHRB</t>
  </si>
  <si>
    <t>mmrconsultancyservices.spn@gmail.com</t>
  </si>
  <si>
    <t>P-500-20287-876635</t>
  </si>
  <si>
    <t>Maintenance and Repair, General</t>
  </si>
  <si>
    <t xml:space="preserve">EQUIPMENT MAINTENANCE PERFORMING ROUTINE MAINTENANCE ON EQUIPMENT AND DETERMINING WHEN AND WHAT KIND OF MAINT
ENANCE IS NEEDED
REPAIRING REPAIRING MACHINES OR SYSTEMS USING THE NEEDED TOOLS.
TROUBLESHOOTING DETERMINING
CAUSES OF OPERATING ERRORS AND DECIDING WHAT TO DO ABOUT IT.
CRITICAL THINKING USING LOGIC AND REASONING TO
IDENTIFY THE STRENGTHS AND WEAKNESSES OF ALTERNATIVE SOLUTIONS, CONCLUSIONS OR APPROACHES TO PROBLEMS.
EQUIPME
NT SELECTION DETERMINING THE KIND OF TOOLS AND EQUIPMENT NEEDED TO DO A JOB.
MONITORING MONITORING/ASSESSING
PERFORMANCE OF YOURSELF, OTHER INDIVIDUALS, OR ORGANIZATIONS TO MAKE IMPROVEMENTS OR TAKE CORRECTIVE ACTION.
OPERATION AND CONTROL CONTROLLING OPERATIONS OF EQUIPMENT OR SYSTEMS.
OPERATION MONITORING WATCHING GAUGES,
DIALS, OR OTHER INDICATORS TO MAKE SURE A MACHINE IS WORKING PROPERLY.
ACTIVE LEARNING UNDERSTANDING THE IMPL
ICATIONS OF NEW INFORMATION FOR BOTH CURRENT AND FUTURE PROBLEM-SOLVING AND DECISION-MAKING.
</t>
  </si>
  <si>
    <t>Federal and withholding taxes</t>
  </si>
  <si>
    <t>C-500-20230-771684</t>
  </si>
  <si>
    <t>NEW EXPO TOUR</t>
  </si>
  <si>
    <t>GALERIA HOTEL GROUND FLOOR ALAHAI AVENUE GARAPAN</t>
  </si>
  <si>
    <t>GALLERIA HOTEL GROUND FLOOR ALAHAI AVENUE GARAPAN</t>
  </si>
  <si>
    <t>P-500-20197-715239</t>
  </si>
  <si>
    <t>GRAPHIC ARTIST</t>
  </si>
  <si>
    <t>CHAPTER 2, CHAPTER 7 AND FICA (EMPLOYER SHARE)</t>
  </si>
  <si>
    <t>C-500-20225-763725</t>
  </si>
  <si>
    <t>P-500-20191-703786</t>
  </si>
  <si>
    <t>SKILLED IN THE USE OF VARIOUS OPERATING SYSTEMS: SAP BUSINESS OBJECTS DATA INTEGRATOR, MICROSOFT OUTLOOK, MICROSOFT OFFICE, MICROSOFT WINDOWS, MICROSOFT POWERPOINT, MICROSOFT EXCEL, PAYROLL SOFTWARE, MICROSOFT WORD, AND MICROSOFT INTERNET EXPLORER. KNOWLEDGE OF ARITHMETIC, ALGEBRA, GEOMETRY, CALCULUS, STATISTICS, AND THEIR APPLICATIONS. KNOWLEDGE OF ECONOMIC AND ACCOUNTING PRINCIPLES AND PRACTICES, THE FINANCIAL MARKETS, BANKING AND THE ANALYSIS AND REPORTING OF FINANCIAL DATA. USING MATHEMATICS TO SOLVE PROBLEMS. GIVING FULL ATTENTION TO WHAT OTHER PEOPLE ARE SAYING, TAKING TIME TO UNDERSTAND THE POINTS BEING MADE, ASKING QUESTIONS AS APPROPRIATE, AND NOT INTERRUPTING AT INAPPROPRIATE TIMES. USING LOGIC AND REASONING TO IDENTIFY THE STRENGTHS AND WEAKNESSES OF ALTERNATIVE SOLUTIONS, CONCLUSIONS OR APPROACHES TO PROBLEMS. UNDERSTANDING WRITTEN SENTENCES AND PARAGRAPHS IN WORK RELATED DOCUMENTS. TALKING TO OTHERS TO CONVEY INFORMATION EFFECTIVELY. COMMUNICATING EFFECTIVELY IN WRITING AS APPROPRIATE FOR THE NEEDS OF THE AUDIENCE. MANAGING ONE'S OWN TIME AND THE TIME OF OTHERS.</t>
  </si>
  <si>
    <t>C-500-20238-785682</t>
  </si>
  <si>
    <t>Aduana International Freight Forwarding Services Inc.</t>
  </si>
  <si>
    <t>P.O Box 500513</t>
  </si>
  <si>
    <t>Unit 7, Midway Motors Compound San Jose</t>
  </si>
  <si>
    <t>Marfil</t>
  </si>
  <si>
    <t>Maria</t>
  </si>
  <si>
    <t>Antonette</t>
  </si>
  <si>
    <t>aduanaguam@teleguam.net</t>
  </si>
  <si>
    <t>P-500-20199-720339</t>
  </si>
  <si>
    <t>Shipping, Receiving and Traffic Clerks</t>
  </si>
  <si>
    <t>Should be familiar with computers and have a basic math skills.
Should be organized and able to work well under pressure.
Should be able to understand and adhere to oral or written instructions.
May apply physical activities that require considerable use of your arms and legs and moving your whole body.</t>
  </si>
  <si>
    <t>Unit 7 Midway Motors Compound San Jose</t>
  </si>
  <si>
    <t>C-500-21007-999340</t>
  </si>
  <si>
    <t>MR Corporation</t>
  </si>
  <si>
    <t>PO Box 7491 SVRB</t>
  </si>
  <si>
    <t>UNIT 5, PACIFIC QUICK PRINT BUILDING, CHALAN PALE ARNOLD</t>
  </si>
  <si>
    <t>Manzano</t>
  </si>
  <si>
    <t>Ranilo</t>
  </si>
  <si>
    <t>Paroginog</t>
  </si>
  <si>
    <t>ranniepmanzano@gmail.com</t>
  </si>
  <si>
    <t>P-500-20335-930145</t>
  </si>
  <si>
    <t>Certificate Of Employment/Training will be applied equally to both the U.S. workers and foreign workers.</t>
  </si>
  <si>
    <t>PO Box 7491 SVRB, SAIPAN MP 96950</t>
  </si>
  <si>
    <t>C-500-21020-021804</t>
  </si>
  <si>
    <t>P-500-20358-976608</t>
  </si>
  <si>
    <t>C-500-20309-897780</t>
  </si>
  <si>
    <t>HBR International, Inc.</t>
  </si>
  <si>
    <t>Plata Drive Corner Bwerh , Chalan Kiya (PO Box 5756 CHRB)</t>
  </si>
  <si>
    <t>Saludez</t>
  </si>
  <si>
    <t>John Gilbert</t>
  </si>
  <si>
    <t>Salvatierra</t>
  </si>
  <si>
    <t>Managing Director</t>
  </si>
  <si>
    <t>PO Box 5756 CHRB Chalan Kiya</t>
  </si>
  <si>
    <t>hbrsaipan@yahoo.com</t>
  </si>
  <si>
    <t>P-500-20277-856766</t>
  </si>
  <si>
    <t>Maintenance Repairer, Building</t>
  </si>
  <si>
    <t>Required 12 months or more of experience as Maintenance Repairer or Related Position</t>
  </si>
  <si>
    <t>Various Projects Sites</t>
  </si>
  <si>
    <t>Required Taxes</t>
  </si>
  <si>
    <t>C-500-20234-780822</t>
  </si>
  <si>
    <t>Rose Street Beach Road  Garapan</t>
  </si>
  <si>
    <t>PMB  246  Box 10003</t>
  </si>
  <si>
    <t>Buncalan</t>
  </si>
  <si>
    <t>P-500-20164-648211</t>
  </si>
  <si>
    <t>one  year of working with experienced employees is requires to both U.S Workers and CW-1 workers</t>
  </si>
  <si>
    <t>C-500-20323-916959</t>
  </si>
  <si>
    <t>NMI Asset Acquisition Inc.</t>
  </si>
  <si>
    <t>Star Marianas Building</t>
  </si>
  <si>
    <t>Sinapalo Village 3</t>
  </si>
  <si>
    <t>Joaquin</t>
  </si>
  <si>
    <t>Songsong</t>
  </si>
  <si>
    <t>nmiasset@gmail.com</t>
  </si>
  <si>
    <t>P-500-20286-875645</t>
  </si>
  <si>
    <t>Cargo &amp; Freight Agent</t>
  </si>
  <si>
    <t xml:space="preserve">Good Communication Skill, able to carry at least 50lbs. of baggage/cargo. </t>
  </si>
  <si>
    <t>Rota International Airport</t>
  </si>
  <si>
    <t>Sinapalo Village 1</t>
  </si>
  <si>
    <t>CNMI Taxes, Federal Taxes if applicable</t>
  </si>
  <si>
    <t>C-500-20212-742956</t>
  </si>
  <si>
    <t>C-500-20336-931925</t>
  </si>
  <si>
    <t>Restaurant/BBQ stand/Catering/Commercial Space Rental</t>
  </si>
  <si>
    <t xml:space="preserve">Po Box 501106 </t>
  </si>
  <si>
    <t>P-500-20302-889976</t>
  </si>
  <si>
    <t xml:space="preserve">Understand the importance of sanitation and practice proper procedures to keep their work area tight. Knowledge of ingredients, how those ingredients interact, how to properly store and work with those ingredients, and which items can serve as a substitute for others is essential in the kitchen. Ability to understand and practice the steps involved in all of the primary cooking methods: saute, grill, broil, poach, roast, braise and fry. Must be able to delineate between criticism and critique and accept those opportunities to learn from their mistakes. Be supportive to others and is able and willing to ask for help when the time arises. Have the good organizational skill. Ability to work shifts over weekend and on holidays as required. </t>
  </si>
  <si>
    <t>Alaihai Avenue corner Garapan Street</t>
  </si>
  <si>
    <t>All mandated CNMI and federal payroll taxes</t>
  </si>
  <si>
    <t>C-500-20218-752114</t>
  </si>
  <si>
    <t>PACIFIC CHANGHONG CORPORATION</t>
  </si>
  <si>
    <t>CHANGHONG RETAIL AIR-CONDITIONER</t>
  </si>
  <si>
    <t>P O BOX 505201</t>
  </si>
  <si>
    <t>KOBLER VILLE ROAD</t>
  </si>
  <si>
    <t>LIN</t>
  </si>
  <si>
    <t>YONG</t>
  </si>
  <si>
    <t>pacificchanghongac@gmail.com</t>
  </si>
  <si>
    <t>P-500-20185-695326</t>
  </si>
  <si>
    <t>PACIFIC CHANGHONG BUILDING KOBLER VILLE ROAD</t>
  </si>
  <si>
    <t>KOBLER VILLE VILLAGE</t>
  </si>
  <si>
    <t>C-500-20233-778188</t>
  </si>
  <si>
    <t>SALTY SAIPAN CORPORATION</t>
  </si>
  <si>
    <t>Cooks, Private Household</t>
  </si>
  <si>
    <t>P-500-20183-688527</t>
  </si>
  <si>
    <t>C-500-20217-751539</t>
  </si>
  <si>
    <t>P-500-20167-652241</t>
  </si>
  <si>
    <t>HIGH SCHOOL GRADUATE WITH 6 MONTHS EXPERIENCE . MUST HAVE GENERAL KNOWLEDGE IN HOUSEKEEPING. MUST BE MULTI-TASKED AND FLEXIBLE; CAN DO AND PERFORM WORK ASSIGNMENT UNDER PRESSURE WITH LESS SUPERVISION. WITH GOOD COMMUNICATION SKILLS BOTH ORAL AND WRITTEN, PROPER HYGIENE IS NEEDED, CUSTOMER SERVICE ORIENTED. APPLICANTS EITHER US WORKERS AND CW-1 WORKERS MUST PROVIDE EMPLOYMENT AND/OR TRAINING CERTIFICATE.</t>
  </si>
  <si>
    <t>Nauru Loop, Marina Business Plaza</t>
  </si>
  <si>
    <t>C-500-20350-958913</t>
  </si>
  <si>
    <t>Open water scuba instructor certification.</t>
  </si>
  <si>
    <t>C-500-20313-904107</t>
  </si>
  <si>
    <t>ASIA PACIFIC CORPORATION</t>
  </si>
  <si>
    <t>1+1 TOUR SERVICE</t>
  </si>
  <si>
    <t>PO BOX 505213</t>
  </si>
  <si>
    <t>PRESIDENT/MANAGER</t>
  </si>
  <si>
    <t>P.O. Box 505213</t>
  </si>
  <si>
    <t>edickwan@yahoo.com</t>
  </si>
  <si>
    <t>P-500-20264-834899</t>
  </si>
  <si>
    <t>TOUR GUIDE &amp; ESCORTS</t>
  </si>
  <si>
    <t xml:space="preserve">REQUIRED TO TAKE TOUR GUIDE CERTIFICATION, AND LEARN TO MAINLY SPEAK &amp; LISTEN CHINESE(I.E. CANTONESE, MANDARIN) TO CHINESE TOURIST IF WORK AT CNMI. </t>
  </si>
  <si>
    <t>No.3, Ellegh Av, San Jose</t>
  </si>
  <si>
    <t>C-500-20213-745048</t>
  </si>
  <si>
    <t>BLUE SKY INTERNATIONAL SAIPAN CORPORATION</t>
  </si>
  <si>
    <t>QQ CAR RENTAL</t>
  </si>
  <si>
    <t>P-500-20147-602100</t>
  </si>
  <si>
    <t xml:space="preserve">DEPARTMENT MANAGER </t>
  </si>
  <si>
    <t>Knowledge of principles and processes for providing customer and personal services. This includes customer needs assessment, meeting quality standards for services, and evaluation of customer satisfaction.
Knowledge of business and management principles involved in strategic planning, resource allocation, human resources modeling, leadership technique, production methods, and coordination of people and resources.
Knowledge of principles and methods for showing, promoting, and selling products or services. This includes marketing strategy and tactics, product demonstration, sales techniques, and sales control systems.
Knowledge of the structure and content of the English language including the meaning and spelling of words, rules of composition, and grammar.
Knowledge of principles and methods for curriculum and training design, teaching and instruction for individuals and groups, and the measurement of training effects.
 Knowledge of circuit boards, processors, chips, electronic equipment, and computer hardware and software, including applications and programming.
Knowledge of principles and procedures for personnel recruitment, selection, training, compensation and benefits, labor relations and negotiation, and personnel information systems.
Knowledge of administrative and clerical procedures and systems such as word processing, managing files and records, stenography and transcription, designing forms, and other office procedures and terminology.
 Knowledge of economic and accounting principles and practices, the financial markets, banking and the analysis and reporting of financial data.</t>
  </si>
  <si>
    <t xml:space="preserve">CACTUS STREET BEACHROAD GARAPAN </t>
  </si>
  <si>
    <t>C-500-20325-921127</t>
  </si>
  <si>
    <t>PO Box 502356</t>
  </si>
  <si>
    <t>P-500-20283-874516</t>
  </si>
  <si>
    <t>Employment certificates as Auto Services Technicians and mechanics.  Employment Certificate as Auto Service Technician and mechanic will be equally applied to both U.S. workers &amp; CW-1 workers</t>
  </si>
  <si>
    <t>C Pacific Corporation</t>
  </si>
  <si>
    <t>Dba Five Star Builders</t>
  </si>
  <si>
    <t>P-500-20245-797853</t>
  </si>
  <si>
    <t>C-500-20252-808580</t>
  </si>
  <si>
    <t>P-500-20120-526094</t>
  </si>
  <si>
    <t xml:space="preserve">NURSING ASSISTANT CERTIFICATE
</t>
  </si>
  <si>
    <t>C-500-20252-809182</t>
  </si>
  <si>
    <t>C-500-20365-983265</t>
  </si>
  <si>
    <t>199 Taga Park Street, San Jose Village</t>
  </si>
  <si>
    <t>Peralta</t>
  </si>
  <si>
    <t xml:space="preserve">Yenise </t>
  </si>
  <si>
    <t>Human Resources Director</t>
  </si>
  <si>
    <t>Yeniseperalta@us-big.com</t>
  </si>
  <si>
    <t>Middle Road, Garapan, Intersection of Route 308</t>
  </si>
  <si>
    <t>C-500-20230-771302</t>
  </si>
  <si>
    <t>TAE HO CORPORATION</t>
  </si>
  <si>
    <t>EDEN RESTAURANT</t>
  </si>
  <si>
    <t>HOTEL STREET GARAPAN VILLAGE</t>
  </si>
  <si>
    <t>BLAS</t>
  </si>
  <si>
    <t>JUANA</t>
  </si>
  <si>
    <t>EDENRESTAURANT2018@OUTLOOK.COM</t>
  </si>
  <si>
    <t>P-500-20192-706527</t>
  </si>
  <si>
    <t>WORK SCHEDULES AS FOLLOWS:
11:00 AM TO 2:00 PM,
5:00 PM TO 9:00 PM. 
7 HOURS A DAY,
MONDAY THROUGH FRIDAY, 35 HOURS PER WEEK.</t>
  </si>
  <si>
    <t>HOTEL STREET  GARAPAN VILLAGE</t>
  </si>
  <si>
    <t>per week exceed 40 hours, overtime rate $10.68 x 1.5=$16.02 per hour</t>
  </si>
  <si>
    <t>edenrestaurant2018@outlook.com</t>
  </si>
  <si>
    <t>C-500-20303-891150</t>
  </si>
  <si>
    <t>YI EUN</t>
  </si>
  <si>
    <t>P-500-20270-846906</t>
  </si>
  <si>
    <t>SUPERVISOR RESTAURANT</t>
  </si>
  <si>
    <t>Must have one year work experience  as supervisor in restaurant, work flexible time, with good moral character and customer service personality</t>
  </si>
  <si>
    <t>C-500-20250-808048</t>
  </si>
  <si>
    <t>LIANG PEIJIAN PRESIDENT PO BOX 506021 Grd Flr., Freetow BLDG</t>
  </si>
  <si>
    <t>P-500-20196-712574</t>
  </si>
  <si>
    <t>SALES ASSOCIATE</t>
  </si>
  <si>
    <t xml:space="preserve">RETAIL SALES EXPERIENCE PREFER
THE ABILITY TO STAND AND WALK FOR EXTENDED PERIODS OF TIME.
</t>
  </si>
  <si>
    <t>Grd Flr., Freetown Building, San Antonio Beach Road</t>
  </si>
  <si>
    <t>All applicable CNMI and other tax deduction</t>
  </si>
  <si>
    <t>Liang</t>
  </si>
  <si>
    <t>Pei Juan</t>
  </si>
  <si>
    <t>C-500-20228-771050</t>
  </si>
  <si>
    <t>P-500-20188-695599</t>
  </si>
  <si>
    <t>C-500-20233-778443</t>
  </si>
  <si>
    <t xml:space="preserve">P.O. Box 505644 </t>
  </si>
  <si>
    <t xml:space="preserve">Beach Road, Garapan Village </t>
  </si>
  <si>
    <t>P-500-20200-722767</t>
  </si>
  <si>
    <t>Building Maintenance Technician</t>
  </si>
  <si>
    <t>Electrical and Mechanical experience is a must</t>
  </si>
  <si>
    <t xml:space="preserve">Beach Road, </t>
  </si>
  <si>
    <t>C-500-20209-735688</t>
  </si>
  <si>
    <t xml:space="preserve">H.I.S. SAIPAN, INC. </t>
  </si>
  <si>
    <t>SKYHUB</t>
  </si>
  <si>
    <t>GROUND FLOOR, FIESTA RESORT HOTEL H.I.S. OFFICE</t>
  </si>
  <si>
    <t>P.O. BOX 5094 CHRB GARAPAN</t>
  </si>
  <si>
    <t>ELLEN</t>
  </si>
  <si>
    <t>QUITANO</t>
  </si>
  <si>
    <t>e.camacho@hissaipan.com</t>
  </si>
  <si>
    <t>P-500-20168-655885</t>
  </si>
  <si>
    <t>C-500-20231-773673</t>
  </si>
  <si>
    <t>JK INVESTMENT &amp; DEVELOPMENT, LLC.</t>
  </si>
  <si>
    <t>MANAGEMENT SERVICES AND TRAVEL AGENCY</t>
  </si>
  <si>
    <t>DU YOUNG</t>
  </si>
  <si>
    <t>P-500-20164-648074</t>
  </si>
  <si>
    <t>LANDSCAPING AND GROUNDKEEPING WORKER</t>
  </si>
  <si>
    <t>EMPLOYMENT CERTIFICATION FOR 3 MONTH AS A LANDSCAPING AND GROUNDKEEPING WORKER, AND WILL BE APPLIED EQUALLY TO BOTH U.S. WORKERS AND CW-1 WORKERS.</t>
  </si>
  <si>
    <t>AN OVERTIME PAY OF $15.77 AN HOUR IN EXCESS OF 40 HOURS A WEEK</t>
  </si>
  <si>
    <t xml:space="preserve">SALARY TAX, SS AND MEDICARE TAX . EMPLOYER SHALL PROVIDE A HOUSING ACCOMINDATION, FOOD, FACILITIES AND OTHER NECESSITIES TO THE EMPLOYEE FREE OF CHARGE AND NO DEPOSITS REQUIRED ALL FREE OF CHARGE IN ACCORDANCE WITH US LABOR LAWS. </t>
  </si>
  <si>
    <t>BEDANIA</t>
  </si>
  <si>
    <t>RODRIGO</t>
  </si>
  <si>
    <t>C-500-21014-012922</t>
  </si>
  <si>
    <t>SAIPAN, Kagman</t>
  </si>
  <si>
    <t>P-500-20273-848935</t>
  </si>
  <si>
    <t>SCUBA Diving Instructor</t>
  </si>
  <si>
    <t>Previous work-related skill, knowledge, or experience is required 2 years at least for this occupations.  Japanese speaking and writing is highly preferred.  Need SCUBA Diving Instructor license and CNMI drivers license is preferred so that the instructor will be able to drive the company vehicle to and from the dive site.  It is also for the convenience of the company and the employee if the employee can drive the company vehicle.  This requirement applies to both contract workers and US applicants.</t>
  </si>
  <si>
    <t>C-500-20198-717660</t>
  </si>
  <si>
    <t>NIIZEKI INTERNATIONAL SAIPAN CO., LTD</t>
  </si>
  <si>
    <t>GARAPAN STREET CORNER FILOORIS AVENUE</t>
  </si>
  <si>
    <t>GARAPAN VILLAGE, PO BOX 5140 CHRB</t>
  </si>
  <si>
    <t>MONTILLA</t>
  </si>
  <si>
    <t>CHRISTYLYN</t>
  </si>
  <si>
    <t>CONTROLLER</t>
  </si>
  <si>
    <t>niizeki.intlspn@yahoo.com</t>
  </si>
  <si>
    <t>P-500-20129-553451</t>
  </si>
  <si>
    <t xml:space="preserve">12 MONTHS EXPERIENCE IS REQUIRED IN THIS POSITION. MUST HAVE KNOWLEDGE OF THE METHODOLOGY OF BUFFING AND WAXING, CARPET SHAMPOOING, NOT
ONLY THE PROCEDURE BUT MUST KNOW WHAT CHEMICALS TO USE. MUST HAVE EXPERIENCE IN PREPARING CLEANING SOLUTIONS, SUCH AS MIXING WATER AND
DETERGENTS OR ACIDS IN CONTAINERS ACCORDING TO SPECIFICATIONS. KNOWS HOW TO USE ALL CLEANING EQUIPMENT E.G. VACUUM CLEANER, BUFFER,
SWEEPER, BROOM, ETC. KNOWLEDGE OF CLEANING SUPPLIES AND CLEANING AGENTS. KNOWLEDGE ON SAFETY AND PRECAUTION, E.G. CAUTION SIGNS, IS A PLUS. </t>
  </si>
  <si>
    <t>GARAPAN STREET</t>
  </si>
  <si>
    <t>C-500-20235-782893</t>
  </si>
  <si>
    <t>Chalan Lau lau</t>
  </si>
  <si>
    <t>Ma. Rosario</t>
  </si>
  <si>
    <t>P-500-20114-510859</t>
  </si>
  <si>
    <t>Graphics Designers</t>
  </si>
  <si>
    <t xml:space="preserve">Job requires knowledge of design techniques, tools, and principles involved in production of precision logos, drawings and models.
Job requires knowledge of the structure and content of the English language including the meaning and spelling of words, rules of composition, and grammar.
Job requires knowledge of Corel Coreldraw Graphics Suite, Microsoft Word, Microsoft Excel, Internet Browser Software, Web Browser Software, and Google Drive. 
Job requires integration of Corel Coreldraw Graphics Suite software into Universal Laser System Engraving and Cutting requirements which is the existing machine in place. 
Job requires knowledge of computer hardware and Microsoft Windows Operating System.
Job requires knowledge of providing customer and personal services. This includes customer needs assessment and meeting quality standards for services. 
Job requires developing specific goals and plans to prioritize, organize, and accomplish work on time. 
Job requires being careful about details and thorough in completing work task.
Job requires talking to others to convey information effectively and understanding written sentences and paragraphs in work related documents. 
Job requires analyzing needs and product requirements to create a design. 
Job requires performing day-to-day administrative tasks such a maintaining information files and processing paperwork. 
Job requires managing ones own time and the time of others. 
</t>
  </si>
  <si>
    <t>C-500-21021-024617</t>
  </si>
  <si>
    <t>Packers and Packagers, Hand</t>
  </si>
  <si>
    <t>P-500-20342-939577</t>
  </si>
  <si>
    <t>Monitoring  Monitoring/Assessing performance of yourself, other individuals, or organizations to make improvements or take corrective action.
Active Listening  Giving full attention to what other people are saying, taking time to understand the points being made, asking questions as appropriate, and not interrupting at inappropriate times.
Critical Thinking  Using logic and reasoning to identify the strengths and weaknesses of alternative solutions, conclusions or approaches to problems.
Coordination  Adjusting actions in relation to others' actions.
Reading Comprehension  Understanding written sentences and paragraphs in work related documents.
Speaking  Talking to others to convey information effectively.
Judgment and Decision Making  Considering the relative costs and benefits of potential actions to choose the most appropriate one.
Quality Control Analysis  Conducting tests and inspections of products, services, or processes to evaluate quality or performance.
Time Management  Managing one's own time and the time of others.
Active Learning  Understanding the implications of new information for both current and future problem-solving and decision-making.
Operation Monitoring  Watching gauges, dials, or other indicators to make sure a machine is working properly.
Service Orientation  Actively looking for ways to help people.
Social Perceptiveness  Being aware of others' reactions and understanding why they react as they do.
Complex Problem Solving  Identifying complex problems and reviewing related information to develop and evaluate options and implement solutions.
Learning Strategies  Selecting and using training/instructional methods and procedures appropriate for the situation when learning or teaching new things.</t>
  </si>
  <si>
    <t>C-500-20239-788178</t>
  </si>
  <si>
    <t>Automotive Specialty Technicians</t>
  </si>
  <si>
    <t>P-500-20160-633326</t>
  </si>
  <si>
    <t>MECHANICAL  KNOWLEDGE OF MACHINES AND TOOLS, INCLUDING THEIR DESIGNS, USES, REPAIR, AND MAINTENANCE.
COMPUTERS AND ELECTRONICS  KNOWLEDGE OF CIRCUIT BOARDS, PROCESSORS, CHIPS, ELECTRONIC EQUIPMENT, AND COMPUTER HARDWARE AND SOFTWARE,
INCLUDING APPLICATIONS AND PROGRAMMING.
CUSTOMER AND PERSONAL SERVICE  KNOWLEDGE OF PRINCIPLES AND PROCESSES FOR PROVIDING CUSTOMER AND PERSONAL SERVICES. THIS INCLUDES CUSTOMER NEEDS ASSESSMENT, MEETING QUALITY STANDARDS FOR SERVICES, AND EVALUATION OF CUSTOMER SATISFACTION.
ENGINEERING AND TECHNOLOGY  KNOWLEDGE OF THE PRACTICAL APPLICATION OF ENGINEERING SCIENCE AND TECHNOLOGY. THIS INCLUDES APPLYING PRINCIPLES, TECHNIQUES, PROCEDURES, AND EQUIPMENT TO THE DESIGN AND PRODUCTION OF VARIOUS GOODS AND SERVICES.</t>
  </si>
  <si>
    <t>C-500-20206-733240</t>
  </si>
  <si>
    <t>Friendship office, Ground Flr., Hemlani Blg.</t>
  </si>
  <si>
    <t>P-500-20171-666529</t>
  </si>
  <si>
    <t xml:space="preserve">A bachelors degree in business management or related course.
24 months of working experience as General Manager
Knowledgeable in the specifics of all types of  Insurance -- automobile, fire, public liability etc.,as this is the company's main business  activity.
Knowledgeable in federal and state laws and taxes.
</t>
  </si>
  <si>
    <t>friendsipinformation@gmail.com</t>
  </si>
  <si>
    <t>HEAVY EQUIPMENT MECHANIC</t>
  </si>
  <si>
    <t>C-500-20226-766597</t>
  </si>
  <si>
    <t>P-500-20190-700981</t>
  </si>
  <si>
    <t>BARISTAS</t>
  </si>
  <si>
    <t>C-500-20210-738064</t>
  </si>
  <si>
    <t>A&amp;E Technology Solutions (CNMI) LLC</t>
  </si>
  <si>
    <t>Infotech Computer Services</t>
  </si>
  <si>
    <t>PO Box 506516 CK</t>
  </si>
  <si>
    <t>PO BOX 506516 CK</t>
  </si>
  <si>
    <t>info.aetechsolutions@gmail.com</t>
  </si>
  <si>
    <t>P-500-20153-615586</t>
  </si>
  <si>
    <t>Computer Systems Integrator</t>
  </si>
  <si>
    <t>Technology skills on project management, industrial control, programming languages and hospital management - Voice over IP, network AV, IPTV broadcasting, Assa Abloy lock system; magnimage video wall system, accentic VOD system; QSC Core, Crestron control Zinwave, in building distributed system</t>
  </si>
  <si>
    <t xml:space="preserve">FS 02Joeten Subdivision </t>
  </si>
  <si>
    <t>Hagasas Ct., Finasisu Village</t>
  </si>
  <si>
    <t>FICA TAXES (SS AND MEDICARE) AND CNMI LOCAL TAXES (CH2 AND CH7)</t>
  </si>
  <si>
    <t>C-500-21021-024489</t>
  </si>
  <si>
    <t>Driver license will be applied equally to US workers and CW-1 workers.  Civil Engineering Technicians and Certification</t>
  </si>
  <si>
    <t>FICA, FEDERAL CHAPTER 7 &amp; CNMI CHAPTER 2/401K</t>
  </si>
  <si>
    <t>C-500-20310-899746</t>
  </si>
  <si>
    <t>Commercial Pilots</t>
  </si>
  <si>
    <t>P-500-20276-855120</t>
  </si>
  <si>
    <t>Commercial Pilot</t>
  </si>
  <si>
    <t xml:space="preserve">LICENSE: MUST HOLD A COMMERCIAL PILOT CERTIFICATE ISSUED BY THE US FEDERAL AVIATION ADMINISTRATION IN ORDER TO OPERATE A MULTI-ENGINE AIRPLANE IN A COMMUTER OPERATION, IN ACCORDANCE WITH CFR TITLE 14 135.243 (A)(1). FLIGHT HOURS: IN ORDER TO SERVE AS PILOT IN COMMEND OF AN AIRCRAFT UNDER IFR (CFR TITLE 14, 135.243 (C)): HAS HAD AT LEAST 1,200 HOURS OF FLIGHT TIME AS A PILOT, INCLUDING 500 HOURS OF CROSS COUNTRY FLIGHT TIME 100 HOURS OF NIGHT FLIGHT TIME, AND 75 HOURS OF ACTUAL OR SIMULATED INSTRUMENT TIME AT LEAST 50 HOURS OF WHICH WERE IN ACTUAL FLIGHT. MUST PASS A DOT/FAA PRE-EMPLOYMENT DRUG TEST IN ACCORDANCE WITH TITLE 14 CFR PART 120.
As an air carrier certificated under 14 CFR Part 119, Star Marianas Air, Inc. complies with the Pre employment drug testing requirements of 14 CFR 120.109(a)(l) which states:
- No employer may hire any individual for a safety-sensitive function listed in 120.105 unless the employer first conducts a pre-employment test and receives a verified negative drug test result for that individual.
14 CFR 120.105 states:
-Each employee, including any assistant, helper, or individual in a training status, who performs a safety-sensitive function listed in this section directly or by contract (including by subcontract at any tier) for an employer as defined in this subpart must be subject to drug testing under a drug testing program implemented in accordance with this subpart. This includes full-time, part-time, temporary, and intermittent employees regardless of the degree of supervision. The safety-sensitive functions are:
(a)	Flight crewmember duties.
(b)	Flight attendant duties.
(c)	Flight instruction duties.
(d)	Aircraft dispatcher duties.
(e)	Aircraft maintenance and preventive maintenance duties.
(f)	Ground security coordinator duties.
(g)	Aviation screening duties.
(h)	Air traffic control duties.
(i)	Operations control specialist duties.
The position of Commercial Pilot falls under 14 CFR 120.105(a) above, which is flight crewmember. The required drug test will be applied equally to both U.S. workers and CW-1 workers.
</t>
  </si>
  <si>
    <t>PO BOX 520461</t>
  </si>
  <si>
    <t>C-500-20261-828598</t>
  </si>
  <si>
    <t>MICRONESIA RENEWABLE ENERGY INC - CNMI</t>
  </si>
  <si>
    <t>ISLAND COMM. MIDDLE ROAD</t>
  </si>
  <si>
    <t>1ST FLOOR</t>
  </si>
  <si>
    <t>VOACOLO</t>
  </si>
  <si>
    <t>TRACY</t>
  </si>
  <si>
    <t>ANN</t>
  </si>
  <si>
    <t>ISLAND COMM. MIDDLE RD.</t>
  </si>
  <si>
    <t>P-500-20229-771255</t>
  </si>
  <si>
    <t>SOLAR PHOTOVOLTAIC PROJECT LEADER</t>
  </si>
  <si>
    <t>Experience in solar energy design, troubleshooting, and maintaining residential solar energy systems.</t>
  </si>
  <si>
    <t>mgtabhancnmi@micronesiarenewableenergy.com</t>
  </si>
  <si>
    <t>C-500-20227-769250</t>
  </si>
  <si>
    <t>C-500-20220-756935</t>
  </si>
  <si>
    <t>ALJRIC GENERAL SERVICES LLC</t>
  </si>
  <si>
    <t>P.O. BOX 10003 PMB 32</t>
  </si>
  <si>
    <t>P.O. BOX 505795 DANDAN VILLAGE</t>
  </si>
  <si>
    <t>P-500-20170-663008</t>
  </si>
  <si>
    <t>HONEST AND MULTI TASKING;
MASTER IN MS WORD AND EXCEL
knowledge in business taxation, IRS, USCIS and labor laws is preferred, but not required.</t>
  </si>
  <si>
    <t>P.O. 505765 DANDAN VILLAGE</t>
  </si>
  <si>
    <t>C-500-20185-694011</t>
  </si>
  <si>
    <t>UNITED EQUIPMENT RENTAL COMPANY CORP</t>
  </si>
  <si>
    <t>P-500-20148-602958</t>
  </si>
  <si>
    <t xml:space="preserve">Construction Equipment Operator </t>
  </si>
  <si>
    <t>Operate one or several types of Construction Equipment such as Pay Loaders , Tractors , Boom truck, Crane , Backhoe &amp; Dump Truck.</t>
  </si>
  <si>
    <t>C-500-21019-019455</t>
  </si>
  <si>
    <t>2nd Flr Yumul Bldg 2 Msgr Guerrero Rd Chalan Kiya</t>
  </si>
  <si>
    <t>chalan kiya</t>
  </si>
  <si>
    <t>Yumul</t>
  </si>
  <si>
    <t>Ray</t>
  </si>
  <si>
    <t>Naraja</t>
  </si>
  <si>
    <t>P-500-20346-952432</t>
  </si>
  <si>
    <t xml:space="preserve">Maintenance and Repair Workers, General </t>
  </si>
  <si>
    <t xml:space="preserve">Knowledge in equipment maintenance,repairing trouble shooting,equipment selection or determining the kind of tools and  and  equipment  needed to do job .physically  fit. </t>
  </si>
  <si>
    <t>All CNMI and Federal required taxes</t>
  </si>
  <si>
    <t>C-500-20233-778136</t>
  </si>
  <si>
    <t>Tae Woo Corporation</t>
  </si>
  <si>
    <t>PALE ARNOLD MIDDLE ROAD</t>
  </si>
  <si>
    <t>PMB 102 P.O. BOX 10000</t>
  </si>
  <si>
    <t>Choi</t>
  </si>
  <si>
    <t>Changkwon</t>
  </si>
  <si>
    <t>Corporate Vice President</t>
  </si>
  <si>
    <t>PMB 102 P.O BOX 10000</t>
  </si>
  <si>
    <t>saipantaewoo@gmail.com</t>
  </si>
  <si>
    <t>P-500-20202-722994</t>
  </si>
  <si>
    <t>Aluminum Production Helper</t>
  </si>
  <si>
    <t>Knowledge of the machine and tool, including their design, uses, repair and maintenance.  Good in controlling the eqiupment system.</t>
  </si>
  <si>
    <t>WITHHOLDING TAX &amp; FICA TAX</t>
  </si>
  <si>
    <t>C-500-20310-899689</t>
  </si>
  <si>
    <t>C-500-20231-773881</t>
  </si>
  <si>
    <t>Attention to Details - Must be able to regularly record important information about the patient.
Must be able to effectively communicate with other members on your health care team, such as doctors and nurses, along with any patients in your care.
Trained in dealing with infectious diseases</t>
  </si>
  <si>
    <t>C-500-20267-840452</t>
  </si>
  <si>
    <t>Northern Marian Islands</t>
  </si>
  <si>
    <t>Cashiers</t>
  </si>
  <si>
    <t>P-500-20225-763700</t>
  </si>
  <si>
    <t>Cashier</t>
  </si>
  <si>
    <t>Please See Addendum</t>
  </si>
  <si>
    <t>C-500-20227-768933</t>
  </si>
  <si>
    <t>PO BOX 504330 CK</t>
  </si>
  <si>
    <t>DELOS</t>
  </si>
  <si>
    <t>P.O. BOX 504330 CK</t>
  </si>
  <si>
    <t>saint_trading1986@yahoo.com</t>
  </si>
  <si>
    <t>P-500-20171-666925</t>
  </si>
  <si>
    <t>AUDITING/ACCOUNTING CLERK</t>
  </si>
  <si>
    <t>Operate computers programmed with accounting software to record, store, and analyze information. Check figures, postings, and documents for correct entry, mathematical accuracy, and proper codes. Comply with federal, state, and company policies, procedures, and regulations. Operate 10-key calculators, typewriters, and copy machines to perform calculations and produce documents.  Receive, record, and bank cash, checks, and vouchers.</t>
  </si>
  <si>
    <t xml:space="preserve">Marianas Insurance Building </t>
  </si>
  <si>
    <t>CNMI WITHHOLDING TAX, FEDERAL WITHHOLDING TAX, SOCIAL SECURITY AND MEDICARE CONTRIBUTIONS. Employer will assist workers in securing board and lodging.  Employees to pay cost of housing and utilities. This offer is optional. Employees are free to look for their own housing  facility at their convenience.</t>
  </si>
  <si>
    <t>C-500-20217-749443</t>
  </si>
  <si>
    <t>P-500-20185-694095</t>
  </si>
  <si>
    <t>KNOWS HOW TO OPERATE COPY, FAX, SCAN XEROX MACHINE, PEACHTREE, QUICKBOOKS, EXCEL ,
MICROSOFT WORD, POWER POINT</t>
  </si>
  <si>
    <t>C-500-20238-785246</t>
  </si>
  <si>
    <t>DONG A CORP.</t>
  </si>
  <si>
    <t>C-500-20226-766601</t>
  </si>
  <si>
    <t>C-500-20342-939547</t>
  </si>
  <si>
    <t>Physical Therapist Aides</t>
  </si>
  <si>
    <t>P-500-20277-856732</t>
  </si>
  <si>
    <t>PHYSICAL THERAPIST AIDE</t>
  </si>
  <si>
    <t>PHYSICAL THERAPY AIDE EXPERIENCE OR EQUIVALENT HEALTHCARE EXPERIENCE</t>
  </si>
  <si>
    <t>C-500-20218-751593</t>
  </si>
  <si>
    <t>C-500-20209-735740</t>
  </si>
  <si>
    <t>MARIANAS BUSINESS PLAZA SOLAR, LLC</t>
  </si>
  <si>
    <t>MARIANAS BUSINESS PLAZA</t>
  </si>
  <si>
    <t>PMB 282 PO BOX 10000</t>
  </si>
  <si>
    <t>VAN DER MAAS</t>
  </si>
  <si>
    <t>ERICK</t>
  </si>
  <si>
    <t>saipanmbpsolar@gmail.com</t>
  </si>
  <si>
    <t>P-500-20128-549495</t>
  </si>
  <si>
    <t>CAN IDENTIFY ISSUES AND SOURCE INFORMATION TO RESOLVE PROBLEMS WITH MACHINES AND SOLAR PANEL QUICKLY. MUST BE ABLE TO PLAN AND EXECUTE ROUTINE MAINTENANCE ACTIVITIES AS WELL AS RESPONDING TO TROUBLESHOOTING REQUEST AND UNEXPECTED EQUIPMENT ISSUES. KNOWLEDGE AND SKILL TO MAINTAIN, REPLACE PARTS, ADJUST, INSTALL AND REPAIR SOLAR PANELS, COMBINERS AND INVERTERS. KNOWLEDGEABLE IN ANALYZING SOLAR INVERTER FAULT.</t>
  </si>
  <si>
    <t>C-500-20231-775717</t>
  </si>
  <si>
    <t>P-500-20114-510927</t>
  </si>
  <si>
    <t>WORK-RELATED SKILLS, KNOWLEDGE, OR EXPERIENCE IS REQUIRED AS WELL AS ACTIVE LISTENING, COORDINATION, CRITICAL THINKING, MANAGEMENT OF PERSONNEL RESOURCES, MONITORING, TIME MANAGEMENT, SOCIAL PERCEPTIVENESS, COMPLEX PROBLEM SOLVING, AND JUDGEMENT AND DECISION MAKING.</t>
  </si>
  <si>
    <t>C-500-20211-740352</t>
  </si>
  <si>
    <t>CASA MARIANAS, LLC.</t>
  </si>
  <si>
    <t>CASA DECOR</t>
  </si>
  <si>
    <t>GUALO RAI, MIDDLE ROAD</t>
  </si>
  <si>
    <t>CHOR SING</t>
  </si>
  <si>
    <t>gavinlam44@gmail.com</t>
  </si>
  <si>
    <t>P-500-20176-676192</t>
  </si>
  <si>
    <t xml:space="preserve">PMB 313 BOX 10002 </t>
  </si>
  <si>
    <t>C-500-20272-847121</t>
  </si>
  <si>
    <t>all applicsble cnmi and federal tax deductions</t>
  </si>
  <si>
    <t>wu jin american ent inc</t>
  </si>
  <si>
    <t>HANOM INVESTMENT  SAIPAN INC.</t>
  </si>
  <si>
    <t>P-500-21011-004566</t>
  </si>
  <si>
    <t>Payroll taxes as required by law</t>
  </si>
  <si>
    <t>C-500-20310-899730</t>
  </si>
  <si>
    <t>P-500-20276-855126</t>
  </si>
  <si>
    <t>Accounting Specialist</t>
  </si>
  <si>
    <t>Proficient in Microsoft Office applications, emphasis on Microsoft Office Accounting and Excel  program.</t>
  </si>
  <si>
    <t>C-500-20315-905673</t>
  </si>
  <si>
    <t>12 months experience,  accounting and finance knowledge will be assessed through a 50 item exam. knowledgeable with CNMI and federal tax laws at IRS regulations.</t>
  </si>
  <si>
    <t>C-500-20251-808293</t>
  </si>
  <si>
    <t>ELENA M YUMUL</t>
  </si>
  <si>
    <t>FRESH N COOL AIR-CONDITIONING AND REFRIGERATION SERVICES</t>
  </si>
  <si>
    <t>P.O. BOX 7117 SVRB</t>
  </si>
  <si>
    <t>MANANSALA</t>
  </si>
  <si>
    <t>EMPLOYER</t>
  </si>
  <si>
    <t>AIRPORTRD</t>
  </si>
  <si>
    <t>YUMANCONSTRUCTIONCOMPANY@GMAIL.COM</t>
  </si>
  <si>
    <t>P-500-20134-568731</t>
  </si>
  <si>
    <t>REFRIGERATION MECHANIC</t>
  </si>
  <si>
    <t>PERFORMING ROUTINE MAINTENANCE ON EQUIPMENT AND DETERMINING WHEN AND WHAT KIND OF MAINTENANCE IS NEEDED.  INSTALLING EQUIPMENT, MACHINES, WIRING, OR PROGRAMS TO MEET SPECIFICATIONS.</t>
  </si>
  <si>
    <t>AIRPORT ROAD DANDAN</t>
  </si>
  <si>
    <t>PO Box 7117 SVRB</t>
  </si>
  <si>
    <t>IN EXCESS OF 40 HOURS 1.50 X OVERTIME</t>
  </si>
  <si>
    <t>CNMI withholding and FICA Tax</t>
  </si>
  <si>
    <t>yumanconstructioncompany@gmail.com</t>
  </si>
  <si>
    <t>FRESH N COOL AIR CONDITIONING AND REFRIGERATION SERVICES</t>
  </si>
  <si>
    <t>C-500-20238-785650</t>
  </si>
  <si>
    <t>REQUIRES HIGH SCHOOL/GED OR EQUIVALENT.  SOME PREVIOUS WORK-RELATED SKILL, KNOWLEDGE, OR EXPERIENCE IS NEEDED. EMPLOYEES IN THESE OCCUPATIONS NEED 12 MONTHS OF WORK EXPERIENCE.  MUST BE ABLE TO WORK FLEXIBLE HOURS AND DAYS.</t>
  </si>
  <si>
    <t>C-500-20323-916933</t>
  </si>
  <si>
    <t>KULALES PLACE CHALAN PALE ARNOLD</t>
  </si>
  <si>
    <t>P.O. BOX 500087</t>
  </si>
  <si>
    <t>HSEIH-KAN</t>
  </si>
  <si>
    <t>KULALES PLACE CHALAN PALE ARNOLD ROAD</t>
  </si>
  <si>
    <t>P-500-20168-655906</t>
  </si>
  <si>
    <t>Honest, reliable, dependable, team worker, experience working in a Christian School environment is a plus, professional and willing to adhere to the rules and regulations of the employer.</t>
  </si>
  <si>
    <t>KULALES PLACE, CHALAN PALE ARNOLD ROAD, GUALO RAI</t>
  </si>
  <si>
    <t>FICA, Withholding Tax, and all other local taxes required by the government.</t>
  </si>
  <si>
    <t>C-500-21048-081093</t>
  </si>
  <si>
    <t>PT AIDE CERTIFICATE OR EQUIVALENT EXPERIENCE</t>
  </si>
  <si>
    <t>C-500-21009-004245</t>
  </si>
  <si>
    <t>cNMI</t>
  </si>
  <si>
    <t>P-500-20330-927613</t>
  </si>
  <si>
    <t>Maintenance and Repair Workers,General</t>
  </si>
  <si>
    <t>Knowledge in equipment,repairing trouble shooting,equipment selection or determining the kind of tools and equipment needed to do a job physically fit.</t>
  </si>
  <si>
    <t>Workmens compensation</t>
  </si>
  <si>
    <t>ALL CNMI and US  Income taxes required</t>
  </si>
  <si>
    <t>C-500-20338-936048</t>
  </si>
  <si>
    <t>C-500-20259-822759</t>
  </si>
  <si>
    <t>C-500-20225-763731</t>
  </si>
  <si>
    <t>CL Corporation</t>
  </si>
  <si>
    <t>PO Box 503540</t>
  </si>
  <si>
    <t>Apheimi</t>
  </si>
  <si>
    <t>Suner</t>
  </si>
  <si>
    <t>clcorpsupetran@gmail.com</t>
  </si>
  <si>
    <t>P-500-20174-670997</t>
  </si>
  <si>
    <t xml:space="preserve"> E.B.5: SPECIAL REQUIREMENTS
MUST HAVE THE ABILITY AND WILLINGNESS TO WORK AS PART OF A TEAM, AND MOST IMPORTANTLY, LEAD A TEAM
SHOULD HAVE A CLEAR UNDERSTANDING OF CUSTOMER SERVICE GUIDELINES/PRINCIPLES
MUST HAVE RELEVANT EXPERIENCE IN CLEANING AND SUPERVISION OF CLEANING PROCEDURES</t>
  </si>
  <si>
    <t>SeGreen Bldg. Judgeway St.</t>
  </si>
  <si>
    <t>Chinatown, Garapan</t>
  </si>
  <si>
    <t>Al aplicble CNMI and federal tax deductions</t>
  </si>
  <si>
    <t>APHEIMI</t>
  </si>
  <si>
    <t>CL CORPORATION</t>
  </si>
  <si>
    <t>C-500-20339-938030</t>
  </si>
  <si>
    <t>SUNNY SIDE CAFE</t>
  </si>
  <si>
    <t>P-500-20305-893876</t>
  </si>
  <si>
    <t>At least 12 months of experience as a cook. Familiar in cooking Filipino dishes that is on the menu of the restaurant.</t>
  </si>
  <si>
    <t>C-500-20274-850694</t>
  </si>
  <si>
    <t>Angel Tour &amp; Travel</t>
  </si>
  <si>
    <t>ANGEL GARDEN CHINA TOWN</t>
  </si>
  <si>
    <t>P-500-20212-742627</t>
  </si>
  <si>
    <t>TRAVEL AGENTS</t>
  </si>
  <si>
    <t>Using computers and computer systems (including hardware and software) to program, write software, set up functions, enter data, or process information.</t>
  </si>
  <si>
    <t>#201, Building A. ANGEL GARDEN CHINA TOWN</t>
  </si>
  <si>
    <t>C-500-20246-800521</t>
  </si>
  <si>
    <t>EXCELLENT CUSTOMER SERVICING SKILLS TO BUILD COMFORTABLE RELATIONSHIPS WITH CLIENTS, LISTENING CAREFULLY TO THEIR REQUESTS OR CONCERNS.
EXCELLENT HAND-EYE COORDINATION IS NEEDED TO SAFELY HANDLE SMALL, SHARP COSMETIC TOOLS AND SMOOTHLY APPLY MAKEUP AND POLISH
ABLE TO SPEND HOURS ON THEIR FEET.
ADAPTABLE AND MUST STAY ON TOP OF THE LATEST INDUSTRY AND CULTURAL TRENDS
PERCEPTIVE AND CREATIVE</t>
  </si>
  <si>
    <t>C-500-20309-897628</t>
  </si>
  <si>
    <t>C-500-20316-907634</t>
  </si>
  <si>
    <t>TOP DEVELOPMENT, INC.</t>
  </si>
  <si>
    <t>P-500-20268-843028</t>
  </si>
  <si>
    <t>OFFICE CLERK GENERAL</t>
  </si>
  <si>
    <t>12 MONTHS OF EXPERIENCE IN OFFICE CLERICAL JOB, ABLE TO RECORD ALL NECESSARY OFFICE DOCUMENTS THAT NEEDED IN DAILY OPERATION.  ABLE TO COORDINATE WITH TRAVEL AGENTS REGARDING HOTEL BOOKING AND TOUR PACKAGER, ABLE TO KEEP FILE ON ALL TOUR OPERATION DOCUMENTS IN ORDERLY MANNER.  A HIGH SCHOOL GRADUATE.</t>
  </si>
  <si>
    <t>C-500-20206-733309</t>
  </si>
  <si>
    <t>P-500-20143-594654</t>
  </si>
  <si>
    <t xml:space="preserve">Skilled in resolving customer complaints and problems. Has knowledge of selling and ordering electronic products and parts and Indian spices. Skilled in analyzing reports to determine profits of sales of electronics and Indian spices. </t>
  </si>
  <si>
    <t>C-500-20220-756430</t>
  </si>
  <si>
    <t>Must know how to operate different kinds of cleaning equipment such as floor buffers, shampooers, vacuum,etc.. Must have basic knowledge in cleaning chemicals, physical stamina and mobility including ability to reach, kneel and bend, ability to lift, push and pull required load (usually about 30 lbs.).  Must be able to understand and follow instructions and out task in order and willing to work under pressure with the specified number of rooms or duties assigned in everyday.  Willing to work in flexible shifts, days, evenings, weekend and holidays.  Be able to stand for prolong period of time and must posses a frindly and good manners.  Zero to three months experience in housekeeping.</t>
  </si>
  <si>
    <t>CNMI Taxes, Social Security and Medicare</t>
  </si>
  <si>
    <t>C-500-21029-041768</t>
  </si>
  <si>
    <t>MUST HAVE 1 MONTH EXPERIENCE AND HAVE CERTIFICATE OF EMPLOYMENT, THIS MUST APPLY TO BOTH US WORKERS AND FOREIGN WORKERS.</t>
  </si>
  <si>
    <t>nonw</t>
  </si>
  <si>
    <t>CNMI and FEDERAL Taxes</t>
  </si>
  <si>
    <t>C-500-20330-927579</t>
  </si>
  <si>
    <t>Joeten Development, Inc</t>
  </si>
  <si>
    <t>Joeten Superstore</t>
  </si>
  <si>
    <t>Roong Lane, Oleai P O Box 500137</t>
  </si>
  <si>
    <t>P-500-20294-882697</t>
  </si>
  <si>
    <t>High School Diploma or equivalent.
Must have 12-months experience in commercial baking and operating a commercial mixer, commercial dough roller and commercial gas oven.
Strong communication, time and resource management, and planning skills.
Attention to detail, especially when performing quality inspections on ingredients and products. 
Basic math and computer skills.
Willingness to work independently or with other team members to solve problems, plan schedules, fulfill orders, and create amazing baked goods. 
Flexibility to work around customer demands, including early morning, night, weekend and holiday availability. 
Ability to work in hot, hectic environment, stand, walk, bend, use hands and appliances, and lift heavy items for extended periods. 
Must be able to work on weekends and holidays on short notice.</t>
  </si>
  <si>
    <t>C-500-20237-783066</t>
  </si>
  <si>
    <t xml:space="preserve">At least High School Graduate with minimum 3 months training &amp; 12 months working experience .
Must have general knowledge of carpentry, electrical, plumbing, masonry and building &amp; maintenance Skills. Must have skills on painting and repairing roofs, windows, doors, floors, and woodwork. Ability to understands and follow safety procedures. Must be able to read blue prints and engineering plumbing, structural and electrical Layouts. Must be able to maintain cooperative attitude under stressful circumstances. Can work without any supervision.
Applicants either US citizen worker and CW-1 worker must provide school credentials and employment certificate/training certificate.
</t>
  </si>
  <si>
    <t>Taxes and other CNMI deductions</t>
  </si>
  <si>
    <t>C-500-20250-808056</t>
  </si>
  <si>
    <t>P-500-20213-746830</t>
  </si>
  <si>
    <t>FINANCIAL SERVICES REPRESENTATIVE</t>
  </si>
  <si>
    <t xml:space="preserve">Customer and Personal Service  Knowledge of principles and processes for providing customer and personal services. This includes customer needs assessment, meeting quality standards for services, and evaluation of customer satisfaction.
Administration and Management  Knowledge of business and management principles involved in strategic planning, resource allocation, human resources modeling, leadership technique, production methods, and coordination of people and resources.
Clerical  Knowledge of administrative and clerical procedures and systems such as word processing, managing files and records, stenography and transcription, designing forms, and other office procedures and terminology
</t>
  </si>
  <si>
    <t>BEACHROAD GARAPAN VILLAGE</t>
  </si>
  <si>
    <t>C-500-20316-907700</t>
  </si>
  <si>
    <t>YUTU GENERAL COMMERCIAL SERVICES MANPOWER</t>
  </si>
  <si>
    <t>BATTO PLACE SAN ANTONIO VILLAGE</t>
  </si>
  <si>
    <t xml:space="preserve">P.O. BOX 504126 </t>
  </si>
  <si>
    <t>carlosfemanpower@gmail.com</t>
  </si>
  <si>
    <t>P-500-20276-855220</t>
  </si>
  <si>
    <t>At least High School Graduate with minimum 12 months experience . Must have general knowledge of carpentry, electrical, plumbing, building &amp; maintenance skills. Must have skills on painting and repairing roofs, windows, doors, floors, and woodwork. Ability to understands and follow safety procedures. Must be able to read blue prints and engineering plumbing, structural and electrical Layouts. Must be able to maintain cooperative attitude under stressful circumstances. Can work without any supervision. Employment certificate relevant to this job opportunity. This may apply to both US Workers  and foreign workers</t>
  </si>
  <si>
    <t>https:www//marianaslabor.net</t>
  </si>
  <si>
    <t>C-500-20224-761812</t>
  </si>
  <si>
    <t>GREGORIO Q. CASTRO</t>
  </si>
  <si>
    <t>G&amp;G CASTRO FARM</t>
  </si>
  <si>
    <t>P.O. BOX 502305</t>
  </si>
  <si>
    <t xml:space="preserve"> SIAPAN</t>
  </si>
  <si>
    <t>P-500-20190-700973</t>
  </si>
  <si>
    <t>Proven working experience as a Cleaner.
Ability to handle heavy equipment and machinery.
Knowledge of cleaning chemicals and supplies.
High school degree.</t>
  </si>
  <si>
    <t>Alaihai ave</t>
  </si>
  <si>
    <t>C-500-20283-874549</t>
  </si>
  <si>
    <t>lorilynn hotel</t>
  </si>
  <si>
    <t>P.O. BOX 473,SAN JOSE VILLAGE</t>
  </si>
  <si>
    <t>LIZAMA</t>
  </si>
  <si>
    <t>CHARLENE</t>
  </si>
  <si>
    <t>P.O.BOX 473,SAN JOSE VILLAGE</t>
  </si>
  <si>
    <t>Charlenelizama32@gmail.com</t>
  </si>
  <si>
    <t>P-500-20249-807865</t>
  </si>
  <si>
    <t>HOTEL HOUSE KEEPING</t>
  </si>
  <si>
    <t>WORKMAN COMPENSATION REQUIRED,KNOW HOW TO SPEAK  ENGLISH,ABLE TO COMMUNICATE WITH OTHER PEOPLE IN THE ORGANISATION.</t>
  </si>
  <si>
    <t>SAN JOSE VILLAGE, MAIN STREET I</t>
  </si>
  <si>
    <t>Lorilynn hotel, behind MAYORS OFFICE OF TINIAN</t>
  </si>
  <si>
    <t>C-500-20189-698196</t>
  </si>
  <si>
    <t>XIUFANG</t>
  </si>
  <si>
    <t>P-500-20147-597190</t>
  </si>
  <si>
    <t>MAINTENANCE, GENERAL</t>
  </si>
  <si>
    <t>C-500-20308-895886</t>
  </si>
  <si>
    <t>PETER MICHAEL TENORIO</t>
  </si>
  <si>
    <t>EQUITABLE REALTY AND CONSULTING SERVICES</t>
  </si>
  <si>
    <t>PO BOX 500486</t>
  </si>
  <si>
    <t>miketeno@pticom.com</t>
  </si>
  <si>
    <t>Title Examiners, Abstractors, and Searchers</t>
  </si>
  <si>
    <t>P-500-20273-849005</t>
  </si>
  <si>
    <t>TITLE EXAMINER, ABSTRACTOR AND SEARCHER</t>
  </si>
  <si>
    <t xml:space="preserve">High School/GED or its equivalent 
Should have at least 12 months of experience in title examine and research or related field.
Knowledge of on real estate title ownership documentation and legalities
Familiar with property law, real estate terminology and technical aspect relating to property titles
Can create property maps  using CAD program
Knows how to operate Adobe Acrobat, Microsoft Excel, Microsoft Word, Power 
Point, Microsoft Internet Explorer
Has good communication skills both in oral &amp; written
Can work independently and with minimal supervision
Has the ability to tolerate pressures
Knows how to drive and with valid CNMI drivers license
</t>
  </si>
  <si>
    <t>First Floor Island Commercial Center Bldg</t>
  </si>
  <si>
    <t>Chalan Monsignor Pale Arnold Rd, Gualo Rai</t>
  </si>
  <si>
    <t>With holding Tax – Based on the CNMI With holding Tax Table multiply to Gross  Pay; FICA – Employee’s share:  Social Security  - 6.20% of Gross Pay, Medicare –  1.45% of Gross Pay</t>
  </si>
  <si>
    <t>C-500-20228-771060</t>
  </si>
  <si>
    <t>Construction Carpenters</t>
  </si>
  <si>
    <t>P-500-20196-712115</t>
  </si>
  <si>
    <t>Construction Carpenter</t>
  </si>
  <si>
    <t xml:space="preserve">High school diploma / GED. One (1) year on-the-job experience as an Carpenter is a minimum requirement for this position.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 </t>
  </si>
  <si>
    <t>C-500-20336-931974</t>
  </si>
  <si>
    <t>GENERAL CONST. CONTRACTOR/MANPOWER SERVICES</t>
  </si>
  <si>
    <t>P-500-20302-889979</t>
  </si>
  <si>
    <t>Clergy</t>
  </si>
  <si>
    <t>PASTOR</t>
  </si>
  <si>
    <t>Master's</t>
  </si>
  <si>
    <t>C-500-20340-939314</t>
  </si>
  <si>
    <t xml:space="preserve">Three months experience as a cook in the restaurant industry. Able to read and follow standardized recipes. Strong knowledge of proper food handling procedures. Able to work as part of a team in a busy kitchen atmosphere.   </t>
  </si>
  <si>
    <t>C-500-20246-800346</t>
  </si>
  <si>
    <t>Joshua Jourdon</t>
  </si>
  <si>
    <t>Regimel</t>
  </si>
  <si>
    <t>P-500-20131-557764</t>
  </si>
  <si>
    <t xml:space="preserve">N/A
</t>
  </si>
  <si>
    <t>C-500-20323-916923</t>
  </si>
  <si>
    <t>P-500-20286-875639</t>
  </si>
  <si>
    <t xml:space="preserve">Knowledge in accounting principle and analysis. Knowledge in corporate tax filling, Extensive  knowledge in Microsoft Excel, Word. Can work in less supervision. </t>
  </si>
  <si>
    <t>CNMI Taxes, Federal taxes if applicable</t>
  </si>
  <si>
    <t>C-500-21021-024446</t>
  </si>
  <si>
    <t>Driver License will be applied equally to US and CW-1 workers.  Heavy and Tractor-trailer truck drivers training/certification.</t>
  </si>
  <si>
    <t>FICA/FEDERAL CHAPTER 7/CNMI CHAPTER 2/401K</t>
  </si>
  <si>
    <t>C-500-21020-022043</t>
  </si>
  <si>
    <t>P.O. Box 503698</t>
  </si>
  <si>
    <t>P-500-20177-679044</t>
  </si>
  <si>
    <t>Bookkeeping</t>
  </si>
  <si>
    <t>Must have a knowledge and experience in using Microsoft office tools, accounting software such as Quickbooks, knowledge on CNMI Tax Regulation and computation is advantage. Work Certificate is required for all applicants (US and CW-1) and must be related to Accounting or Bookkeeping.</t>
  </si>
  <si>
    <t>Deduction from pay are Government Taxes, withholding tax such as CH2, IRS, SSS, Medicare, Utility Charges such as Water and Electricity consumption. Housing is offered to all workers and amongst applicants.</t>
  </si>
  <si>
    <t>C-500-20195-709409</t>
  </si>
  <si>
    <t>Mariana Beach Building, 2F Toha Supermarket</t>
  </si>
  <si>
    <t>P-500-20154-618493</t>
  </si>
  <si>
    <t>Childcare Worker</t>
  </si>
  <si>
    <t>MARIANA BEACH BUILDING, TOHA, 2ND FLOOR</t>
  </si>
  <si>
    <t xml:space="preserve">https://marianaslabor.net/jvapub_list.asp </t>
  </si>
  <si>
    <t>Cherry</t>
  </si>
  <si>
    <t>oasis.workforcellc@outlook.com</t>
  </si>
  <si>
    <t>C-500-20207-735504</t>
  </si>
  <si>
    <t>MONSIGNOR GUERRERO ROA</t>
  </si>
  <si>
    <t>P-500-20090-443318</t>
  </si>
  <si>
    <t>FOOD PREPARATION AND SERVING RELATED WORKERS, ALL OTHER</t>
  </si>
  <si>
    <t>GOOD COMMUNICATION SKILLS BOTH ORAL AND WRITTEN; PROPER HYGIENE;CUSTOMER SERVICE, KNOWLEDGE IN FOOD PREPARATION AND SERVING</t>
  </si>
  <si>
    <t>Social Security and Medicare Taxes, Chapter 2 and Chapter 7</t>
  </si>
  <si>
    <t>C-500-20220-756737</t>
  </si>
  <si>
    <t xml:space="preserve">WHT, FICA Tax, Husing is provided and offered at no cost and option to workers. </t>
  </si>
  <si>
    <t>C-500-20312-903866</t>
  </si>
  <si>
    <t>Construction, Building Maintenance,Equipment Rental,Garbage Collec</t>
  </si>
  <si>
    <t>P-500-20280-859124</t>
  </si>
  <si>
    <t>GENERAL MAINTENANCE &amp; REPAIR WORKER</t>
  </si>
  <si>
    <t>MUST HAVE KNOWLEDGE IN USING POWER AND HAND TOOLS.</t>
  </si>
  <si>
    <t xml:space="preserve">LISSIF LANE TANAPAG VILLAGE </t>
  </si>
  <si>
    <t>CNMI Withholding Tax (Ch2), FICA/MEDICARE</t>
  </si>
  <si>
    <t xml:space="preserve">KIM </t>
  </si>
  <si>
    <t>C-500-20229-771270</t>
  </si>
  <si>
    <t>P-500-20115-514395</t>
  </si>
  <si>
    <t xml:space="preserve">Associate's graduate in Nursing from school approved by Commonwealth Board of Nurse Examiners (CBNE), with one (1) year of work experience as a Nurse of working in a similar capacity in a health care or medical setting. Must possess NCLEX-RN and is licensed as a RN by CBNE. Must have the ability to work proficiently in a fast paced clinical environment. </t>
  </si>
  <si>
    <t>Withholding Taxes, FICA &amp; Medicare Contributions and 401K</t>
  </si>
  <si>
    <t>C-500-20332-929571</t>
  </si>
  <si>
    <t>P-500-20280-859156</t>
  </si>
  <si>
    <t xml:space="preserve">	good hand-eye coordination.
	good organizational skills.
	the ability to read and follow recipes, to be creative.
	the ability to follow strict health and safety standards.
	good health with no skin or breathing complaints.
	the ability to meet strict deadlines.
	to maintain a neat and clean appearance
</t>
  </si>
  <si>
    <t>C-500-21021-024612</t>
  </si>
  <si>
    <t>Manufactured Building and Mobile Home Installers</t>
  </si>
  <si>
    <t>P-500-20328-923368</t>
  </si>
  <si>
    <t>Critical Thinking  Using logic and reasoning to identify the strengths and weaknesses of alternative solutions, conclusions or approaches to problems.
Operation and Control  Controlling operations of equipment or systems.
Quality Control Analysis  Conducting tests and inspections of products, services, or processes to evaluate quality or performance.
Operation Monitoring  Watching gauges, dials, or other indicators to make sure a machine is working properly.
Coordination  Adjusting actions in relation to others' actions.
Judgment and Decision Making  Considering the relative costs and benefits of potential actions to choose the most appropriate one.
Monitoring  Monitoring/Assessing performance of yourself, other individuals, or organizations to make improvements or take corrective action.
Active Learning  Understanding the implications of new information for both current and future problem-solving and decision-making.
Active Listening  Giving full attention to what other people are saying, taking time to understand the points being made, asking questions as appropriate, and not interrupting at inappropriate times.
Complex Problem Solving  Identifying complex problems and reviewing related information to develop and evaluate options and implement solutions.
Learning Strategies  Selecting and using training/instructional methods and procedures appropriate for the situation when learning or teaching new things.
Management of Personnel Resources  Motivating, developing, and directing people as they work, identifying the best people for the job.
Speaking  Talking to others to convey information effectively.
Time Management  Managing one's own time and the time of others.
Instructing  Teaching others how to do something.
Troubleshooting  Determining causes of operating errors and deciding what to do about it.
Negotiation  Bringing others together and trying to reconcile differences.
Reading Comprehension  Understanding written sentences and paragraphs in work related documents.
Repairing  Repairing machines or systems using the needed tools.
Service Orientation  Actively looking for ways to help people.
Persuasion  Persuading others to change their minds or behavior.
Social Perceptiveness  Being aware of others' reactions and understanding why they react as they do.
Equipment Selection  Determining the kind of tools and equipment needed to do a job.
Systems Analysis  Determining how a system should work and how changes in conditions, operations, and the environment will affect outcomes.
Equipment Maintenance  Performing routine maintenance on equipment and determining when and what kind of maintenance is needed.
Installation  Installing equipment, machines, wiring, or programs to meet specifications.
Management of Material Resources  Obtaining and seeing to the appropriate use of equipment, facilities, and materials needed to do certain work.
Mathematics  Using mathematics to solve problems.
Systems Evaluation  Identifying measures or indicators of system performance and the actions needed to improve or correct performance, relative to the goals of the system.
Writing  Communicating effectively in writing as appropriate for the needs of the audience.
Management of Financial Resources  Determining how money will be spent to get the work done, and accounting for these expenditures.
Operations Analysis  Analyzing needs and product requirements to create a design.
Technology Design  Generating or adapting equipment and technology to serve user needs.
Science  Using scientific rules and methods to solve problems.</t>
  </si>
  <si>
    <t>C-500-20356-971807</t>
  </si>
  <si>
    <t>Maintenance Workers</t>
  </si>
  <si>
    <t>C-500-20215-747249</t>
  </si>
  <si>
    <t xml:space="preserve">LOT # 22703-8 CHALAN PALE ARNOLD, MIDDLE ROAD </t>
  </si>
  <si>
    <t>YONGDUK</t>
  </si>
  <si>
    <t>LOT# 22703-8</t>
  </si>
  <si>
    <t>P-500-20134-566866</t>
  </si>
  <si>
    <t>CIVIL ENGINEERING LICENSE OR EQUIVALENT, VALID CNMI DRIVERS LICENSE and 2 years work experience.</t>
  </si>
  <si>
    <t>P.O.BOX502273 CHALAN LAULAU</t>
  </si>
  <si>
    <t>marianaslabor.net.com</t>
  </si>
  <si>
    <t>C-500-20351-962343</t>
  </si>
  <si>
    <t>Hua Xing Enterprises, LTD. Corporation</t>
  </si>
  <si>
    <t>Se7en Department Store</t>
  </si>
  <si>
    <t>Chalan Msgr. Guerrero, San Jose Village</t>
  </si>
  <si>
    <t>P.O. Box 503547 CK</t>
  </si>
  <si>
    <t>Wu</t>
  </si>
  <si>
    <t>Yan Ming</t>
  </si>
  <si>
    <t>se7endept@gmail.com</t>
  </si>
  <si>
    <t>P-500-20323-917012</t>
  </si>
  <si>
    <t>Electronic Repair Technician</t>
  </si>
  <si>
    <t xml:space="preserve">Applicant must have at least 2 years of experience in the same position. Must have extensive knowledge of repair, installation and maintenance for various electronic equipment especially home entertainment equipment. Customer service, communication and interpersonal skills are a must. Chinese speaking is preferred for mainly Chinese clients. Applicant must be hardworking, able to multi task and work under pressure. Applicant must be willing to work flexible time, holidays and weekends if necessary. </t>
  </si>
  <si>
    <t>Chalan Msgr. Guerrero</t>
  </si>
  <si>
    <t>C-500-20212-742979</t>
  </si>
  <si>
    <t>C-500-20210-738154</t>
  </si>
  <si>
    <t>P.O. Box 504850</t>
  </si>
  <si>
    <t>Chalan monsignor Guerrero</t>
  </si>
  <si>
    <t>P-500-20171-666805</t>
  </si>
  <si>
    <t>Carpenter</t>
  </si>
  <si>
    <t>Knowledge of tools, equipment, and materials common to the carpentry trade. Skills in the construction, repair, restoration and installation of wood related materials. Ability to estimate time and materials needed for assigned work projects.</t>
  </si>
  <si>
    <t>Chalan Monsignor Guerrero</t>
  </si>
  <si>
    <t>Ch2 tax, Ch7 tax(if applicable), SS tax and Medicare tax</t>
  </si>
  <si>
    <t>C-500-20309-897874</t>
  </si>
  <si>
    <t>P-500-20278-856981</t>
  </si>
  <si>
    <t>At least 6 months working experience. Good in cleaning and know different types of cleaning solutions. Know how to apply waxes and know how to use buffing machine and cleaning equipments. Know how to do detailing and minor cleaning on engine compartment.</t>
  </si>
  <si>
    <t>C-500-21034-050902</t>
  </si>
  <si>
    <t>All federal and CNMI tax required by law</t>
  </si>
  <si>
    <t>C-500-20225-763682</t>
  </si>
  <si>
    <t>C-500-20324-919279</t>
  </si>
  <si>
    <t>CONSTRUCTION, BLDG MAINTENANCE,EQUIPMENT RENTAL,LANDSCAPING,GARBAG</t>
  </si>
  <si>
    <t>P-500-20281-861927</t>
  </si>
  <si>
    <t>BUILDING MAINTENANCE</t>
  </si>
  <si>
    <t>KNOWLEDGEABLE HOW TO USE POWER AND HAND TOOLS</t>
  </si>
  <si>
    <t>CNMI Withholding Tax (Ch2) and FICA/Medicare</t>
  </si>
  <si>
    <t>C-500-20227-768962</t>
  </si>
  <si>
    <t>Marianas Fitness, Ltd.</t>
  </si>
  <si>
    <t>Gold's Gym Saipan</t>
  </si>
  <si>
    <t>P.O. Box 503004</t>
  </si>
  <si>
    <t>Kopa Di Oru St.</t>
  </si>
  <si>
    <t>Mister</t>
  </si>
  <si>
    <t>Tyce</t>
  </si>
  <si>
    <t>tyce.goldsgymsaipan@gmail.com</t>
  </si>
  <si>
    <t>P-500-20150-610250</t>
  </si>
  <si>
    <t xml:space="preserve">This position requires special skills and experience in teaching Zumba and/or modern dance. Requires Zumba certification or equivalent. 
Other Required Skills: 
*Good communication skills 
*Good customer service skills 
*Be able to function effectively in a fast- paced environment 
*Operate phone and standard office equipment 
*Basic record-keeping skills 
The special requirements would be required for both US &amp; CW-1 workers.
</t>
  </si>
  <si>
    <t>Applicable payroll taxes</t>
  </si>
  <si>
    <t>info@goldsgymsaipan.com</t>
  </si>
  <si>
    <t>C-500-20287-876521</t>
  </si>
  <si>
    <t>ASSOCIATES DEGREE IN CIVIL ENGINEERING. WITH 24 MONTHS EXPERIENCE IN COST ESTIMATING, PLANNING, SCHEDULING, JOB INSPECTION AND CAD
DRAWING.KNOWLEDGE OF MATERIALS, METHODS, AND THE TOOLS INVOLVED IN THE CONSTRUCTION OR REPAIR OF HOUSES, BUILDINGS, OR OTHER STRUCTURES
SUCH AS HIGHWAYS AND ROADS. MUST BE ABLE TO WORK FOR EXTENDED
HOURS OR WORK DAYS</t>
  </si>
  <si>
    <t>C-500-20232-776038</t>
  </si>
  <si>
    <t>REM INTERNATIONAL CORPORATION</t>
  </si>
  <si>
    <t>REM SYSTEM INTERNATIONAL</t>
  </si>
  <si>
    <t>PO BOX 7135 SVRB</t>
  </si>
  <si>
    <t>REMENTILLA</t>
  </si>
  <si>
    <t>ROMMEL</t>
  </si>
  <si>
    <t>SACDALAN</t>
  </si>
  <si>
    <t>rem.intcorp@gmail.com</t>
  </si>
  <si>
    <t>P-500-20188-695752</t>
  </si>
  <si>
    <t>REFRIGERATION AND AIRCONDITIONING TECHNICIAN</t>
  </si>
  <si>
    <t>Must have 12 months or more work experience. Must have a  Refrigeration and Air-con Technician  Certificates and Trainings.</t>
  </si>
  <si>
    <t>UNIT 3 MIC BUILDING SAN JOSE</t>
  </si>
  <si>
    <t>PO BOX 7315 SVRB</t>
  </si>
  <si>
    <t>FICA Taxes (SS and Medicare) and CNMI Local tax (Ch2 and Ch7)</t>
  </si>
  <si>
    <t>C-500-21049-083959</t>
  </si>
  <si>
    <t>ADDENDUM FOR SECTION E.B.5: SPECIAL REQUIREMENTS
KNOWLEDGE IN MICROSOFT SERVERS, MICROS/POS, E-GOLF, MAS200, AND/OR PABX TELEPHONE OPERATING SYSTEM, AND A BACHELOR'S DEGREE IS REQUIRED. MUST
BE HIGHLY RELIABLE AS THIS POSITION MAY REQUIRE RESPONDING TO EMERGENCIES OUTSIDE OF REGULAR BUSINESS HOURS (NIGHTS, WEEKENDS, AND HOLIDAYS).</t>
  </si>
  <si>
    <t>C-500-20309-897769</t>
  </si>
  <si>
    <t>P-500-20279-857206</t>
  </si>
  <si>
    <t xml:space="preserve">MUST HAVE THE NECESSARY PHYSICAL STAMINA. MUST BE ABLE TO WORK FOR EXTENDED HOURS OR WORK
DAYS. MUST BE CAREFUL DURING WORKING HOURS TO AVOID INJURY. MUST BE ABLE TO WORK WITH POWERED TOOLS. </t>
  </si>
  <si>
    <t>C-500-20195-709514</t>
  </si>
  <si>
    <t>UNITED PRINTERS</t>
  </si>
  <si>
    <t>Printing Services/Sign Manufacture</t>
  </si>
  <si>
    <t>Luis S. Cabrera Building</t>
  </si>
  <si>
    <t>TEREGEYO</t>
  </si>
  <si>
    <t>ROSELIA</t>
  </si>
  <si>
    <t>CAMBRONERO</t>
  </si>
  <si>
    <t>P.O. BOX 8065 SVRB</t>
  </si>
  <si>
    <t>unitedprinter514@gmail.com</t>
  </si>
  <si>
    <t>P-500-20097-461121</t>
  </si>
  <si>
    <t>With good communication skills.  Good in customer service and ability to meet deadlines</t>
  </si>
  <si>
    <t>All mandated local and federal payroll taxes</t>
  </si>
  <si>
    <t>unitedprinters514@gmail.com</t>
  </si>
  <si>
    <t>C-500-20314-904150</t>
  </si>
  <si>
    <t>C-500-20213-745142</t>
  </si>
  <si>
    <t>P-500-20182-686739</t>
  </si>
  <si>
    <t>Equipment Technician</t>
  </si>
  <si>
    <t>Ability to develop and maintain awareness of occupational hazards and safety precautions; skilled in following safety practices and recognizing hazards. Must be reliable, able to work nights, weekends, and holiday, lift at least 50 lbs., and work in a hot environment or other less-than-desirable weather conditions.</t>
  </si>
  <si>
    <t>C-500-20246-800316</t>
  </si>
  <si>
    <t>C-500-20359-979481</t>
  </si>
  <si>
    <t>P.O.Box 505213</t>
  </si>
  <si>
    <t>AT LEAST 12 MONTHS RELATED WORK EXPERIENCE, AND REQUIRED TO TAKE TOUR GUIDE CERTIFICATION,  IF WORK AT CNMI.</t>
  </si>
  <si>
    <t>5474 Ellegh Ave, Oleai</t>
  </si>
  <si>
    <t>C-500-20260-826068</t>
  </si>
  <si>
    <t>MOJICA'S ENTERPRISES</t>
  </si>
  <si>
    <t>3K'S MARKET</t>
  </si>
  <si>
    <t>P.O. BOX 520324</t>
  </si>
  <si>
    <t>MOJICA</t>
  </si>
  <si>
    <t>ESTENZA</t>
  </si>
  <si>
    <t>MAHILUM</t>
  </si>
  <si>
    <t>mojicaenterprises2007@gmail.com</t>
  </si>
  <si>
    <t>P-500-20222-758731</t>
  </si>
  <si>
    <t>STOCK CLERKS AND ORDER FILLERS</t>
  </si>
  <si>
    <t>COMPUTER LITERATE AND MATH CALCULATION CAPABILITY</t>
  </si>
  <si>
    <t>P.O. BOX 520324   LOT 004 T18   Grand Street</t>
  </si>
  <si>
    <t>Personal Cash Advance</t>
  </si>
  <si>
    <t>C-500-20342-939548</t>
  </si>
  <si>
    <t>C-500-20275-852663</t>
  </si>
  <si>
    <t>C-500-20325-921245</t>
  </si>
  <si>
    <t>C-500-20322-915110</t>
  </si>
  <si>
    <t>CONSTRUCTION,BLDG MAINTENANCE,EQUIPMENT RENTAL,LANDSCAPING,GARBAGE</t>
  </si>
  <si>
    <t>P-500-20283-874523</t>
  </si>
  <si>
    <t>ACCOUNTING TECHNICIAN</t>
  </si>
  <si>
    <t>Must have knowledge and experience in accounting software such as Quickbooks and Peachtree.  Computer literate and have excellent written and verbal communication skill;  must  be able to drive.</t>
  </si>
  <si>
    <t xml:space="preserve">Lissif Lane Tanapag Village </t>
  </si>
  <si>
    <t>Only CNMI Withholding Tax (Ch2) and Federal (Fica/Medicare) Tax</t>
  </si>
  <si>
    <t>C-500-21014-012893</t>
  </si>
  <si>
    <t>P-500-20350-959434</t>
  </si>
  <si>
    <t>SECRETARIES AND ADMINISTRATIVE ASSISTANT, EXCEPT LEGAL, MEDI</t>
  </si>
  <si>
    <t>C-500-20232-775836</t>
  </si>
  <si>
    <t>Outdoor Power Equipment and Other Small Engine Mechanics</t>
  </si>
  <si>
    <t>P-500-20114-510843</t>
  </si>
  <si>
    <t>WORK-RELATED SKILLS, KNOWLEDGE, OR EXPERIENCE REQUIRED AS WELL AS REPAIRING, EQUIPMENT MAINTENANCE, OPERATION MONITORING, TROUBLESHOOTING, CRITICAL THINKING, OPERATION AND CONTROL, QUALITY CONTROL ANALYSIS, EQUIPMENT SELECTION, COMPLEX PROBLEM SOLVING, AND ACTIVE LISTENING SKILLS.</t>
  </si>
  <si>
    <t>C-500-20233-778423</t>
  </si>
  <si>
    <t xml:space="preserve">TELESOURCE CNMI, INC. </t>
  </si>
  <si>
    <t>P.O. BOX 520464</t>
  </si>
  <si>
    <t>BARR</t>
  </si>
  <si>
    <t>JEFFREY</t>
  </si>
  <si>
    <t>LYNN</t>
  </si>
  <si>
    <t>jeffbarr.telesource@gmail.com</t>
  </si>
  <si>
    <t>P-500-20160-633228</t>
  </si>
  <si>
    <t>- Perform work involving the skills of two or more maintenance or craft occupations to keep machines, mechanical equipment, or the structure of a related support facility in repair. Duties may involve pipe fitting; boiler making; insulating; wielding; mac</t>
  </si>
  <si>
    <t>TINIAN CUC POWER PLANT, SAN JOSE VILLAGE</t>
  </si>
  <si>
    <t>C-500-20220-756447</t>
  </si>
  <si>
    <t>LIFE CARE CENTER INTERNATIONAL INC.</t>
  </si>
  <si>
    <t>MANGO CITY</t>
  </si>
  <si>
    <t>PRESIDENT STREET, MIDDLE ROAD</t>
  </si>
  <si>
    <t>SCOTT,  JR</t>
  </si>
  <si>
    <t>lifecarecenterlccii@gmail.com</t>
  </si>
  <si>
    <t>P-500-20135-569777</t>
  </si>
  <si>
    <t>Must know how to operate different kinds of cleaning equipment such as floor buffers, shampooers, vacuum,etc.. Must have basic knowledge in cleaning chemicals,  physical stamina and mobility including ability to reach, kneel and bend, ability to lift, push and pull required load (usually about 30 lbs.). Must  be able to understand and follow instructions and out task in order and willing to work under pressure with the specified number of rooms or duties assigned in everyday.  Willing to work in flexible shifts, days, evenings, weekend and holidays.  Be able to stand for prolong period of time and must posses a friendly and good manners. 3 months experience in housekeeping.</t>
  </si>
  <si>
    <t>C-500-20252-808657</t>
  </si>
  <si>
    <t>C-500-20307-895536</t>
  </si>
  <si>
    <t xml:space="preserve">FRANCISCO </t>
  </si>
  <si>
    <t>P-500-20276-854968</t>
  </si>
  <si>
    <t>CNMI WITHHOLDING TAXES AND FEDERAL TAXES(IF APPLICABLE)</t>
  </si>
  <si>
    <t>C-500-20286-875666</t>
  </si>
  <si>
    <t>SAIPAN EMPLOYMENT AGENCY &amp;  SERVICES, INC.</t>
  </si>
  <si>
    <t>Fiberglass Laminators and Fabricators</t>
  </si>
  <si>
    <t>P-500-20210-737996</t>
  </si>
  <si>
    <t>FIBERGLASS LAMINATORS AND FABRICATORS</t>
  </si>
  <si>
    <t>MINIMUM OF 12 MONTHS EXPERIENCE IS REQUIRED. MUST BE ABLE TO UNDERSTAND AND COMMUNICATE IN THE ENGLISH LANGUAGE BOTH WRITTEN AND ORAL. MUST BE KNOWLEDGEABLE IN TECHNICAL  IN TECHNICAL ACTIVITIES. MUST BE WILLING AND COMFORTABLE WORKING AT HEIGHTS AND CONFINES SPACES. MUST BE ABLE TO LIFT A MINIMUM OF 40 LBS AT SHOULDER LEVEL. MUST BE FAMILIAR WITH BOATING TERMINOLOGY.</t>
  </si>
  <si>
    <t>C-500-20238-785465</t>
  </si>
  <si>
    <t>PACIFIC PALM CORPORATION CO., LTD.</t>
  </si>
  <si>
    <t>PACIFIC PALM RESORT/BED AND BREAKFAST/APARTMENT RENTAL</t>
  </si>
  <si>
    <t>P O BOX 7929 SVRB</t>
  </si>
  <si>
    <t>P O BOX 7929SRVB</t>
  </si>
  <si>
    <t>suitepalms@gmail.com</t>
  </si>
  <si>
    <t>P-500-20161-636977</t>
  </si>
  <si>
    <t>EMPLOYMENT CERTIFICATION FOR AT LEAST TWO(2)  YEARS WORK EXPERIENCE AN A FIRST LINE SUPERVISOR</t>
  </si>
  <si>
    <t xml:space="preserve">AN OVERTIME PAYS OF $30.15 AN HOUR IN EXCESS OF 40 HOURS A WEEK </t>
  </si>
  <si>
    <t>SALARY TAX AND SS, MEDICARE TAX</t>
  </si>
  <si>
    <t>rodbedania@gmail.com</t>
  </si>
  <si>
    <t>C-500-20204-728229</t>
  </si>
  <si>
    <t>C-500-20333-929953</t>
  </si>
  <si>
    <t>www.marianalabor.net</t>
  </si>
  <si>
    <t>C-500-21009-004248</t>
  </si>
  <si>
    <t>P-500-20345-948222</t>
  </si>
  <si>
    <t xml:space="preserve">KNOWLEDGE IN COMPUTER SYSTEM  AND ELECTRONICS SUCH AS PEECHTREE,ROCK SOLID ,MICROSOFT,ECEL,WORD,ACCESS, POWER POINT,DATA BASE AND COMPUTER SYSTEM,KNOWLEDGE OF BUSIENSS MANAGEMENT INVOLVE IN STRATEGIC PLANNING ,HUMAN RESOURCES ,LEADERSHIP TECHNIQUE,PRODUCTION METHOD.GOOD IN CUSTOMER AND PERSONAL SERVICE,ABILITY IN ORAL COMPREHENSION AND EXPRESSION AND WRITTEN COMPREHENSION WITH EMPLOYMENT CERTIFICATE AS OFFICE SUPERVISOR.BOTH APPLIED  TO  US WORKER  AND CW-1 WORKERS. </t>
  </si>
  <si>
    <t>All CNMI and US income taxes required</t>
  </si>
  <si>
    <t>C-500-20308-895869</t>
  </si>
  <si>
    <t>C-500-21040-064173</t>
  </si>
  <si>
    <t>P-500-20339-938113</t>
  </si>
  <si>
    <t>REQUIRED HIGH SCHOOL/GED OR EQUIVALENT.
SOME PREVIOUS WORK-RELATED SKILL, KNOWLEDGE, OR EXPERIENCE IS NEEDED.  EMPLOYEES IN THESE OCCUPATIONS NEED THREE (3) MONTHS OF WORKING WITH EXPERIENCED EMPLOYEES.  DEPENDABLE ATTENDANCE, HARD WORKING AND FOLLOWS DIRECTIONS WELL.  SHOULD POSSESS
IMPORTANT QUALITIES SUCH AS DETAILED ORIENTED, RESPONSIBLE.  MUST BE ABLE TO WORK FLEXIBLE HOURS AND DAYS.</t>
  </si>
  <si>
    <t>C-500-20254-814317</t>
  </si>
  <si>
    <t>P-500-20218-751853</t>
  </si>
  <si>
    <t>Must be hardworking; Attentive to instructions and details; Honest; With endurance to do the tasks; and Must be dependable</t>
  </si>
  <si>
    <t>C-500-20226-766261</t>
  </si>
  <si>
    <t>C-500-20239-787790</t>
  </si>
  <si>
    <t>DENNIS YOSHIMOTO</t>
  </si>
  <si>
    <t>DMY Realty and Management</t>
  </si>
  <si>
    <t>P.O. BOX 502621</t>
  </si>
  <si>
    <t>Yoshimoto</t>
  </si>
  <si>
    <t>Dennis</t>
  </si>
  <si>
    <t>Mitsuaki</t>
  </si>
  <si>
    <t>dmyoshimoto@gmail.com</t>
  </si>
  <si>
    <t>P-500-20204-728310</t>
  </si>
  <si>
    <t>Well versed in carpentry, electrical, plumbing, welding and maintenance of mechanical and electrical equipment. Must have the ability to maintain and repair airconditioning system. Knowledgeable in repairing and installing windows &amp; doors. Must be able to repair and install roofing. Ability to mix and apply paints on walls &amp; roofing.</t>
  </si>
  <si>
    <t>CM7 Paradise Lane</t>
  </si>
  <si>
    <t>hiremarianas.com</t>
  </si>
  <si>
    <t>C-500-20251-808313</t>
  </si>
  <si>
    <t>YUMAN CONSTRUCTION</t>
  </si>
  <si>
    <t>AIRPORT RD</t>
  </si>
  <si>
    <t>P-500-20133-564587</t>
  </si>
  <si>
    <t>knowledge of the practical application of engineering science and technology. This includes applying principle s, techniques, procedures, and equipment to the design and production of various goods and services.</t>
  </si>
  <si>
    <t>AIRPORT ROAD  DANDAN</t>
  </si>
  <si>
    <t xml:space="preserve"> CNMI withholding and FICA Tax</t>
  </si>
  <si>
    <t>ELENA M YUMUL DBA YUMAN CONSTRUCTION</t>
  </si>
  <si>
    <t>C-500-20262-831951</t>
  </si>
  <si>
    <t>KALAYAAN, INC.</t>
  </si>
  <si>
    <t>MANGKOK</t>
  </si>
  <si>
    <t>AGINGAN LANE, SAN ANTONIO</t>
  </si>
  <si>
    <t>PO BOX 505656</t>
  </si>
  <si>
    <t>LERIO</t>
  </si>
  <si>
    <t>AIREN</t>
  </si>
  <si>
    <t>PADILLA</t>
  </si>
  <si>
    <t>KALAYAAN.SPN@GMAIL.COM</t>
  </si>
  <si>
    <t>P-500-20177-678914</t>
  </si>
  <si>
    <t>KITCHEN HELPER</t>
  </si>
  <si>
    <t xml:space="preserve">MUST BE ABLE  TO ATTEND AN EARLY MORNING SHIFT, FLEXIBLE WORK HOURS AND CAN LIFT AT LEAST 50 LBS. EXPERIENCE IN AN INDUSTRIAL KITCHEN IS A PLUS. </t>
  </si>
  <si>
    <t>CHAPTER 2 AND CHAPTER 7 TAXES (LOCAL AND FEDERAL TAX), SOCIAL SECURITY AND MEDICARE TAXES</t>
  </si>
  <si>
    <t>C-500-21040-064462</t>
  </si>
  <si>
    <t>2nd Floor JP Center</t>
  </si>
  <si>
    <t>P-500-20339-938157</t>
  </si>
  <si>
    <t>Heating, Ventilation, Air Conditioning Service Technician</t>
  </si>
  <si>
    <t xml:space="preserve">High School diploma or equivalent or Vocational School graduate. Must have at least 24 months experience installing, servicing, and repairing air conditioning &amp; refrigeration systems in residence and commercial establishments. Comply with all applicable standards, policies, and procedures, including safety procedures and the maintenance of a clean work area. Must be able to work flexible hours.
Performing routine maintenance on equipment and determining when and what kind of maintenance is needed. Installing equipment, machines, wiring, or programs to meet specifications. Conducting tests and inspections of products, services, or processes to evaluate quality or performance. Determining causes of operating errors and deciding what to do about it. Watching gauges, dials, or other indicators to make sure a machine is working properly. Knowledge of machines and tools, including their designs, uses, repair, and maintenance. </t>
  </si>
  <si>
    <t>C-500-21019-019392</t>
  </si>
  <si>
    <t>D&amp;Q SAIPAN CO., LTD</t>
  </si>
  <si>
    <t>DICKERSON &amp; QUINN</t>
  </si>
  <si>
    <t>CTSI BUILDING</t>
  </si>
  <si>
    <t>LOWER BASE DRIVE</t>
  </si>
  <si>
    <t>KRETZERS</t>
  </si>
  <si>
    <t>MAX</t>
  </si>
  <si>
    <t>RESIDENT MANAGER</t>
  </si>
  <si>
    <t>hr_dq@tanholdings.com</t>
  </si>
  <si>
    <t>P-500-20293-881445</t>
  </si>
  <si>
    <t xml:space="preserve">Requires Bachelor's Degree major in Accounting or Finance
Multi task, works without supervision, reliable, self starter, proficient in English language. Proficient in various computer software: MS Excel; Word; Outlook and Accounting Software - System Application of Product in Data Processing (SAP); SAGE or similar Accounting System.
</t>
  </si>
  <si>
    <t>C-500-20202-722934</t>
  </si>
  <si>
    <t xml:space="preserve">Experience in Library Customer service roles.
Basic Computer Literacy.
Good organizational skills.
Attention to detail and good problem solving ability.
Excellent written and verbal communication.
Be reliable, honest, dependable and team worker.
Be in the same faith as the organization to carry on the vision mission ofthe organization.
</t>
  </si>
  <si>
    <t>FICA, WITHHOLDING TAXES, AND ALL OTHER LOCAL AND STATE TAXES ALLOWED AND REQUIRED BY THE GOVERNMENT.</t>
  </si>
  <si>
    <t>C-500-20220-756519</t>
  </si>
  <si>
    <t>C &amp; R CORPORATION</t>
  </si>
  <si>
    <t>C &amp; R DISTRIBUTORS</t>
  </si>
  <si>
    <t>P.O. BOX 501091</t>
  </si>
  <si>
    <t>Cacdac</t>
  </si>
  <si>
    <t>Ceferino</t>
  </si>
  <si>
    <t>Joven</t>
  </si>
  <si>
    <t>P.O. Box 501091</t>
  </si>
  <si>
    <t>candr@pticom.com</t>
  </si>
  <si>
    <t>P-500-20188-695585</t>
  </si>
  <si>
    <t>CHALAN PALE ARNOLD ROAD CHALAN LAULAU</t>
  </si>
  <si>
    <t>CNMI WITHHOLDING TAXES and FICA TAX</t>
  </si>
  <si>
    <t>C-500-20316-907487</t>
  </si>
  <si>
    <t>ASSITANT GENERAL MANAGER</t>
  </si>
  <si>
    <t>P-500-20268-843022</t>
  </si>
  <si>
    <t>12 MONTHS EXPERIENCE IN TOUR GUIDING JOB, ABLE TO COMMUNICATE WITH TOURIST AND AGENTS, ABLE TO WORK FLEXIBLE TIME.</t>
  </si>
  <si>
    <t>Ground Floor, TDI Compound Middle Road, Chalan Pale Arnold</t>
  </si>
  <si>
    <t>Guao Rai Village</t>
  </si>
  <si>
    <t>C-500-20342-939545</t>
  </si>
  <si>
    <t>P-500-20277-856722</t>
  </si>
  <si>
    <t>PHYSICAL THERAPIST ASSISTANT</t>
  </si>
  <si>
    <t>C-500-20189-698122</t>
  </si>
  <si>
    <t>KAIYUAN AMERICAN CORPORATION</t>
  </si>
  <si>
    <t>HAPPY MARKET</t>
  </si>
  <si>
    <t>P O BOX 504602 AS LITO ROAD</t>
  </si>
  <si>
    <t>KAIYUAN625526@hotmail.com</t>
  </si>
  <si>
    <t>P-500-20147-597490</t>
  </si>
  <si>
    <t>First Line Supervisors of Office and Administrative Support</t>
  </si>
  <si>
    <t>AS LITO ROAD, AS LITO VILLAGE</t>
  </si>
  <si>
    <t>HAPPY MARKET - AS LITO</t>
  </si>
  <si>
    <t>C-500-20316-907592</t>
  </si>
  <si>
    <t>ADLAWAN</t>
  </si>
  <si>
    <t>P-500-20283-874525</t>
  </si>
  <si>
    <t>C-500-21014-012896</t>
  </si>
  <si>
    <t>First-Line Supervisors of Non-Retail Sales Workers</t>
  </si>
  <si>
    <t>P-500-20350-959438</t>
  </si>
  <si>
    <t>FIRST LINE SUPERVISOR ON NON RETAIL SALES WORKERS</t>
  </si>
  <si>
    <t>C-500-20232-775989</t>
  </si>
  <si>
    <t>P-500-20113-506938</t>
  </si>
  <si>
    <t>C-500-20249-807873</t>
  </si>
  <si>
    <t>BACHELORS DEGREE . UNDERSTANDING OF GENERAL FINANCE AND BUDGETING, INCLUDING PROFIT AND LOSS, BALANCE SHEET AND CASH-FLOW MANAGEMENT. 
 ABILITY TO BUILD CONSENSUS AND RELATIONSHIPS AMONG MANAGERS, PARTNERS, AND EMPLOYEES.E  SOLID UNDERSTANDING OF FINANCIAL MANAGEMENT</t>
  </si>
  <si>
    <t>lubao</t>
  </si>
  <si>
    <t>pjd corporation</t>
  </si>
  <si>
    <t>C-500-20237-783145</t>
  </si>
  <si>
    <t>P-500-20189-698086</t>
  </si>
  <si>
    <t xml:space="preserve">The Certificate of employment have (3) months work experience in Japanese restaurant from previous employment  will be applied equally to both U.S workers and CW-1 workers. </t>
  </si>
  <si>
    <t>Maytenth 2 bldg. Paseo de Marianas Garapan</t>
  </si>
  <si>
    <t>WITHHOLDING TAX, FICA</t>
  </si>
  <si>
    <t>C-500-20342-939498</t>
  </si>
  <si>
    <t>P-500-20315-905699</t>
  </si>
  <si>
    <t xml:space="preserve">Basic skills in construction activities. </t>
  </si>
  <si>
    <t>CNMI tax and Federal tax</t>
  </si>
  <si>
    <t>C-500-20300-887955</t>
  </si>
  <si>
    <t>PO BOX 503540</t>
  </si>
  <si>
    <t>P-500-20174-670990</t>
  </si>
  <si>
    <t>AT LEAST 1 YEAR OF BUILDING MAINTENANCE EXPERIENCE ABILIT
Y TO WORK EVENINGS AND WEEKENDS AS ASSIGNED
WILLINGNESS TO INSPECT AND EVALUATE ALL MECHANICAL ASPECTS OF THE BUILDING
MUST HAVE THE ABILITY TO CLIMB HEIGHTS, LIF
T UP TO 60 LBS. AND CLIMB ONTO LADDERS</t>
  </si>
  <si>
    <t>Judgeway St. Chinatown, Garapan</t>
  </si>
  <si>
    <t>C-500-20233-780575</t>
  </si>
  <si>
    <t>HIGH SCHOOL GRADUATE WITH AT LEAST  3 MONTHS WORK EXPERIENCE &amp; TRAINING .
MUST HAVE GENERAL KNOWLEDGE IN FOOD PREPARATION. MUST HAVE THE ABILITY TO WORK QUICKLY AND SAFELY WITH SHARP OBJECTS. MUST BE CONSTRUCTIVE
AND COOPERATIVE WORKING RELATIONSHIPS WITH OTHERS, AND MAINTAINING THEM OVER TIME.CAN PROVIDE INFORMATION TO SUPERVISORS, CO-WORKERS AND
SUBORDINATES . MUST BE ABLE TO MAINTAIN COOPERATIVE ATTITUDE UNDER STRESSFUL CIRCUMSTANCES. CAN WORK WITHOUT ANY SUPERVISION.
MUST PROVIDE UPDATED POLICE CLEARANCE, EMPLOYMENT  OR/ AND TRAINING CERTIFICATES&amp; PASS DRUG TEST PRE-HIRE. Applicants either US citizen or  CW-1 worker must provide employment or/ and training certificate and school credentials.</t>
  </si>
  <si>
    <t>EVEREST KITCHEN</t>
  </si>
  <si>
    <t>C-500-20230-773354</t>
  </si>
  <si>
    <t>CHOI CORPORATION</t>
  </si>
  <si>
    <t>KOREA HARDWARE</t>
  </si>
  <si>
    <t>CHONG SIK</t>
  </si>
  <si>
    <t>koreahardware@yahoo.com</t>
  </si>
  <si>
    <t>P-500-20198-717683</t>
  </si>
  <si>
    <t>BOOKKEEPING, ACCOUNTING, AND AUDITING CERKS</t>
  </si>
  <si>
    <t>TWENTY FOUR (24) MONTHS EXPERIENCE IN HARDWARE STORE AND SHOULD BE ABLE TO COMMUNICATE WITH THE VENDORS AND CLIENTS FOR TRANSACTIONS AND PURCHASES.</t>
  </si>
  <si>
    <t>C-500-21019-019445</t>
  </si>
  <si>
    <t>P-500-20328-923373</t>
  </si>
  <si>
    <t xml:space="preserve">Operation and Control  Controlling operations of equipment or systems.
Critical Thinking  Using logic and reasoning to identify the strengths and weaknesses of alternative solutions, conclusions or approaches to problems.
Speaking  Talking to others to convey information effectively.
Active Listening  Giving full attention to what other people are saying, taking time to understand the points being made, asking questions as appropriate, and not interrupting at inappropriate times.
Coordination  Adjusting actions in relation to others' actions.
Operation Monitoring  Watching gauges, dials, or other indicators to make sure a machine is working properly.
Time Management  Managing one's own time and the time of others.
Judgment and Decision Making  Considering the relative costs and benefits of potential actions to choose the most appropriate one.
Monitoring  Monitoring/Assessing performance of yourself, other individuals, or organizations to make improvements or take corrective action.
Service Orientation  Actively looking for ways to help people.
Social Perceptiveness  Being aware of others' reactions and understanding why they react as they do.
Active Learning  Understanding the implications of new information for both current and future problem-solving and decision-making.
Complex Problem Solving  Identifying complex problems and reviewing related information to develop and evaluate options and implement solutions.
Reading Comprehension  Understanding written sentences and paragraphs in work related documents.
Repairing  Repairing machines or systems using the needed tools.
Equipment Maintenance  Performing routine maintenance on equipment and determining when and what kind of maintenance is needed.
Equipment Selection  Determining the kind of tools and equipment needed to do a job.
Learning Strategies  Selecting and using training/instructional methods and procedures appropriate for the situation when learning or teaching new things.
</t>
  </si>
  <si>
    <t>C-500-20213-745115</t>
  </si>
  <si>
    <t>P-500-20182-686731</t>
  </si>
  <si>
    <t>Knowledge in Microsoft Servers, Micros/POS, E-Golf, Mas200, and/or PABX Telephone Operating System, and an Associate's college degree preferred. Must be highly reliable as this position may require responding to emergencies outside of regular business hours (nights, weekends, and holidays).</t>
  </si>
  <si>
    <t>Housing is optional at the amount of $100 per month for the housing costs. Medical insurance is also optional.</t>
  </si>
  <si>
    <t>C-500-20275-852685</t>
  </si>
  <si>
    <t>P-500-20244-795225</t>
  </si>
  <si>
    <t>CAN WORK UNDER PRESSURE AND MINIMUM SUPERVISION. KNOWLEDGEABLE IN ACCOUNTING SYSTEM SPECIFICALLY ACCOUNT EDGE PRO.</t>
  </si>
  <si>
    <t>C-500-20307-894250</t>
  </si>
  <si>
    <t>P-500-20274-850829</t>
  </si>
  <si>
    <t>At least 6 months prior experience in sales.
Experience using computers for a variety of tasks and the competency in Microsoft applications including word, excel, and outlook.
Must be able to work during weekends and holidays when needed.
Must take a skilled test during application process:
-performing basic calculations for inventory and other work-related recordkeeping.
-answering a basic literacy comprehension exam
-total passing score is 89%  The skill testing and comprehension exam are required equally of both US and Foreign workers.</t>
  </si>
  <si>
    <t>J C Tenorio Enterprsises, Inc</t>
  </si>
  <si>
    <t>C-500-21036-057533</t>
  </si>
  <si>
    <t>DIPLOMA IN SOCIAL WORK OR EQUIVALENT EXPERIENCE
CPR</t>
  </si>
  <si>
    <t>C-500-20206-733468</t>
  </si>
  <si>
    <t>THE PRO'S LLC</t>
  </si>
  <si>
    <t>SAIPAN BIKE PRO</t>
  </si>
  <si>
    <t>PMB 427 BOX 10000</t>
  </si>
  <si>
    <t>CDA BUILDING, OLEAI BEACH, SAN JOSE VILLAGE</t>
  </si>
  <si>
    <t>LANUZA  JR</t>
  </si>
  <si>
    <t>ROMEO</t>
  </si>
  <si>
    <t>MANGER / OWNER</t>
  </si>
  <si>
    <t>CDA BUILDING, OLEAI BEACH ROAD, SAN JOSE VILLAGE</t>
  </si>
  <si>
    <t>theprosllc@yahoo.com</t>
  </si>
  <si>
    <t>Bicycle Repairers</t>
  </si>
  <si>
    <t>P-500-20155-621702</t>
  </si>
  <si>
    <t>BICYCLE REPAIR TECHNICIAN</t>
  </si>
  <si>
    <t>12 months of previous work-related skill, knowledge, or experience is needed. Knowledge of machines and tools, including their designs, uses, repair, and maintenance. Knowledge of principles and processes for providing customer and personal services. This includes customer needs assessment, meeting quality standards for services, and evaluation of customer satisfaction. Repairing machines or systems using needed tools. Determining causes of operating errors and deciding what to do about it. Able to describe and explain merchandise such as bike components, accessories, safety operation and care of the bike and merchandise to customer. Able to estimate cost of repair or alteration of merchandise. Must be reliable, honest and able to provide and exemplary technical service. Able to answer service questions with honesty, compassion, patience and friendliness.</t>
  </si>
  <si>
    <t>C-500-20255-816661</t>
  </si>
  <si>
    <t>- PREVIOUS OR CURRENT WORK CERTIFICATE AS COMMERCIAL CLEANER, WILL BE APPLIED EQUALLY TO BOTH US WORKERS AND CW-1 WORKERS.
- HIGH SCHOOL DIPLOMA</t>
  </si>
  <si>
    <t>C-500-20312-903891</t>
  </si>
  <si>
    <t>CONSTRUCTION,BUILDING MAINTENANCE,EQUIPMENT RENTAL,LANDSCAPING,GAR</t>
  </si>
  <si>
    <t>P-500-20281-861919</t>
  </si>
  <si>
    <t>MUST BE COMPUTER AND INTERNET LITERATE ; KNOWLEDGEABLE  IN WORD &amp; EXCEL.  MUST HAVE CNMI DRIVERS LICENSE AND ABLE TO DRIVE.</t>
  </si>
  <si>
    <t xml:space="preserve">LISSIF LANE, TANAPAG VILLAGE </t>
  </si>
  <si>
    <t>C-500-21048-080854</t>
  </si>
  <si>
    <t>C-500-20195-709395</t>
  </si>
  <si>
    <t>P-500-20154-618133</t>
  </si>
  <si>
    <t>Housekeeping</t>
  </si>
  <si>
    <t>As per employment contract and labor laws</t>
  </si>
  <si>
    <t>Cherry Beth</t>
  </si>
  <si>
    <t>C-500-21012-007046</t>
  </si>
  <si>
    <t>C-500-20226-766407</t>
  </si>
  <si>
    <t>Dispatchers, Except Police, Fire, and Ambulance</t>
  </si>
  <si>
    <t>P-500-20194-709221</t>
  </si>
  <si>
    <t>Supervisor Guest Service Agent - Hospitality</t>
  </si>
  <si>
    <t xml:space="preserve"> High school diploma required.  One (1) years supervisory experience in hotel/ transportation/ concierge/ F&amp;B area.  Ability to speak, read and write in Chinese in order to deal with guests and internal staff from Asian countries, especially non-English-speaking Chinese stakeholders.  Ability to operate Microsoft Windows &amp; office software, including operate computerized accounting and spreadsheet programs.  Able to sit or stand for long periods of time while performing duties.  Able to multi-task.  Able to work on shifts and be flexible regarding work schedules according to business demand.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 </t>
  </si>
  <si>
    <t>C-500-21051-090220</t>
  </si>
  <si>
    <t>EVER GREEN CHURCH, INC.</t>
  </si>
  <si>
    <t>EVER GREEN CHURCH</t>
  </si>
  <si>
    <t>P.O. BOX 502960 KOBLERVILLE</t>
  </si>
  <si>
    <t>SEO</t>
  </si>
  <si>
    <t>MYEONGTONG</t>
  </si>
  <si>
    <t>P.O. BOX 502960 KOBLERVILL</t>
  </si>
  <si>
    <t>P-500-21021-024554</t>
  </si>
  <si>
    <t>RELIGIOUS WORKER</t>
  </si>
  <si>
    <t>TO KNOW BIBLE AND CHINESE LANGUAGE FOR TEACHING BIBLE.</t>
  </si>
  <si>
    <t>AS GONNO ROAD KOBLERVILL VILLAGE</t>
  </si>
  <si>
    <t>C-500-20237-783186</t>
  </si>
  <si>
    <t>ARMATECH CORPORATION</t>
  </si>
  <si>
    <t>PO BOX 504388</t>
  </si>
  <si>
    <t>HAMALAP STREET, CHALAN KANOA</t>
  </si>
  <si>
    <t>MALASARTE</t>
  </si>
  <si>
    <t>DIESTA</t>
  </si>
  <si>
    <t>bong.armatech@gmail.com</t>
  </si>
  <si>
    <t>Electric Motor, Power Tool, and Related Repairers</t>
  </si>
  <si>
    <t>P-500-20189-698109</t>
  </si>
  <si>
    <t>ELECTRO MOTOR MECHANIC</t>
  </si>
  <si>
    <t>HAMALAP STREET CHALAN KANOA</t>
  </si>
  <si>
    <t>C-500-20246-800992</t>
  </si>
  <si>
    <t>MARI GUEST HOUSE, MARI TOUR, MARI CONSTRUCTION</t>
  </si>
  <si>
    <t>SOLE POPRIETOR</t>
  </si>
  <si>
    <t>PMB 320 BOX 10003</t>
  </si>
  <si>
    <t>P-500-20195-709330</t>
  </si>
  <si>
    <t>A COMPLETE OR COMPREHENSIVE UNDERSTANDING OF ACCOUNTING PRACTICES AND PROCEDURES
THE ABILITY TO ACT RESPONSIBLY AND ETHICALLY WHEN WORKING WITH SENSITIVE FINANCIAL INFORMATION, WHETHER ITS INFORMATION FOR THE COMPANY OR
FOR INDIVIDUALS
SOLID COMMUNICATION SKILLS, WITH PROFICIENCY IN SPEAKING AND WRITING
COMPUTER LITERACY, AS ACCOUNTING CLERKS ARE RESPONSIBLE FOR KEYING INFORMATION INTO VARIOUS COMPUTERS AND SOFTWARE PROGRAMS
STRONG PEOPLE SKILLS A POLITE AND PROFESSIONAL DEMEANOR WHEN WORKING WITH OTHER COMPANIES, AS WELL AS CONSUMERS AND COWORKERS
THE WILLINGNESS AND ABILITY TO COMPLY WITH LOCAL, STATE, AND FEDERAL FINANCIAL REGULATIONS, AS WELL AS THE REGULATIONS ESTABLISHED BY THE
COMPANY ITSELF</t>
  </si>
  <si>
    <t>GARAPAN, 2ND FLOOR OF 777 POKER BLDG</t>
  </si>
  <si>
    <t>C-500-20366-985737</t>
  </si>
  <si>
    <t xml:space="preserve">Joeten Development, Inc </t>
  </si>
  <si>
    <t>P-500-20314-905532</t>
  </si>
  <si>
    <t>Cake Decorator</t>
  </si>
  <si>
    <t>C-500-20300-887945</t>
  </si>
  <si>
    <t>Marianas Insurance Company, Ltd.</t>
  </si>
  <si>
    <t>1st Floor MIC Building</t>
  </si>
  <si>
    <t>Rosalia</t>
  </si>
  <si>
    <t>gm@marianasinsurance.com</t>
  </si>
  <si>
    <t>Scoggins</t>
  </si>
  <si>
    <t>Mark</t>
  </si>
  <si>
    <t>Allen</t>
  </si>
  <si>
    <t>MIC Building 2nd Floor</t>
  </si>
  <si>
    <t>markascoggins@gmail.com</t>
  </si>
  <si>
    <t>Scoggins Law Office, LLC</t>
  </si>
  <si>
    <t>Supreme Court</t>
  </si>
  <si>
    <t>P-500-20244-795258</t>
  </si>
  <si>
    <t>BACHELOR'S DEGREE IN ACCOUNTING WITH AT LEAST 8 YEARS OF EXPERIENCE IN STATUTORY ACCOUNTING PRACTICES (SAP) AND GENERALLY ACCEPTED ACCOUNTING PRACTICES (GAAP). MUST HAVE KNOWLEDGE AND EXPERIENCE IN ACCOUNTING SOFTWARE. MUST BE COMPUTER LITERATE AND HAVE EXCELLENT PROFESSIONAL WRITTEN AND VERBAL COMMUNICATION SKILLS</t>
  </si>
  <si>
    <t>Chalan Monsignor Guerrero, San Jose Village</t>
  </si>
  <si>
    <t>C-500-20231-773658</t>
  </si>
  <si>
    <t>P-500-20198-717707</t>
  </si>
  <si>
    <t>Must be high school graduate with 12 months related work experience.</t>
  </si>
  <si>
    <t>C-500-20303-891152</t>
  </si>
  <si>
    <t>Must have one year work experience in Japanese, western and Korean cuisines, can work flexible time</t>
  </si>
  <si>
    <t>C-500-20246-802692</t>
  </si>
  <si>
    <t>C-500-20274-850954</t>
  </si>
  <si>
    <t>RIONDA COMPANY LTD.</t>
  </si>
  <si>
    <t>P-500-20159-633046</t>
  </si>
  <si>
    <t>PREFERABLY KNOWS MORE ON CHINESE CUISINE</t>
  </si>
  <si>
    <t>GARAPAN ROAD</t>
  </si>
  <si>
    <t xml:space="preserve">CNMI TAXES/State Taxes/Medicare/SS </t>
  </si>
  <si>
    <t>C-500-20343-942235</t>
  </si>
  <si>
    <t>J LEE ENTERPRISES, INC.</t>
  </si>
  <si>
    <t>P.O. Box 500756</t>
  </si>
  <si>
    <t>P-500-20261-828501</t>
  </si>
  <si>
    <t>AT LEAST 2 YEARS ACCOUNTING/FINANCE EXPERIENCE WITH STRONG COMPUTER SKILLS IN MICROSOFT APPLICATIONS (WORD &amp; EXCEL) AND PEACHTREE ACCOUNTING SOFTWARE. HIGHLY DETAIL ORIENTED AND ORGANIZED IN WORK. ABILITY TO MEET ASSIGNED DEADLINES. ABILITY TO ACT AND OPERATE INDEPENDENTLY WITH MINIMAL DAILY DIRECTION TO ACCOMPLISH ASSIGNED TASKS. ABILITY TO WORK COOPERATIVELY AND COLLABORATIVELY WITH ALL LEVELS OF EMPLOYEES AND MANAGEMENT</t>
  </si>
  <si>
    <t>J Lee Building Beach Road</t>
  </si>
  <si>
    <t>C-500-20307-894257</t>
  </si>
  <si>
    <t>Open water scuba instructor certification.Speaks English, Russian, Japanese and Mongolian.Must pass drug test applicable to US Worker , CW1 worker, resident or non-resident worker</t>
  </si>
  <si>
    <t>C-500-20202-722940</t>
  </si>
  <si>
    <t>Chinese Bible Church International, Inc.</t>
  </si>
  <si>
    <t>EUCON International School</t>
  </si>
  <si>
    <t>Kulales Place Chalan Pale Arnold</t>
  </si>
  <si>
    <t>PO Box 500087</t>
  </si>
  <si>
    <t>PO BOX 500087</t>
  </si>
  <si>
    <t>Elementary School Teachers, Except Special Education</t>
  </si>
  <si>
    <t>P-500-20103-480272</t>
  </si>
  <si>
    <t>Elementary Teacher</t>
  </si>
  <si>
    <t>Reliable, dependable, honest have passion to teach children, team worker, good attitude towards administration, students, co-workers and parents.</t>
  </si>
  <si>
    <t>FICA, Withholding taxes, and all other local taxes allowed and required by the government.</t>
  </si>
  <si>
    <t>C-500-20349-955885</t>
  </si>
  <si>
    <t>C-500-20252-808588</t>
  </si>
  <si>
    <t>P-500-20107-491547</t>
  </si>
  <si>
    <t>C-500-20272-847133</t>
  </si>
  <si>
    <t>Pacific Century Inc</t>
  </si>
  <si>
    <t>LJ's II</t>
  </si>
  <si>
    <t>Units 1-5 Jinam Building Chalan Pale Arnold Road</t>
  </si>
  <si>
    <t>PO Box 504514</t>
  </si>
  <si>
    <t>Chua</t>
  </si>
  <si>
    <t>Yeow</t>
  </si>
  <si>
    <t>Chue</t>
  </si>
  <si>
    <t>PO Box 504514 Saipan</t>
  </si>
  <si>
    <t>james@pcisaipan.com</t>
  </si>
  <si>
    <t>P-500-20232-776219</t>
  </si>
  <si>
    <t>Food Packer</t>
  </si>
  <si>
    <t>All applicants must be able to read and write.  All applicants must be able to portion bulk items to retail portions using weighing scales, and able to use pricing and labeling scales to accurately price and label retail packs with use-by dates.</t>
  </si>
  <si>
    <t>Units 1-5 Jinam Building II, Chalan Pale Arnold Road</t>
  </si>
  <si>
    <t>Local and Federal Employment Tax Deductions</t>
  </si>
  <si>
    <t>C-500-20181-684203</t>
  </si>
  <si>
    <t xml:space="preserve">PT Rehab Center </t>
  </si>
  <si>
    <t>BRI BLDG. KOPA DI ORU ST., GARAPAN</t>
  </si>
  <si>
    <t>GIA STELLA</t>
  </si>
  <si>
    <t>P-500-19358-215198</t>
  </si>
  <si>
    <t>PHYSICAL THERAPY LICENSE
CPR</t>
  </si>
  <si>
    <t>BRI BUILDING KOPA DI ORU GARAPAN</t>
  </si>
  <si>
    <t>C-500-20238-785659</t>
  </si>
  <si>
    <t>REQUIRES HIGH SCHOOL/GED OR EQUIVALENT. PREVIOUS WORK-RELATED SKILL, KNOWLEDGE, OR EXPERIENCE IS REQUIRED FOR THESE OCCUPATIONS.  PERFORMING ROUTINE MAINTENANCE ON EQUIPMENT AND DETERMINING WHEN AND WHAT KIND OF MAINTENANCE IS NEEDED. REPAIRING MACHINES OR SYSTEMS USING THE NEEDED TOOLS. INSTALLING EQUIPMENT, MACHINES, WIRING, OR PROGRAMS TO MEET SPECIFICATIONS.</t>
  </si>
  <si>
    <t>C-500-20197-715225</t>
  </si>
  <si>
    <t>LI'S LIMITED CORPORATION (U SAVE CAR PLUS)</t>
  </si>
  <si>
    <t>Good in cleaning and know different types of cleaning solutions. Know how to apply waxes  and kow how to use buffing machine and cleaning equipment. Vacumm interior carpet of the car.</t>
  </si>
  <si>
    <t>C-500-20210-738082</t>
  </si>
  <si>
    <t>TOMAS P. SABLAN, BEACHROAD SAN ANTONIO</t>
  </si>
  <si>
    <t>P-500-20119-522842</t>
  </si>
  <si>
    <t>MAINTENANCE AND REPAIRS WORKERS, GENERAL</t>
  </si>
  <si>
    <t>Good in routine maintenance on equipment and determining when and what kind of maintenance needed.</t>
  </si>
  <si>
    <t>C-500-21036-057521</t>
  </si>
  <si>
    <t>C-500-20272-848734</t>
  </si>
  <si>
    <t>Payroll related taxes as required by law; employer will assist worker in securing board and lodging at the expense of the worker</t>
  </si>
  <si>
    <t>C-500-20217-749463</t>
  </si>
  <si>
    <t>P-500-20185-694349</t>
  </si>
  <si>
    <t>HOUSEKEEPING</t>
  </si>
  <si>
    <t>MUST HAVE 3 MONTHS EXPERIENCE AND CERTIFICATION OF EMPLOYMENT</t>
  </si>
  <si>
    <t>C-500-21090-186486</t>
  </si>
  <si>
    <t>1.Considerable knowledge of operation and maintenance of marine engines, especially in Mitsubishi, transmissions and propelling machinery; 
2.knowledge of contracts relevant to ferry maintenance and repairs; knowledge of marine motors; 
3. Minimum 2 years work experience as chief engineer. 
4. High school diploma or equivalent. 
5. Must fit for duty
6. Competence in administration and used of planned maintenance systems. 
7. Fluency in written and spoken English.</t>
  </si>
  <si>
    <t>PERFORM TASKS IN HIGH QUALITY &amp; UP TO COMPANY'S SATISFACTION</t>
  </si>
  <si>
    <t>ALL CNMI AND FEDERAL INCOME TAXES AN ANY OTHER APPLICABLE TAXES &amp; DUTIES</t>
  </si>
  <si>
    <t>C-500-20273-848903</t>
  </si>
  <si>
    <t>Brilliant Star Montessori School</t>
  </si>
  <si>
    <t>Brilliant Star School</t>
  </si>
  <si>
    <t>Fuetsa Loop, Isla Drive, Navy Hill Village</t>
  </si>
  <si>
    <t>P.O. Box 502198</t>
  </si>
  <si>
    <t>Elizabeth</t>
  </si>
  <si>
    <t>Velasquez</t>
  </si>
  <si>
    <t>Administrative Services Manager</t>
  </si>
  <si>
    <t>admin@brilliantstar.org</t>
  </si>
  <si>
    <t>P-500-20241-792748</t>
  </si>
  <si>
    <t>Toddler Class Teacher Aide</t>
  </si>
  <si>
    <t>At least six (6) months continuous experience caring for children in an institutional setting such as nursery schools, private schools,preschools and similar institutions. Must have no criminal history and be able to provide current police clearance, will be applied equally to U.S. workers and CW-1 workers.  Must be able to obtain licenses, certificates and permits
that are required under CNMI law such as CPR training and certification, must have a reliable transportation from/to home to/from work site. Under CNMI law including Child Care Licensing regulations and requirements a Childcare Worker must meet one of the following pre-employment qualifications: (1) High school vocational childcare training course; OR (2) Orientation training course in the DCCA Center. Fluent knowledge (speaking and writing) of the English language is required.  Fluent knowledge (speaking and writing) of any second language(s) is acceptable because second language learning is part of the school's curriculum.  Fluency in speaking and writing in Mandarin language is preferable, but not required.</t>
  </si>
  <si>
    <t>The only deductions from pay will be those required under applicable law such as FICA (SS and Medicare) and CNMI tax and other laws.</t>
  </si>
  <si>
    <t>principal@brilliantstar.org</t>
  </si>
  <si>
    <t>C-500-20228-771062</t>
  </si>
  <si>
    <t>P-500-20196-711913</t>
  </si>
  <si>
    <t xml:space="preserve">High school diploma / GED. 12 months of on-the-job experience as a construction laborer is a minimum requirement for this position.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 </t>
  </si>
  <si>
    <t>C-500-20206-733261</t>
  </si>
  <si>
    <t>P-500-20167-652216</t>
  </si>
  <si>
    <t>General and Operations Manager</t>
  </si>
  <si>
    <t>Should possess management skills include instruction and development of employees and enforcing policies, ensures the adequacy of supplies, inventory, equipment and other necessary items to conduct business tasks  expertise in delegating tasks and review calendars and schedules kept by them or their assistants.</t>
  </si>
  <si>
    <t>C-500-20347-955562</t>
  </si>
  <si>
    <t>P-500-20280-859288</t>
  </si>
  <si>
    <t>WAREHOUSE CLERK</t>
  </si>
  <si>
    <t>Knowledge in operating warehouse equipment such as sit-down forklift, stand-up forklift and pallet jack    Ability to learn and use DDMS software.  Able to work a flexible schedule and able to work on weekends, holidays and extended hours during peak retail periods.</t>
  </si>
  <si>
    <t>C-500-20210-738110</t>
  </si>
  <si>
    <t xml:space="preserve">MB Tech. Micronesia, LLC </t>
  </si>
  <si>
    <t>P-500-20176-676136</t>
  </si>
  <si>
    <t xml:space="preserve">Certification in carpentry or at least 6 months experience as a carpenter; certification in electrical works or at least 6 months experience as electrician; certification in plumbing works or at least 6 months experience in plumbing; or at least 6 months experience in building/residential general maintenance job. </t>
  </si>
  <si>
    <t>C2 tax, Ch7 tax (as needed), SS tax and medicare tax</t>
  </si>
  <si>
    <t>C-500-20206-733156</t>
  </si>
  <si>
    <t>TASI TOURS &amp; TRANSPORTATION INC</t>
  </si>
  <si>
    <t>BEACH ROAD SOUTH GARAPAN</t>
  </si>
  <si>
    <t>P O BOX 501023</t>
  </si>
  <si>
    <t>HURST</t>
  </si>
  <si>
    <t>LUCIA</t>
  </si>
  <si>
    <t>BORJA</t>
  </si>
  <si>
    <t>TASI BUILDING BEACH ROAD SOUTH GARAPAN</t>
  </si>
  <si>
    <t>LUCY058@TASI-SAIPAN.COM</t>
  </si>
  <si>
    <t>P-500-20134-565839</t>
  </si>
  <si>
    <t>MECHANICAL ENGINEERING TECHNICIAN</t>
  </si>
  <si>
    <t>MUST HAVE COMPUTER KNOWLEDGE, CIRCUIT BOARDS, KNOWLEDGE OF MACHINE AND TOOLS</t>
  </si>
  <si>
    <t xml:space="preserve">TASI TOURS </t>
  </si>
  <si>
    <t>FICA / TAXES</t>
  </si>
  <si>
    <t>lucy058@tasi-saipan.com</t>
  </si>
  <si>
    <t>C-500-20221-758628</t>
  </si>
  <si>
    <t>1 YEAR EXPERIENCE AS A COOK IN INTERNATIONAL CUISINE IS REQUIRED AND PREFERABLY FROM A HIGH VOLUME RESTAURANT.  MUST HAVE PROBLEM SOLVING SKILLS, BE SELF-MOTIVATED AND ORGANIZED.  MUST BE ABLE TO WORK UNDER PRESSURE AND ADAPTABLE TO LAST MINUTE PREPARATION.  ABLE TO WORK A FLEXIBLE SCHEDULE INCLUDING EARLY MORNING HOURS, NIGHTS, WEEKENDS AND HOLIDAYS.</t>
  </si>
  <si>
    <t>C-500-20202-723042</t>
  </si>
  <si>
    <t>YANTZE CONSTRUCTION</t>
  </si>
  <si>
    <t>MIDDLE ROAD, CHALAN LAULAU</t>
  </si>
  <si>
    <t>PARULAN</t>
  </si>
  <si>
    <t>JOSELITO</t>
  </si>
  <si>
    <t>BANGALAN</t>
  </si>
  <si>
    <t>FIELD MANAGER</t>
  </si>
  <si>
    <t>P-500-20121-530007</t>
  </si>
  <si>
    <t xml:space="preserve">*Must have at least twenty four (24) months work experience as a Field Manager.
* Knowledge of the structure and content of the English language
*Knowledge of business and management principles involved in strategic planning, resource allocation, human resources.
*Providing guidance and direction to subordinates
*Getting members of a group to work together to accomplish task.
*Can operate all kinds of office machines and different kinds of softwares.
</t>
  </si>
  <si>
    <t>C-500-20225-766059</t>
  </si>
  <si>
    <t>Personal cash advances, FICA, and Withholding Tax.</t>
  </si>
  <si>
    <t>C-500-20206-733236</t>
  </si>
  <si>
    <t>SAIPAN A VENTURE LLC</t>
  </si>
  <si>
    <t>SAIPAN ADVENTURE</t>
  </si>
  <si>
    <t>GRANDVRIO RESORT LOBBY, GARAPAN</t>
  </si>
  <si>
    <t>PMB 329 P.O. BOX 10000</t>
  </si>
  <si>
    <t xml:space="preserve"> MIN KI</t>
  </si>
  <si>
    <t>GRANDVRIO RESORT LOBBY , GARAPAN</t>
  </si>
  <si>
    <t>P-500-20118-519091</t>
  </si>
  <si>
    <t>TOUR GUIDES</t>
  </si>
  <si>
    <t>Knowledge of historical events and their causes, indicators and effects on civilizations and cultures.  Knowledge of business principles.  Involved in strategic planning, resource allocation, human resources modeling, leadership technique, production methods and coordination of people and resources.</t>
  </si>
  <si>
    <t>MIN KI</t>
  </si>
  <si>
    <t>SAIPAN A VENTURE, LLC</t>
  </si>
  <si>
    <t>C-500-20304-892399</t>
  </si>
  <si>
    <t>P-500-20163-644495</t>
  </si>
  <si>
    <t xml:space="preserve">Most of these occupations require a high school graduate, but some do not.
Employees in these occupations usually need 24 months of work-related experience.
</t>
  </si>
  <si>
    <t>C-500-20308-895693</t>
  </si>
  <si>
    <t>KYE BONG</t>
  </si>
  <si>
    <t>MIC BUILDING 1F, SAN JOSE, PO BOX 502861</t>
  </si>
  <si>
    <t>P-500-20274-850704</t>
  </si>
  <si>
    <t>COMPUTER GRAPHIC DESIGN AND SIGN MANUFACTURING KNOWLEDGE</t>
  </si>
  <si>
    <t>C-500-20342-940890</t>
  </si>
  <si>
    <t>TINIAN ICE &amp; WATER BOTTLING CO.</t>
  </si>
  <si>
    <t>P-500-20321-913247</t>
  </si>
  <si>
    <t>Must have at least 12 months of work experience as an Accounting Clerk.</t>
  </si>
  <si>
    <t>Canal Street San Jose Village</t>
  </si>
  <si>
    <t>C-500-20317-909466</t>
  </si>
  <si>
    <t>JDEX CORPORATION</t>
  </si>
  <si>
    <t>C-AIR REFRIGERATION AND AIRCONDITIONING PARTS AND REPAIR</t>
  </si>
  <si>
    <t>P.O. BOX 504803, BEACH ROAD</t>
  </si>
  <si>
    <t>DELA VEGA</t>
  </si>
  <si>
    <t>ROSSANA</t>
  </si>
  <si>
    <t>jdexcorp@gmail.com</t>
  </si>
  <si>
    <t>P-500-20255-816559</t>
  </si>
  <si>
    <t>REFRIGERATION TECHNICIAN</t>
  </si>
  <si>
    <t>High school graduate with 12 months working experience. Must know electrical system and repair. Know how to troubleshoot. Must know all types of refrigerant. Must know how to make A/C ducting and read electrical diagrams.</t>
  </si>
  <si>
    <t>C-500-20258-819976</t>
  </si>
  <si>
    <t>P-500-20199-720235</t>
  </si>
  <si>
    <t>Electronic Access Control Security and Surveillance System I</t>
  </si>
  <si>
    <t>Comprehensive knowledge of integrated security systems is required.</t>
  </si>
  <si>
    <t>The only deductions, other than those required by law, will be those the employee has instructed us to deduct for.  For example, if the employee signs up for 401k plan, then the employee will have that deducted from his/her pay check.</t>
  </si>
  <si>
    <t>http://store.ite.net</t>
  </si>
  <si>
    <t>C-500-21047-078437</t>
  </si>
  <si>
    <t>-MUST HAVE AT LEAST 24 MONTHS OF RELEVANT WORK EXPERIENCE AS A BOOKEEPER.
KNOWLEDGE IN ACCOUNTING SOFTWARE SUCH AS QUICKBOOKS, PEACHTREE ACCOUNTING SYSTEM, KNOWLEDGE IN EXCEL 7 MICROSOFT WORD.
-MUST ALSO HAVE A CERTIFICATION OF COMPLETION OF BSA AND AML T</t>
  </si>
  <si>
    <t>Payroll Taxes as required by Law</t>
  </si>
  <si>
    <t>C-500-21090-186463</t>
  </si>
  <si>
    <t xml:space="preserve">1.Considerable knowledge of and skill in keeping the stability of anchors, lifeboats, vehicles and all movable objects on deck when the ferry is underway;
2.Considerable knowledge of relevant agency policies and procedures; considerable knowledge of SOLAS regulations and ISM;
3. Minimum 2 years work experience of related skills and knowledge on ships 
4. High school diploma or equivalent. 
5. Must Fit for duty (need to provide medical certificate of seafarers)
6. Fluency in written and spoken English 
</t>
  </si>
  <si>
    <t>PERFORM TASKS IN HIGH QUALITY , TO THE COMPANY'S SATISFACTION</t>
  </si>
  <si>
    <t>ALL CNMI AND FEDERAL INCOME TAXES AND ANY OTHER APPLICABLE TAXES &amp; DUTIES</t>
  </si>
  <si>
    <t>C-500-20336-931920</t>
  </si>
  <si>
    <t>Restaurant/Catering/BBQ Stand/ Commercial Space Rental</t>
  </si>
  <si>
    <t>Alaihai Avenue corner  Garapan Street</t>
  </si>
  <si>
    <t>P-500-20302-889988</t>
  </si>
  <si>
    <t>Knowledge of the foundation principles in accounting practices, procedures and generally accepted accounting principles. Skill in performing detailed numerical computations. Skill in preparing detailed reports. Skill in both verbal and written communication. Skill in the use of computer and knowledge in accounting software, Microsoft Office especially Excel.</t>
  </si>
  <si>
    <t>Alahai Avenue corner Garapan Street</t>
  </si>
  <si>
    <t>C-500-20206-733462</t>
  </si>
  <si>
    <t>AUTO GLASS PRO</t>
  </si>
  <si>
    <t>CDA BUILDING OLEAI BEACH ROAD SAN JOSE</t>
  </si>
  <si>
    <t>MANAGER / OWNER</t>
  </si>
  <si>
    <t>P-500-20162-640972</t>
  </si>
  <si>
    <t>AUTO GLASS TECHNICIAN</t>
  </si>
  <si>
    <t>12 months of previous work-related skill, knowledge, or experience in needed. Installing equipment, machines, wiring, or programs to meet specifications. Determining the kind of tools and equipment needed to do the job. Knowledge of machines and tools, including their designs, uses, repair, and maintenance.</t>
  </si>
  <si>
    <t>PMB 427 Box 10000</t>
  </si>
  <si>
    <t>C-500-20332-929575</t>
  </si>
  <si>
    <t>C-500-20248-805478</t>
  </si>
  <si>
    <t>C-500-20244-795222</t>
  </si>
  <si>
    <t>P-500-20199-720225</t>
  </si>
  <si>
    <t>C-500-20203-725528</t>
  </si>
  <si>
    <t>MIDDLE ROAD CHALAN LAULAU</t>
  </si>
  <si>
    <t>WENHUA</t>
  </si>
  <si>
    <t>P-500-20120-526342</t>
  </si>
  <si>
    <t xml:space="preserve">*Must have Twenty four (24) months work experience as Maintenance Worker.
*Knowledge of machines and tools including their design, uses, repair and maintenance.
*Knowledge of materials, methods,tools involved in the construction or repair of house or building.
*Knowledge of principle and processes for providing customer and personal services.
* Knowledge of relevant equipment, policies, procedures, and strategies.
* Knowledge of the structure and content of the English Language.
</t>
  </si>
  <si>
    <t>C-500-20349-956163</t>
  </si>
  <si>
    <t>P-500-20295-884018</t>
  </si>
  <si>
    <t>MAINTENANCE &amp; REPAIR WORKER, GENERAL</t>
  </si>
  <si>
    <t>aCHIVE LN</t>
  </si>
  <si>
    <t>WHT, FICA Tax</t>
  </si>
  <si>
    <t>C-500-20240-790436</t>
  </si>
  <si>
    <t>2nd Flr Yumul Bldg Msgr Rd Chalan Kiya</t>
  </si>
  <si>
    <t>Msgr Guerrero Rd Chalan Kiya</t>
  </si>
  <si>
    <t xml:space="preserve">2nd Flr Yumul Bldg </t>
  </si>
  <si>
    <t>P-500-20205-730595</t>
  </si>
  <si>
    <t>Knowledge in equipment maintenance ,Repairing Trouble shooting,equipment selection or determining the kind of tools and equiment needed to do a job .physically fit</t>
  </si>
  <si>
    <t xml:space="preserve">2nd flr Yumul Bldg </t>
  </si>
  <si>
    <t>Msgr. Rd, Chalan Kiya</t>
  </si>
  <si>
    <t>All CNMI and Federal tax required</t>
  </si>
  <si>
    <t>C-500-20197-714696</t>
  </si>
  <si>
    <t>C-500-20234-780701</t>
  </si>
  <si>
    <t>P-500-20176-678557</t>
  </si>
  <si>
    <t>C-500-20315-905705</t>
  </si>
  <si>
    <t>S-103 Tower Palace Gualo Rai</t>
  </si>
  <si>
    <t>P-500-20282-873577</t>
  </si>
  <si>
    <t>Maintenance and Repair Worker,  General Maintenance</t>
  </si>
  <si>
    <t xml:space="preserve">High School or  equivalent of 1 year year experience .  skilled in all aspect of building maintenance basic electrical and mechanical background is a plus </t>
  </si>
  <si>
    <t>C-500-20293-882383</t>
  </si>
  <si>
    <t>Lot 205 E 01, Santa Remdio Dr.</t>
  </si>
  <si>
    <t>C-500-20215-747318</t>
  </si>
  <si>
    <t>C-500-20317-909419</t>
  </si>
  <si>
    <t>ONLY CNMI  (CH2)  WITHHOLDING TAX &amp; FEDERAL (FICA/MEDICARE) TAX</t>
  </si>
  <si>
    <t>BIG BELL INC.</t>
  </si>
  <si>
    <t>CARPENTER</t>
  </si>
  <si>
    <t>C-500-20309-897772</t>
  </si>
  <si>
    <t>C-500-20196-714596</t>
  </si>
  <si>
    <t>Marg's Bakery &amp; Kitcehn</t>
  </si>
  <si>
    <t>P-500-20152-614301</t>
  </si>
  <si>
    <t>marianaslabor.com</t>
  </si>
  <si>
    <t>C-500-20304-892306</t>
  </si>
  <si>
    <t>C-500-20300-887907</t>
  </si>
  <si>
    <t xml:space="preserve">MUST BE AT LEAST HIGH SCHOOL GRADUATE; COLLEGE DEGREE IS PREFERRED, BUT NOT REQUIRED; WITH A LEAST 24 MONTHS OF RELEVANT WORK EXPERIENCE; MUST HAVE STRONG TECHNOLOGY APTITUDE; PROFICIENT IN: MICROSOFT OFFICE, EXCEL SPREADSHEETS, ADOBE ACROBAT, POWERPOINT;  KNOWLEDGE OF OTHER APPLICATIONS SUCH AS ASANA (USED IN TRACKING DOWN TO DO LIST AND GROUP PROJECTS), EVERNOTE, AND DROPBOX (USED IN REACHING FILES AND SHARING WITH TEAM MEMBERS) IS A PLUS.  
MUST HAVE THE FOLLOWING SPECIAL SKILLS:
	CLERICAL  KNOWLEDGE OF ADMINISTRATIVE AND CLERICAL PROCEDURES AND SYSTEMS SUCH AS WORD PROCESSING, MANAGING FILES AND RECORDS, STENOGRAPHY AND TRANSCRIPTION, DESIGNING FORMS, AND OTHER OFFICE PROCEDURES AND TERMINOLOGY.
	ENGLISH LANGUAGE  MUST HAVE GOOD PUBLIC WRITTEN AND COMMUNICATION SKILLS. WITH KNOWLEDGE OF THE STRUCTURE AND CONTENT OF THE ENGLISH LANGUAGE INCLUDING THE MEANING AND SPELLING OF WORDS, RULES OF COMPOSITION AND GRAMMAR AS THIS JOB INVOLVES PREPARATION OF REPORTS FOR USE OF HIGHER MANAGEMENT AND EXECUTIVES.
	CUSTOMER AND PERSONAL SERVICE  MUST HAVE GOOD PUBLIC RELATIONSHIP.  WITH KNOWLEDGE OF PRINCIPLES AND PROCESSES FOR PROVIDING CUSTOMER AND PERSONAL SERVICES. THIS INCLUDES CUSTOMER NEEDS ASSESSMENT, MEETING QUALITY STANDARDS FOR SERVICES AND EVALUATION OF CUSTOMER SATISFACTION.
	ADMINISTRATION AND MANAGEMENT  MUST HAVE GOOD PROBLEM-SOLVING SKILLS. WITH KNOWLEDGE OF BUSINESS AND MANAGEMENT PRINCIPLES INVOLVED IN STRATEGIC PLANNING, RESOURCE ALLOCATION, HUMAN RESOURCES MODELING, LEADERSHIP TECHNIQUE, PRODUCTION METHODS, AND COORDINATION OF PEOPLE AND RESOURCES.  
ALL OF THE-LISTED QUALIFICATIONS AND SPECIAL SKILLS REQUIREMENTS WILL BE APPLIED EQUALLY TO BOTH U.S. AND NON-U.S. WORKERS APPLICANTS.
</t>
  </si>
  <si>
    <t>C-500-20252-808575</t>
  </si>
  <si>
    <t>Personal Care Aides</t>
  </si>
  <si>
    <t>P-500-20107-491630</t>
  </si>
  <si>
    <t>PERSONAL CARE SERVICES WORKERS</t>
  </si>
  <si>
    <t>HOME CARE AIDE CERTIFICATE</t>
  </si>
  <si>
    <t>C-500-20196-712084</t>
  </si>
  <si>
    <t>P.O. BOX  503207</t>
  </si>
  <si>
    <t xml:space="preserve">Most of these occupations require a high school graduate, but some do not. Employees in these occupations usually need 24 months of work-related experience.
</t>
  </si>
  <si>
    <t>P.O. Box 503207, San Antonio Village</t>
  </si>
  <si>
    <t>C-500-20302-889950</t>
  </si>
  <si>
    <t>EUNICE SPN CORPORATION</t>
  </si>
  <si>
    <t>FIESTA ST DANDAN VILLAGE</t>
  </si>
  <si>
    <t>PO BOX 503371</t>
  </si>
  <si>
    <t>JUNG SEOP</t>
  </si>
  <si>
    <t>eunicesaipan@gmail.com</t>
  </si>
  <si>
    <t>P-500-20269-845054</t>
  </si>
  <si>
    <t>KNOWLEDGE OF ADMINISTRATIVE AND CLERICAL PROCEDURES AND SYSTEMS SUCH AS WORD PROCESSING, MANAGING FILES AND RECORDS, STENOGRAPHY AND TRANSCRIPTION, DESIGNING FORMS, AND OTHER OFFICE PROCEDURES AND TERMINOLOGY.</t>
  </si>
  <si>
    <t>C-500-20276-855140</t>
  </si>
  <si>
    <t>BRI KOPA DI ORU ST. GARAPAN</t>
  </si>
  <si>
    <t>P-500-20238-785337</t>
  </si>
  <si>
    <t>NURSING DIPLOMA
RN LICENSES</t>
  </si>
  <si>
    <t xml:space="preserve">BRI BLDG KOPA DI ORU ST GARAPAN </t>
  </si>
  <si>
    <t>C-500-21021-024427</t>
  </si>
  <si>
    <t>Driver license will be applied equally to US workers and CW-1 workers.  Welding, Soldering and Brazing Machine Operator training/certification.</t>
  </si>
  <si>
    <t>C-500-20230-771284</t>
  </si>
  <si>
    <t>RONGHUI MARKET</t>
  </si>
  <si>
    <t>P-500-20196-712098</t>
  </si>
  <si>
    <t>STORE MAINTENANCE.</t>
  </si>
  <si>
    <t>12 months working experience as a store maintenance, high school graduation.</t>
  </si>
  <si>
    <t>C-500-20252-808584</t>
  </si>
  <si>
    <t>P-500-20118-518961</t>
  </si>
  <si>
    <t>CUSTOMER SALES REPRESENTATIVE</t>
  </si>
  <si>
    <t>C-500-20219-754304</t>
  </si>
  <si>
    <t>C-500-20219-754128</t>
  </si>
  <si>
    <t>HUAQING SAIPAN CORP</t>
  </si>
  <si>
    <t>SAIPAN GUEST HOUSE</t>
  </si>
  <si>
    <t>ALAIHAI AVE GARAPAN VILLAGE</t>
  </si>
  <si>
    <t>HONGXIANG</t>
  </si>
  <si>
    <t>HUAQINGSAIPANCORP@GMAIL.COM</t>
  </si>
  <si>
    <t>P-500-20171-666632</t>
  </si>
  <si>
    <t>WORK SCHEDULES AS FOLLOWS:
9:00 AM TO 12:00 PM
1:00 PM TO 5:00 PM. 7 HOURS A DAY.
MONDAY THROUGH FRIDAY, 35 HOURS PER WEEK.</t>
  </si>
  <si>
    <t>biweekly salary $30.92 x 70 hours=$2164.40 (FLSA exempt)</t>
  </si>
  <si>
    <t>Deduct all local and federal taxes(e.g.FICA)</t>
  </si>
  <si>
    <t>huaqingsaipan@gmail.com</t>
  </si>
  <si>
    <t>C-500-20318-911237</t>
  </si>
  <si>
    <t>Gualo Rai Center, Inc.</t>
  </si>
  <si>
    <t>P.O. Box 500621</t>
  </si>
  <si>
    <t>Unit 203, 2nd Flr. Gualo Rai Center Bldg. 1</t>
  </si>
  <si>
    <t>Alfred</t>
  </si>
  <si>
    <t>Koyama</t>
  </si>
  <si>
    <t>President &amp; General Manager</t>
  </si>
  <si>
    <t>grcenter2017@gmail.com</t>
  </si>
  <si>
    <t>P-500-20275-852895</t>
  </si>
  <si>
    <t>Must have an Associate in Technology Certificate;  must have knowledge in electrical system; knowledgeable in using electrical tester; troubleshoot small type of water pump (1/4 &amp; 3/4 HP);  must know how to operate generator during power outage;  Must know plumbing, simple carpentry works &amp; other related maintenance and repair job..</t>
  </si>
  <si>
    <t>Withholding tax; SS/Medicare taxes</t>
  </si>
  <si>
    <t>C-500-21022-027234</t>
  </si>
  <si>
    <t>Tool Grinders, Filers, and Sharpeners</t>
  </si>
  <si>
    <t>P-500-20328-923355</t>
  </si>
  <si>
    <t>Operation Monitoring  Watching gauges, dials, or other indicators to make sure a machine is working properly.
Operation and Control  Controlling operations of equipment or systems.
Quality Control Analysis  Conducting tests and inspections of products, services, or processes to evaluate quality or performance.
Equipment Maintenance  Performing routine maintenance on equipment and determining when and what kind of maintenance is needed.
Repairing  Repairing machines or systems using the needed tools.
Critical Thinking  Using logic and reasoning to identify the strengths and weaknesses of alternative solutions, conclusions or approaches to problems.
Equipment Selection  Determining the kind of tools and equipment needed to do a job.
Monitoring  Monitoring/Assessing performance of yourself, other individuals, or organizations to make improvements or take corrective action.
Troubleshooting  Determining causes of operating errors and deciding what to do about it.
Complex Problem Solving  Identifying complex problems and reviewing related information to develop and evaluate options and implement solutions.
Judgment and Decision Making  Considering the relative costs and benefits of potential actions to choose the most appropriate one.
Reading Comprehension  Understanding written sentences and paragraphs in work related documents.
Active Learning  Understanding the implications of new information for both current and future problem-solving and decision-making.
Active Listening  Giving full attention to what other people are saying, taking time to understand the points being made, asking questions as appropriate, and not interrupting at inappropriate times.
Mathematics  Using mathematics to solve problems.
Time Management  Managing one's own time and the time of others.
Instructing  Teaching others how to do something.
Learning Strategies  Selecting and using training/instructional methods and procedures appropriate for the situation when learning or teaching new things.
Speaking  Talking to others to convey information effectively.
Systems Evaluation  Identifying measures or indicators of system performance and the actions needed to improve or correct performance, relative to the goals of the system.
Management of Material Resources  Obtaining and seeing to the appropriate use of equipment, facilities, and materials needed to do certain work.
Operations Analysis  Analyzing needs and product requirements to create a design.
Technology Design  Generating or adapting equipment and technology to serve user needs.
Science  Using scientific rules and methods to solve problems.</t>
  </si>
  <si>
    <t>C-500-20218-752075</t>
  </si>
  <si>
    <t>P.S. LLC</t>
  </si>
  <si>
    <t>SAIPAN NAIL SPA</t>
  </si>
  <si>
    <t>CASTRO APARTMENTS KADENA DE AMOR ST. MIDDLE ROAD</t>
  </si>
  <si>
    <t>SURIMA</t>
  </si>
  <si>
    <t>ORLANDO</t>
  </si>
  <si>
    <t>PALMON</t>
  </si>
  <si>
    <t>CASTRO APARTMENTS, KADENA DE AMOR STREET MIDDLE ROAD</t>
  </si>
  <si>
    <t>orlandosurima@gmail.com</t>
  </si>
  <si>
    <t>P-500-20160-633589</t>
  </si>
  <si>
    <t xml:space="preserve">- COSMETOLOGY CERTIFICATION
- HEALTH CERTIFICATE
- MUST HAVE EXPERIENCE IN DOING NAIL ART AND ACRYLIC
-Certifications will be applied equally to both U.S. and CW-1 workers. </t>
  </si>
  <si>
    <t>CASTRO APARTMENTS KADENA DE AMOR STREET</t>
  </si>
  <si>
    <t>C-500-20219-754045</t>
  </si>
  <si>
    <t>GMJ'S CORPORATION</t>
  </si>
  <si>
    <t>IKKI WHOLESALE</t>
  </si>
  <si>
    <t>RTE 303 BUSINESS LOOP SAN ANTONIO VILLAGE</t>
  </si>
  <si>
    <t>P.O. BOX 501166</t>
  </si>
  <si>
    <t>CHAE</t>
  </si>
  <si>
    <t>SUNG KUN</t>
  </si>
  <si>
    <t>gmjscorp@gmail.com</t>
  </si>
  <si>
    <t>P-500-20189-698024</t>
  </si>
  <si>
    <t>SALES WORKERS</t>
  </si>
  <si>
    <t>Employer requires employer certification from previous employer and police clearance for US workers and CW1 workers for Sales Workers - Occupation Title.</t>
  </si>
  <si>
    <t>C-500-20228-771075</t>
  </si>
  <si>
    <t>P-500-20196-712103</t>
  </si>
  <si>
    <t xml:space="preserve">High school diploma / GED. 24 months of on-the-job experience as an Welder is a minimum requirement for this position.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 </t>
  </si>
  <si>
    <t>C-500-20316-907623</t>
  </si>
  <si>
    <t>PMB 369 BOX 10001</t>
  </si>
  <si>
    <t>P-500-20268-843031</t>
  </si>
  <si>
    <t>AUTOMOTIVE SERVICE TECHNICIAN AND MECHANIC</t>
  </si>
  <si>
    <t>24 MONTH OF EXPERIENCE IN REPAIR AND MAINTENANCE VARIOUS VEHICLES, ABLE TO USE PRECISION MEASURING INSTRUMENTS AND POWER MACHINE AND HAND TOOLS,  ABLE TO EXAMINE ENGINE AND PARTS DEFECT,  ABLE TO DISMANTLE AND ASSEMBLE ENGINE AND OTHER MECHANICAL PARTS, ABLE TO TROUBLE SHOOT ENGINE AND MOTOR.</t>
  </si>
  <si>
    <t>Gualo Rai Village</t>
  </si>
  <si>
    <t>C-500-20197-714894</t>
  </si>
  <si>
    <t xml:space="preserve">RABE </t>
  </si>
  <si>
    <t>Computer Systems Analysts</t>
  </si>
  <si>
    <t>P-500-20120-526443</t>
  </si>
  <si>
    <t xml:space="preserve">COMPUTER SYSTEMS ANALYST </t>
  </si>
  <si>
    <t>MUST HAVE KNOWLEDGE OF CIRCUIT BOARDS, PROCESSORS, CHIPS, ELECTRONIC EQUIPMENT, AND COMPUTER HARDWARE AND SOFTWARE, INCLUDING APPLICATIONS AND PROGRAMMING. S. MUST BE ABLE TO WORK NIGHTS, WEEKENDS, AND HOLIDAYS AS NECESSARY. MUST BE PROFICIENT IN THE USE OF MS PROGRAMS AND OTHER COMPUTER SOFTWARE AND HARDWARE. MUST BE ABLE TO ARTICULATE REPORTS AND RECOMMENDATIONS EFFECTIVELY.</t>
  </si>
  <si>
    <t>C-500-20301-889873</t>
  </si>
  <si>
    <t xml:space="preserve">Shun </t>
  </si>
  <si>
    <t>P-500-20272-847141</t>
  </si>
  <si>
    <t>Slot Attendant</t>
  </si>
  <si>
    <t xml:space="preserve">Inspect slot machines and meters to determine causes of malfunctions and fix minor problems
Test slot machines to determine proper functioning
</t>
  </si>
  <si>
    <t>C-500-20232-778048</t>
  </si>
  <si>
    <t>P-500-20126-540844</t>
  </si>
  <si>
    <t xml:space="preserve">HIGH SCHOOL GRADUATE WITH 6 MONTHS EXPERIENCE.
WITH KNOWLEDGE OF MATERIALS, METHODS, AND THE TOOLS INVOLVED IN THE CONSTRUCTION OR REPAIR OF HOUSES, BUILDINGS, OR OTHER STRUCTURES SUCH
AS HIGHWAYS AND ROADS.
WITH KNOWLEDGE OF MACHINES AND TOOLS, INCLUDING THEIR DESIGNS, USES, REPAIR, AND MAINTENANCE.
MUST HAVE GENERAL KNOWLEDGE OF CARPENTRY, ELECTRICAL, PLUMBING, MASONRY AND BUILDING &amp; MAINTENANCE. MUST HAVE SKILLS ON PAINTING AND
REPAIRING ROOFS, WINDOWS, DOORS, FLOORS, AND WOODWORK. ABILITY TO UNDERSTANDS AND FOLLOW SAFETY PROCEDURES. MUST BE ABLE TO READ BLUE
PRINTS AND ENGINEERING PLUMBING, STRUCTURAL AND ELECTRICAL LAYOUTS. MUST BE ABLE TO MAINTAIN COOPERATIVE ATTITUDE UNDER STRESSFUL
CIRCUMSTANCES. CAN WORK WITHOUT ANY SUPERVISION.
Applicants either US citizen workers and CW-1 workers must provide Diploma and Training/Employment certificate. 
</t>
  </si>
  <si>
    <t>FM CONSTRUCTION Nauru Loop Susupe</t>
  </si>
  <si>
    <t>MARIANAS BUSINESS PLAZA, SUSUPE</t>
  </si>
  <si>
    <t>C-500-20309-897699</t>
  </si>
  <si>
    <t>C-500-20267-840471</t>
  </si>
  <si>
    <t>MARIANAS HARDWARE</t>
  </si>
  <si>
    <t>PO BOX 7588 SVRB, SAIPAN</t>
  </si>
  <si>
    <t>Lea</t>
  </si>
  <si>
    <t>lmchardware19@gmail.com</t>
  </si>
  <si>
    <t>P-500-20191-703755</t>
  </si>
  <si>
    <t>VISUAL MERCHANDISER</t>
  </si>
  <si>
    <t>Knowledge of principles and processes for providing customer and personal services. Knowledge of principles an
d methods for showing, promoting, and selling products or services. Must be able to work on extended hours. Computer literate.</t>
  </si>
  <si>
    <t>C-500-20220-756543</t>
  </si>
  <si>
    <t>P-500-20189-698159</t>
  </si>
  <si>
    <t>C-500-20342-939556</t>
  </si>
  <si>
    <t>C-500-20227-769363</t>
  </si>
  <si>
    <t>P-500-20107-491800</t>
  </si>
  <si>
    <t>MUST HAVE HIGH PROFICIENCY IN COMPUTER APPLICATIONS AND ACCOUNTING SOFTWARE SUCH AS PEACHTREE ACCOUNTING SOFTWARE AND QUICKBOOKS. 
MUST HAVE HIGH PROFICIENCY IN COMPUTER SOFTWARE SUCH AS EXCEL, WORD, ADOBE ACROBAT AND SUCH. 
MUST BE ABLE TO DO VISA APPLICATIONS SUCH AS CW-1
AND E2 VISAS.</t>
  </si>
  <si>
    <t>GALLERIA HOTEL GROUND FLOOR UNIT 4</t>
  </si>
  <si>
    <t>C-500-20293-881499</t>
  </si>
  <si>
    <t>MASO PLACE LANE, AS LITO ROAD</t>
  </si>
  <si>
    <t>P-500-20235-782903</t>
  </si>
  <si>
    <t>ENGINEER ASSISTANT</t>
  </si>
  <si>
    <t>Skillful to operate Autocad software and Microsoft Office Excel, Word, Outlook and Project.</t>
  </si>
  <si>
    <t>C-500-20220-756371</t>
  </si>
  <si>
    <t xml:space="preserve">LI </t>
  </si>
  <si>
    <t>P-500-20183-688550</t>
  </si>
  <si>
    <t>ASSISTANT MANAGER</t>
  </si>
  <si>
    <t>C-500-20195-709400</t>
  </si>
  <si>
    <t>P-500-20128-549175</t>
  </si>
  <si>
    <t>CAPABLE OF MAINTAINING SMOOTH OPERATION AT THE KITCHEN. ABILITY TO COOK JAPANESE, WESTERN, LOCAL AND OTHER DISHES STATED IN THE MENU INCLUDING PREPARATION OF SOUPS, SALADS AND SIDE DISHES.  ABILITY TO CREATE NEW MENU.</t>
  </si>
  <si>
    <t>FICA AND WITHHOLDING TAXES AS REQUIRED BY BOTH CNMI AND FEDERAL LAWS</t>
  </si>
  <si>
    <t>C-500-20342-939543</t>
  </si>
  <si>
    <t xml:space="preserve">NURSING ASSISTANT OR EQUIVALENT NURSING TRAINING
</t>
  </si>
  <si>
    <t>C-500-20220-756725</t>
  </si>
  <si>
    <t>Namdeamoon Restaurant</t>
  </si>
  <si>
    <t>Galleria Hotel Ground floor Unit 4 Alahai Avenue Garapan</t>
  </si>
  <si>
    <t>Galleria Hotel Ground Floor Unit 4 Alahai Avenue Garapan</t>
  </si>
  <si>
    <t>thd203@naver.com</t>
  </si>
  <si>
    <t>P-500-20188-696144</t>
  </si>
  <si>
    <t>-Must be familiar with Korean cuisine and its different spices.
-Must know how do to Korean sauces.
-Must know how to do different Korean soup bases.
-Must be familiar with Korean food preparation and dishes.
- Must have 9 months experience in a Korean Re</t>
  </si>
  <si>
    <t>C-500-20302-889877</t>
  </si>
  <si>
    <t>TORRES REFRIGERATION, INC.</t>
  </si>
  <si>
    <t>COMMERCE PL</t>
  </si>
  <si>
    <t>AIRPORT ROAD, SAN VICENTE VILLAGE</t>
  </si>
  <si>
    <t>Commerce Pl</t>
  </si>
  <si>
    <t>Airport Road, San Vicente Village, PO Box 500714 CK</t>
  </si>
  <si>
    <t>jttorres@pticom.com</t>
  </si>
  <si>
    <t>P-500-20259-822792</t>
  </si>
  <si>
    <t>REFRIGERATION AND AIRCON TECHNICIAN</t>
  </si>
  <si>
    <t xml:space="preserve">MUST BE A REFRIGERATION AND AIR-CON TECHNICIAN WITH 12 MONTHS OF WORK EXPERIENCE, PROFICIENT IN AIR-CON SERVICE AND REPAIRS, INSTALLATION AND MAINTENANCE. KNOWLEDGE IN SYSTEM TESTINGS FOR PROPER FUNCTIONING.
INSPECTION AND TESTING OF THE AIR CONDITIONING SYSTEMS TO ENSURE UNIT IS WORKING PROPERLY. KNOWLEDGE OF USE ELECTRICAL EQUIPMENT TO TEST FOR CONTINUITY OF CIRCUITS AND COMPONENTS. KNOWLEDGE IN ARRANGING HEATING AND COOLING SYSTEMS FOR NEWLY CONSTRUCTED RESIDENCES AND BUSINESSES. </t>
  </si>
  <si>
    <t>C-500-20342-939544</t>
  </si>
  <si>
    <t>C-500-20246-802687</t>
  </si>
  <si>
    <t>BAKERS</t>
  </si>
  <si>
    <t>UNDERSTANDING THE IMPLICATIONS OF NEW INFORMATION FOR BOTH CURRENT AND FUTURE PROBLEM-SOLVING AND DECISION-MAKING. JOB REQUIRES BEING
CAREFUL ABOUT DETAIL AND THOROUGH IN COMPLETING WORK TASKS. MUST BE HONEST, ETHICAL, RELIABLE, RESPONSIBLE, DEPENDABLE FULFILLING OBLIGATION
AND CAN WORK IN FLEXIBLE HOURS.</t>
  </si>
  <si>
    <t>C-500-21015-015199</t>
  </si>
  <si>
    <t xml:space="preserve">Ambyth Shipping Micronesia, Inc. </t>
  </si>
  <si>
    <t>P.O. Box 503681 CK</t>
  </si>
  <si>
    <t>Dandan</t>
  </si>
  <si>
    <t>Josh</t>
  </si>
  <si>
    <t>Corporate Quality Assurance Manager and HR Manager</t>
  </si>
  <si>
    <t>hr@ambythsaipan.com</t>
  </si>
  <si>
    <t>P-500-20288-877657</t>
  </si>
  <si>
    <t>EXCELLENT COMPUTER SKILLS PARTICULARLY IN MICROSOFT EXCEL IS ESSENTIAL (KNOWLEDGE IN CYMA WINDOWS OR SIMILAR ACCOUNTING SOFTWARE A PLUS) STRONG INTERPERSONAL, COORDINATION AND COMMUNICATION SKILLS.</t>
  </si>
  <si>
    <t>PACIFIC TRADING BLDG.</t>
  </si>
  <si>
    <t>PALE ARNOLD RD.</t>
  </si>
  <si>
    <t>Subject to CNMI and Federal Taxes, Medical insurance employee share</t>
  </si>
  <si>
    <t>CNMI and Federal Taxes, Medical insurance employee share</t>
  </si>
  <si>
    <t>www.ambyth.com</t>
  </si>
  <si>
    <t>C-500-20245-797810</t>
  </si>
  <si>
    <t>NORTHERN MARIANAS INTERNATIONAL SCHOOL</t>
  </si>
  <si>
    <t>GROUND FLOOR MARIANAS BUSINESS PLAZA, NAURO LOOP STREET</t>
  </si>
  <si>
    <t>PO BOX 10000, PMB 936</t>
  </si>
  <si>
    <t>TAN</t>
  </si>
  <si>
    <t>RONNIE</t>
  </si>
  <si>
    <t>nmissaipancnmi@gmail.com</t>
  </si>
  <si>
    <t>P-500-20126-541115</t>
  </si>
  <si>
    <t>CHILDCARE WORKER</t>
  </si>
  <si>
    <t>Must have good communication skills and be able to talk with parents and colleagues about the progress of the children in their care. They need both good speaking skills to provide this information effectively and good listening skills to understand parents instructions. High level of patience with immense love and compassion for children. Skilled childcare worker with knowledge of developing fun and interesting activities. Excellent child supervision skills. Deep understanding on childrens need for social, physical and intellectual growth. Efficient in offering safe environment for children. Familiar with the nutritional and hygiene needs of children.</t>
  </si>
  <si>
    <t>C-500-20210-738311</t>
  </si>
  <si>
    <t>MUST HAVE PHYSICAL ABILITY TO STAND STRENUOUS AND DANGEROUS WORK ENVIRONMENT MUST HAVE A KEEN EYE TO DETAILS AND GOOD DECISION MAKING SKILLS
FLEXIBLE TO WORK DURING ODD HOURS. MUST HAVE NO CRIMINAL RECORDS -- BACKGROUND CHECKING WILL BE APPLIED TO ALL APPLICANTS REGARDLESS OF NATIONALITY</t>
  </si>
  <si>
    <t>C-500-20295-883907</t>
  </si>
  <si>
    <t>C-500-20225-763961</t>
  </si>
  <si>
    <t>BOOK KEEPING</t>
  </si>
  <si>
    <t xml:space="preserve">Must have a knowledge and experience in using Microsoft office tools, accounting software such as QuickBooks, knowledge on CNMI Tax regulation and computation is advantage. Work certificate is required for all applicants (US and CW-1) and must be related to Accounting or Bookkeeping. </t>
  </si>
  <si>
    <t xml:space="preserve">Deductions from pay are Goverment taxes, with holding tax Ch2,IRS,SSS &amp; Medicare, Utility Charges such as Water and Electricity consumption. Housing is offered to all workers and amongst applicants. </t>
  </si>
  <si>
    <t>C-500-20239-787917</t>
  </si>
  <si>
    <t>P-500-20189-698119</t>
  </si>
  <si>
    <t>C-500-20210-737991</t>
  </si>
  <si>
    <t xml:space="preserve"> Three Q LLC</t>
  </si>
  <si>
    <t>Island flowers and Novelties/AC 88</t>
  </si>
  <si>
    <t>Beach Road Oleai Village</t>
  </si>
  <si>
    <t>P.O. Box 505358</t>
  </si>
  <si>
    <t>Mettao</t>
  </si>
  <si>
    <t>Ma. Concepcion</t>
  </si>
  <si>
    <t>Capangpangan</t>
  </si>
  <si>
    <t>P-500-20122-533768</t>
  </si>
  <si>
    <t>Must have experience in direct sales, marketing, or customer service activities. Knowledge of business and management principles. Involved in strategic planning. Resource allocation, Human resources modelling, leadership technique, production methods and coordination of people and resources.</t>
  </si>
  <si>
    <t>OLEAI BEACH ROAD, SAN JOSE VILLAGE</t>
  </si>
  <si>
    <t>C-500-20218-752050</t>
  </si>
  <si>
    <t>Rose Street Beach  Road Garapan</t>
  </si>
  <si>
    <t>P-500-20164-648230</t>
  </si>
  <si>
    <t>one year of working with experienced employees is requires to both U.S Workers and CW-1 workers</t>
  </si>
  <si>
    <t>C-500-20333-929950</t>
  </si>
  <si>
    <t>Pesticide Handlers, Sprayers, and Applicators, Vegetation</t>
  </si>
  <si>
    <t>P-500-20282-872144</t>
  </si>
  <si>
    <t>Chemical Applicator</t>
  </si>
  <si>
    <t xml:space="preserve">Must be able to work outdoors (exposed to natures elements, for extended periods of time.) Must be able to lift at least 50lbs or more. Must be able to work early mornings, weekends, and holidays. </t>
  </si>
  <si>
    <t>C-500-21020-024216</t>
  </si>
  <si>
    <t>NAFTAN ROAD OBYAN SAIPAN MP 96950</t>
  </si>
  <si>
    <t>P-500-20348-955845</t>
  </si>
  <si>
    <t>MOBILE HEAVY EQUIPMENT MECHANICS</t>
  </si>
  <si>
    <t>DRIVER LICENSE, MOBILE HEAVY EQUIPMENT TRAINING/JOB CERTIFICATION</t>
  </si>
  <si>
    <t>C-500-20252-808577</t>
  </si>
  <si>
    <t>BRI BUILDING KOPA DE ORU ST. GARAPAN</t>
  </si>
  <si>
    <t>P-500-20107-491520</t>
  </si>
  <si>
    <t>C-500-20220-758517</t>
  </si>
  <si>
    <t>P-500-20191-703548</t>
  </si>
  <si>
    <t>THESE OCCUPATIONS USUALLY REQUIRE A HIGH SCHOOL DIPLOMA. SOME PREVIOUS WORK-RELATED SKILL, KNOWLEDGE, OR EXPERIENCE IS USUALLY NEEDED. EMPLOYEES IN THESE OCCUPATIONS NEED ANYWHERE FROM A FEW MONTHS TO ONE YEAR OF WORKING WITH EXPERIENCED EMPLOYEES. THESE OCCUPATIONS OFTEN INVOLVE USING YOUR KNOWLEDGE AND SKILLS TO HELP OTHERS.</t>
  </si>
  <si>
    <t>C-500-20324-919248</t>
  </si>
  <si>
    <t>AT LEAST 12 MONTHS OF EXPERIENCE  IN MEDICAL BILLING &amp; CODING. MUST BE CERTIFIED BILLERS &amp; CODERS. KNOWLEDGEABLE IN COMPUTER SYSTEM AND NETWORK SYSTEMS ADMINISTRATION, AND BASIC ACCOUNTING.</t>
  </si>
  <si>
    <t>C-500-20351-962533</t>
  </si>
  <si>
    <t>CHALAN PALE ARNOLD CHALAN LAULAU</t>
  </si>
  <si>
    <t>ACERA</t>
  </si>
  <si>
    <t>MARCELO</t>
  </si>
  <si>
    <t xml:space="preserve"> CHALAN PALE ARNOLD CHALAN LAULAU</t>
  </si>
  <si>
    <t>yantzecorporation@yahoo.com</t>
  </si>
  <si>
    <t>Electrical Drafters</t>
  </si>
  <si>
    <t>P-500-20317-909432</t>
  </si>
  <si>
    <t>ELECTRICAL DRAFTER</t>
  </si>
  <si>
    <t>C-500-20231-773744</t>
  </si>
  <si>
    <t xml:space="preserve">Must have 12-months or 1-year related works of experience. Must know how to operate Microsoft Excel, Word, Peach Tree or Quick Books. Must have the ability to communicate with customers, employees, and other individuals to answer questions on various processing such as, CW-1 processing, CW-2 (Dependent of CW-1), EAD/Humanitarian Parole. Must have knowledge in picking-up visa including  arranging of interview schedule online to U.S. Embassy. Must be able to disseminate or explain information in processing of CW1, from acquiring TLC to submission of CW-1 to USCIS. renewals and visa processing. Must have basic knowledge in computing  payroll , business tax, insurance premium for Auto and Workers Compensation Insurance. Familiar with applicable USCIS Fees of CW-1, CW-2 and EAD.  Must be able to type, format, proofread and edit correspondence and other documents from notes or dictating machines, using computer or typewriters. Must have knowledge in CW-1 Employers and Employees rights and obligations in the CNMI.
Must have the ability to speak clearly so others will understand. Can work under pressure and can do multitasking. Must be able to type with above average speed. No record or history related to theft.  Must have knowledge of principles and processes for providing customer and personal services. This includes customer needs assessment, meeting quality standards for services, and evaluation of customer satisfaction.
</t>
  </si>
  <si>
    <t>C-500-20262-832284</t>
  </si>
  <si>
    <t>CHALAN KANOA, TEXAS RD</t>
  </si>
  <si>
    <t>C-500-20225-766114</t>
  </si>
  <si>
    <t>ALUMINIUM SAIPAN CORPORATION</t>
  </si>
  <si>
    <t>DAMA DI NOCHE ST IN GARAPAN</t>
  </si>
  <si>
    <t>saipanaluminium@gmail.com</t>
  </si>
  <si>
    <t>Glaziers</t>
  </si>
  <si>
    <t>P-500-20191-706305</t>
  </si>
  <si>
    <t>Aluminum alloy door and window repairman</t>
  </si>
  <si>
    <t>12 MONTHS RELATED WORK EXPERIENCE.</t>
  </si>
  <si>
    <t>C-500-20275-852659</t>
  </si>
  <si>
    <t>C-500-20217-749568</t>
  </si>
  <si>
    <t>VALORIA</t>
  </si>
  <si>
    <t>TAGUBA</t>
  </si>
  <si>
    <t>VICE PRESIDENT/ MEMBER</t>
  </si>
  <si>
    <t>P-500-20185-694516</t>
  </si>
  <si>
    <t>EXTENSIVE KNOWLEDGE AND EXPERIENCE IN ALL ASPECTS OF INTERNATIONAL AND DOMESTIC FORWARDING AND LOGISTICS STRONG LEADERSHIP CAPABLE TO HANDLE THE PERSONNEL AND WITH PROVEN TRACK RECORD OF SUCCESS</t>
  </si>
  <si>
    <t>S - 103 Tower Palace</t>
  </si>
  <si>
    <t xml:space="preserve">Middle Road Gualo Rai </t>
  </si>
  <si>
    <t>C-500-20267-840423</t>
  </si>
  <si>
    <t>P-500-20150-610305</t>
  </si>
  <si>
    <t>Janitors and  Cleaners</t>
  </si>
  <si>
    <t xml:space="preserve">Specific experience cleaning commercial building and retail space. The ability to bend, stretch, twist or reach with your body, arms and/or legs. </t>
  </si>
  <si>
    <t>Top Shelf Building, Middle Road, Gualo Rai</t>
  </si>
  <si>
    <t>C-500-20238-785471</t>
  </si>
  <si>
    <t>P-500-20192-706385</t>
  </si>
  <si>
    <t>FOOD HANDLER</t>
  </si>
  <si>
    <t>CNMI Withholding Tax and FICA Tax (SS and Medicare)</t>
  </si>
  <si>
    <t>C-500-20282-872517</t>
  </si>
  <si>
    <t>CASA FURNITURE &amp; HARDWARE</t>
  </si>
  <si>
    <t>C-500-20230-771339</t>
  </si>
  <si>
    <t>P-500-20133-561705</t>
  </si>
  <si>
    <t xml:space="preserve">MUST BE ABLE TO OPERATE KITCHEN EQUIPMENT. MUST BE ABLE TO WORK NIGHTS, WEEKENDS, AND HOLIDAYS AS NEEDED. POSITION REQUIRES LOTS OF STANDING, WALKING, BENDING, STRETCHING, AND OTHER PHYSICAL DEXTERITY. MUST BE ABLE TO LIFT AND CARRY AT LEAST 20 POUNDS. MUST BE ABLE TO WORK IN A WARM ENVIRONMENT WITH FULL-SIZE KITCHEN EQUIPMENT. </t>
  </si>
  <si>
    <t>C-500-20206-733186</t>
  </si>
  <si>
    <t>REJOICE WORLD CORPORATION</t>
  </si>
  <si>
    <t>REJOICE WORLD (COFFEE SHOP)</t>
  </si>
  <si>
    <t>P.O. BOX 500876, SUGAR KING ROAD</t>
  </si>
  <si>
    <t>GARAPAM</t>
  </si>
  <si>
    <t>PENG</t>
  </si>
  <si>
    <t>P.O. BOX 500876,  SUGAR KING ROAD</t>
  </si>
  <si>
    <t>pengrichard10@gmail.com</t>
  </si>
  <si>
    <t>P-500-20164-648615</t>
  </si>
  <si>
    <t>Must know how to make dough for making bread  and other bakery products. Know how to make oriental assorted cookies , cakes, bread and pastries. Must know the techniques in mixing and desired amount of ingredients for making dough. Know how to operate and use baking equipment. Willing to work flexible schedule.</t>
  </si>
  <si>
    <t>C-500-20335-930131</t>
  </si>
  <si>
    <t>AQUATIC MARINE CO. INC.</t>
  </si>
  <si>
    <t>P-500-20300-887947</t>
  </si>
  <si>
    <t>C-500-20275-852679</t>
  </si>
  <si>
    <t>P-500-20244-795229</t>
  </si>
  <si>
    <t>Use tools ranging from common hand and power tools, perform routine preventive maintenance to ensure that machines and equipment continue to run smoothly, building systems operate efficiently and the physical condition of building does not deteriorate. Assemble, install, or repair wiring, electrical or electronic components, pipe systems, plumbing, machinery and equipment. Maintain cleanliness of the building and its surroundings. Do other related maintenance work.</t>
  </si>
  <si>
    <t>C-500-21035-054359</t>
  </si>
  <si>
    <t>C-500-20189-698079</t>
  </si>
  <si>
    <t>P-500-20107-491576</t>
  </si>
  <si>
    <t>CHILD,  FAMILY &amp; SCHOOL SOCIAL WORKER</t>
  </si>
  <si>
    <t>C-500-21005-994501</t>
  </si>
  <si>
    <t>C-500-20323-918842</t>
  </si>
  <si>
    <t xml:space="preserve">Saipan  </t>
  </si>
  <si>
    <t>Transportation Managers</t>
  </si>
  <si>
    <t>P-500-20288-877576</t>
  </si>
  <si>
    <t>Manager, Marine Services</t>
  </si>
  <si>
    <t xml:space="preserve">LANGUAGE SKILLS:
	Ability to read and interpret documents such as safety rules, operating and maintenance instructions, and procedure manuals. 
	Ability to write routine reports and correspondence; ability to speak effectively before groups of customers or employees of organization.
	Ability to read, analyze, and interpret common scientific and technical journals, financial reports, and legal documents. 
	Ability to respond to common inquiries or complaints from customers, regulatory agencies, or members of the business community. 
	Ability to write in accordance with the prescribed style and format. 
	Ability to effectively present information to top management, groups, Principles and/or customers.
MATHEMATICAL SKILLS:
	Ability to add, subtract, multiply, and divide in all units of measure, using whole numbers, common fractions, and decimals.
	Ability to compute rate, ratio, and percent and to draw and interpret bar graphs.
	Ability to perform these operations using units of American money and weight measurement, volume, and distance.
REASONING ABILITY:
	Ability to apply commonsense understanding to carry out instructions furnished in written, oral, or diagram form; Ability to deal with problems involving several concrete variables in standardized situations.
	Ability to define problems, collects data, establish facts, and draw valid conclusions. 
	Ability to interpret an extensive variety of technical instructions in mathematical or diagram form and deal with several abstract and concrete variables.
Must possess a valid CNMI Driver's License
Proficient in MS Office
HAZMAT Transportation and Documentation Certification
Strong Oral and Written Communication Skills and Management Skills </t>
  </si>
  <si>
    <t>Pacific Trading Bldg</t>
  </si>
  <si>
    <t>Pale Arnold Rd</t>
  </si>
  <si>
    <t>Basic wage rate is a fully burden rate inclusive of all Company provided fringe benefits.</t>
  </si>
  <si>
    <t>C-500-20217-749457</t>
  </si>
  <si>
    <t xml:space="preserve">MUST HAVE 12 MONTHS EXPERIENCE AND CERTIFICATE OF EMPLOYMENT </t>
  </si>
  <si>
    <t>C-500-20310-899886</t>
  </si>
  <si>
    <t>Dela Torre</t>
  </si>
  <si>
    <t>President /Director</t>
  </si>
  <si>
    <t>P-500-20272-847242</t>
  </si>
  <si>
    <t xml:space="preserve">Job requires knowledge of design techniques, tools, and principles involved in production of precision logos, drawings and models.
Job requires knowledge of the structure and content of the English language including the meaning and spelling of words, rules of composition, and grammar.
Job requires knowledge of Corel Coreldraw Graphics Suite, Microsoft Word, Microsoft Excel, Internet Browser Software, Web Browser Software, and Google Drive. 
Job requires integration of Corel Coreldraw Graphics Suite software into Universal Laser System Engraving and Cutting requirements which is the existing machine in place. 
Job requires knowledge of computer hardware and Microsoft Windows Operating System.
Job requires knowledge of providing customer and personal services. This includes customer needs assessment and meeting quality standards for services. 
Job requires developing specific goals and plans to prioritize, organize, and accomplish work on time. 
Job requires being careful about details and thorough in completing work task.
Job requires talking to others to convey information effectively and understanding written sentences and paragraphs in work related documents. 
Job requires analyzing needs and product requirements to create a design. 
Job requires performing day-to-day administrative tasks such a maintaining information files and processing paperwork. 
Job requires managing ones own time and the time of others. 
</t>
  </si>
  <si>
    <t>Ship and Boat Captains</t>
  </si>
  <si>
    <t>C-500-20307-895580</t>
  </si>
  <si>
    <t>P-500-20276-854940</t>
  </si>
  <si>
    <t>MUST BE HIGH SCHOOL GRADUATE WITH 12 MONTHS WORK EXPERIENCE</t>
  </si>
  <si>
    <t>C-500-20220-756724</t>
  </si>
  <si>
    <t>P-500-20108-495231</t>
  </si>
  <si>
    <t>WHT, FICA Tax, Housing is provided and offered at no cost and optional to workers</t>
  </si>
  <si>
    <t>C-500-20241-794397</t>
  </si>
  <si>
    <t>Mariana Sports Club Inc</t>
  </si>
  <si>
    <t>MSC</t>
  </si>
  <si>
    <t>P.O. Box 501142</t>
  </si>
  <si>
    <t>Hamilton Bldg #1, Veteran Road, Gualo Rai</t>
  </si>
  <si>
    <t>Adelina</t>
  </si>
  <si>
    <t>Secretary of Corporation</t>
  </si>
  <si>
    <t>P. O. Box 501142</t>
  </si>
  <si>
    <t>addie.roberto@gmail.com</t>
  </si>
  <si>
    <t>P-500-20130-557148</t>
  </si>
  <si>
    <t>Scuba Diver Instructor</t>
  </si>
  <si>
    <t xml:space="preserve">Must be PADI Certified with teaching
status and Insurance. Must have knowledge to develop lesson for Basic
Principle of Scuba Diving. Must have knowledge for open water lesson offering the Basic and Necessary Theoretical and practical ways for student to be able to dives independently. Minimum two (2) years teaching experience. Japanese 
speaking beneficial.
</t>
  </si>
  <si>
    <t>Tax withholding for employee as required by  CNMI Tax Law</t>
  </si>
  <si>
    <t>MSC@pticom.com</t>
  </si>
  <si>
    <t>C-500-20310-899916</t>
  </si>
  <si>
    <t>Tun Juaquin Doi Road, Finasisu Village</t>
  </si>
  <si>
    <t>SKILLED IN THE USE OF POWER TOOLS AND HAND TOOLS. EXPERIENCE PERFORMING ROUTINE MAINTENANCE. ABILITY TO MAINTAIN FOCUS WHILE WORKING
INDIVIDUALLY. STRONG TIME MANAGEMENT SKILLS. ABLE TO WORK IN A FLEXIBLE WORKING HOURS.</t>
  </si>
  <si>
    <t>C-500-20302-890069</t>
  </si>
  <si>
    <t>P.O. BOX 506082</t>
  </si>
  <si>
    <t>P.O. BOX 506082 SAIPAN</t>
  </si>
  <si>
    <t>P-500-20254-814221</t>
  </si>
  <si>
    <t>CONSTRUCTION HELPERS</t>
  </si>
  <si>
    <t xml:space="preserve">Must be able to understand instructions, knows basic construction tools and equipment, must be able to work independently and with minimum supervision </t>
  </si>
  <si>
    <t xml:space="preserve">DAMA DI NOCHE STREET </t>
  </si>
  <si>
    <t>Overtime rate applies in excess of 40 hours work bi-weekly</t>
  </si>
  <si>
    <t>CNMI Withholding Tax, Federal Withholding Tax, Social Security and Medicare Contributions.  Employees will be provided housing including utilities for $100.00 a month.  This offer is optional.  Employees may stay out and choose their own housing facility.</t>
  </si>
  <si>
    <t>C-500-20206-733465</t>
  </si>
  <si>
    <t>C-500-21032-044871</t>
  </si>
  <si>
    <t>C-500-20326-922999</t>
  </si>
  <si>
    <t>UFA STREET</t>
  </si>
  <si>
    <t>KAUTZ</t>
  </si>
  <si>
    <t>P-500-20291-881035</t>
  </si>
  <si>
    <t>YARD MAINTENANCE</t>
  </si>
  <si>
    <t>KNOWLEDGE IN USING EQUIPMENT SUCH AS MOWER AND CHAINSAW</t>
  </si>
  <si>
    <t>C-500-21036-057530</t>
  </si>
  <si>
    <t>C-500-20162-640612</t>
  </si>
  <si>
    <t>L &amp; Q CORPORATION</t>
  </si>
  <si>
    <t>L&amp;Q WHOLESALE</t>
  </si>
  <si>
    <t>CHALAN MONSIGNOR MARTINEZ, AS LITO</t>
  </si>
  <si>
    <t>P.O. BOX 502840</t>
  </si>
  <si>
    <t>MING QIANG</t>
  </si>
  <si>
    <t>CHALAN MONSIGNOR MARTINEZ, AS  LITO</t>
  </si>
  <si>
    <t>lnqcorpsaipan@gmail.com</t>
  </si>
  <si>
    <t>P-500-19197-021415</t>
  </si>
  <si>
    <t>SALES REPRESENTATIVE (WHOLESALE)</t>
  </si>
  <si>
    <t>Knowledgeable in the field of sales and marketing. Responsible for developing, establishing and maintaining marketing and strategies to meet organization objectives. Able to work independently and adapt to changing work priorities and environments. Must have the ability to communicate effectively. Accountable for customer satisfaction and providing high quality service in representing the company. Willing to work on flexible schedule.  Must have a valid CNMI driver's license. The qualifications, knowledge, skills and abilities applies equally to ALL applicants foreign and U.S. workers</t>
  </si>
  <si>
    <t>L&amp;Q WHOLESALE, CHALAN MONSIGNOR MARTINEZ, AS LITO</t>
  </si>
  <si>
    <t>C-500-20221-758564</t>
  </si>
  <si>
    <t>FOOD HANDLER CERTIFICATE; will be applied equally to both U.S. and CW-1 workers. 
CUSTOMER SERVICE;
FOOD ATTENDANT/SERVER;
COOKING;
WAITER</t>
  </si>
  <si>
    <t xml:space="preserve">SOCIAL SECURITY AND MEDICARE TAXES, CHAP. 2 AND CHAP. 7 TAXES. Housing is offered at not cost or deduction to workers. </t>
  </si>
  <si>
    <t>C-500-20250-808047</t>
  </si>
  <si>
    <t>P-500-20196-712454</t>
  </si>
  <si>
    <t>DELIVERY DRIVER</t>
  </si>
  <si>
    <t>Drive vehicles to designated destinations for customer product deliveries. Drive safely and deliver products within
deadlines. Analyze delivery address, determine appropriate routes and maintain schedule. Report any accidents
or injuries to Supervisors immediately. Load and unload products from trucks and trailers. Perform vehicle
inspection such as checking fluid level and tire pressure. Notify supervisors about any major repairs and
maintenance. Follow local and state driving laws and road regulations. Maintain the vehicle clean and safe. Collect
payments from customer at the time of product delivery</t>
  </si>
  <si>
    <t>C-500-20228-771061</t>
  </si>
  <si>
    <t>P-500-20196-712066</t>
  </si>
  <si>
    <t>Electrician</t>
  </si>
  <si>
    <t xml:space="preserve">High school diploma. 24 months of on-the-job experience as an Electrician is a minimum requirement for this position.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 </t>
  </si>
  <si>
    <t>C-500-20226-766382</t>
  </si>
  <si>
    <t>DK SAIPAN, INC</t>
  </si>
  <si>
    <t>DESIGN K SAIPAN</t>
  </si>
  <si>
    <t>PMB 735 BOX 10005</t>
  </si>
  <si>
    <t xml:space="preserve">PMB 735 BOX 10005 </t>
  </si>
  <si>
    <t>dksaipaninc@gmail.com</t>
  </si>
  <si>
    <t>P-500-20196-711937</t>
  </si>
  <si>
    <t xml:space="preserve">Must have certificate in computer graphics operation, Adobe certified specialist and will be applied equally to both U.S. workers and CW-1 workers. </t>
  </si>
  <si>
    <t>DK SAIPAN, INC.</t>
  </si>
  <si>
    <t>C-500-20233-778152</t>
  </si>
  <si>
    <t>C-500-20350-959305</t>
  </si>
  <si>
    <t>CONSTRUCTION,BUILDING MAINTENANCE,EQUIPMENT RENTAL,LANDSCAPING</t>
  </si>
  <si>
    <t>P-500-20328-923320</t>
  </si>
  <si>
    <t>CEMENT MASON &amp; CONCRETE FINISHER</t>
  </si>
  <si>
    <t>MUST KNOW HOW TO USE OF  POWER AND HAND TOOLS  USE FOR MASONRY.</t>
  </si>
  <si>
    <t>Only CNMI Ch2 Withholding &amp; FICA/Medicare Taxes will be deducted from workers paycheck</t>
  </si>
  <si>
    <t>C-500-20255-816745</t>
  </si>
  <si>
    <t>Industrial Machinery Mechanics</t>
  </si>
  <si>
    <t>P-500-20222-758777</t>
  </si>
  <si>
    <t>Trades Technician: Mechanic</t>
  </si>
  <si>
    <t>Main CUC Power Plant</t>
  </si>
  <si>
    <t>All Applicable U.S. &amp; CNMI Wage Taxes ( Chapter 2 - CNMI, Chpater 7 - Federal, &amp; FICA - SS/Medicare)</t>
  </si>
  <si>
    <t>C.</t>
  </si>
  <si>
    <t>C-500-20280-859180</t>
  </si>
  <si>
    <t>Po Box 501910</t>
  </si>
  <si>
    <t>P-500-20154-621399</t>
  </si>
  <si>
    <t>Shipping and Receiving Clerk</t>
  </si>
  <si>
    <t xml:space="preserve">	Speaking  Talking to others to convey information effectively. 
	Active Listening  Giving full attention to what other people are saying, taking time to understand the points being made, asking questions as appropriate, and not interrupting at inappropriate times. 
	Reading Comprehension  Understanding written sentences and paragraphs in work related documents. 
	Critical Thinking  Using logic and reasoning to identify the strengths and weaknesses of alternative solutions, conclusions or approaches to problems. 
	Monitoring  Monitoring/Assessing performance of yourself, other individuals, or organizations to make improvements or take corrective action
</t>
  </si>
  <si>
    <t>Chala Pale Arnold, Chalan Laulau</t>
  </si>
  <si>
    <t>C-500-20233-778621</t>
  </si>
  <si>
    <t>P-500-20114-510874</t>
  </si>
  <si>
    <t>JANITORS AND CLEANERS</t>
  </si>
  <si>
    <t>Near Vision - The ability to see details at close range (within a few feet of the observer).
Oral Comprehension - The ability to listen to and understand information and ideas presented through spoken words and sentences.
Static Strength - The ability to exert maximum muscle force to lift, push, pull, or carry objects.
Trunk Strength - The ability to use your abdominal and lower back muscles to support part of the body repeatedly
or continuously over time without giving out' or fatiguing.
Extent Flexibility - The ability to bend, stret
ch, twist, or reach with your body, arms, and/or legs.
Manual Dexterity - The ability to quickly move your hand, your hand together with your arm, or your two hands to grasp, manipulate, or assemble objects.
Active Listening - Giving full attention to what other people are saying, taking time to understand the points being mad
e, asking questions as appropriate, and not interrupting at inappropriate times.</t>
  </si>
  <si>
    <t>C-500-20308-897529</t>
  </si>
  <si>
    <t>C-500-20319-912846</t>
  </si>
  <si>
    <t xml:space="preserve">Proven work experience as a Diesel or Heavy Equipment Mechanic.
Understanding of computer testing technologies.
Ability to lift heavy machinery.
Extensive knowledge of diesel engines and construction equipment.
Ability to work after-hours if required.
</t>
  </si>
  <si>
    <t>C-500-20204-728298</t>
  </si>
  <si>
    <t>Open water scuba instructor certification.Speaks English, Russian, Japanese and Mongolian.Must pass drug test.</t>
  </si>
  <si>
    <t>C-500-20315-905694</t>
  </si>
  <si>
    <t>ROYAL PACIFIC EXPRESS.COM</t>
  </si>
  <si>
    <t>PO Box 505093, CK</t>
  </si>
  <si>
    <t>P-500-20282-873466</t>
  </si>
  <si>
    <t xml:space="preserve">CARGO FREIGHT  AGENTS </t>
  </si>
  <si>
    <t>Fit to work 
Must have a knowledge in documentation and terms of Freight Forwarding business</t>
  </si>
  <si>
    <t xml:space="preserve">none </t>
  </si>
  <si>
    <t>none except for tax mandated by the laws</t>
  </si>
  <si>
    <t>C-500-20269-845150</t>
  </si>
  <si>
    <t xml:space="preserve">Prior experience in related food and beverage service and food preparation positions.
Thorough experience with hot and cold food preparation.
Good working knowledge of accepted sanitation standards and health codes.
Ability to use slicers, mixers, grinders, food processors, etc.
</t>
  </si>
  <si>
    <t>C-500-20318-911227</t>
  </si>
  <si>
    <t>C-500-20342-939553</t>
  </si>
  <si>
    <t>C-500-20244-795231</t>
  </si>
  <si>
    <t xml:space="preserve">	</t>
  </si>
  <si>
    <t>C-500-20238-785245</t>
  </si>
  <si>
    <t>Team Advance Group Inc</t>
  </si>
  <si>
    <t>PO BOX 506234</t>
  </si>
  <si>
    <t>JCT II BLDG, 2ND FLOOR SUSUPE ST</t>
  </si>
  <si>
    <t>Sigua</t>
  </si>
  <si>
    <t>Eleazar</t>
  </si>
  <si>
    <t>teamadvancegroup.spn@gmail.com</t>
  </si>
  <si>
    <t>P-500-20180-683934</t>
  </si>
  <si>
    <t xml:space="preserve">Equipment Maintenance: Performing routine maintenance on equipment and determining when and what kind of maintenance is needed
Repairing: Repairing machines or systems using the needed tools.
Troubleshooting: Determining
causes of operating errors and deciding what to do about it.
Critical Thinking:  Using logic and reasoning to identify the strengths and weaknesses of alternative solutions, conclusions or approaches to problems.
Equipment Selection: Determining the kind of tools and equipment needed to do a job.
Monitoring : Monitoring/Assessing
performance of yourself, other individuals, or organizations to make improvements or take corrective action.
Operation and Control: Controlling operations of equipment or systems.
Operation Monitoring: Watching gauges,
dials, or other indicators to make sure a machine is working properly.
Active Learning: Understanding the implications of new information for both current and future problem-solving and decision-making.
</t>
  </si>
  <si>
    <t>Withholding and Federal Tax</t>
  </si>
  <si>
    <t>C-500-20309-897598</t>
  </si>
  <si>
    <t>Gualo Rai Court Apartment, Inc.</t>
  </si>
  <si>
    <t>Unit 203, 2nd Flr. Gualo Rai Center Bldg 1</t>
  </si>
  <si>
    <t>Cecilia</t>
  </si>
  <si>
    <t>Palacios</t>
  </si>
  <si>
    <t>Unit 203 2nd Flr Gualo Rai Center Bldg. 1</t>
  </si>
  <si>
    <t>grcapartment2015@gmail.com</t>
  </si>
  <si>
    <t>P-500-20275-852875</t>
  </si>
  <si>
    <t>Must have a degree in Bachelor of Science in Business Administration, Major in Accounting, CPA equivalent ,  well knowledgeable with the generally accepted accounting principles, prepare and analyze company's financial statements and tax returns.  Must be familiar with Peachtree Accounting Software, and must be computer literate such as Microsoft Office, Excel, Word, sending/receiving emails, scanning, downloading and uploading files.</t>
  </si>
  <si>
    <t>Unit 203, 2nd Flr. Gualo Rai Center Bldg. 1, Gualo Rai</t>
  </si>
  <si>
    <t>Withholding tax and SS/Medicare tax</t>
  </si>
  <si>
    <t>C-500-20206-733500</t>
  </si>
  <si>
    <t>MU SUNG CORPORATION</t>
  </si>
  <si>
    <t>P O BOX 506607</t>
  </si>
  <si>
    <t>YOUNG CHUL</t>
  </si>
  <si>
    <t>musungspn@gmail.com</t>
  </si>
  <si>
    <t>P-500-20148-603556</t>
  </si>
  <si>
    <t>KOBLER VILLE ROAD, KOBLER VILLE VILLAGE</t>
  </si>
  <si>
    <t>MUSUNG BUILDING</t>
  </si>
  <si>
    <t>C-500-20217-749564</t>
  </si>
  <si>
    <t>D&amp;W SAIPAN, INC.</t>
  </si>
  <si>
    <t>HIGHWAY EXPRESS</t>
  </si>
  <si>
    <t>dwsaipan@pticom.com</t>
  </si>
  <si>
    <t>P-500-20122-533753</t>
  </si>
  <si>
    <t>BOOKKEEPER/ACCOUNTING CLERK</t>
  </si>
  <si>
    <t xml:space="preserve">	Associate degree in Accounting or Equivalent.
	Proficient in Quickbooks/Peachtree Software.
</t>
  </si>
  <si>
    <t>C-500-20223-758836</t>
  </si>
  <si>
    <t>MILLION POKER</t>
  </si>
  <si>
    <t>P-500-20191-703662</t>
  </si>
  <si>
    <t>BOOTH CASHIERS</t>
  </si>
  <si>
    <t>1 year of work related experienced. Previous work experience in handling money or operating cash register, good mathematical skills, ability to operate a computer and calculator. Customer service skills and the ability to work independently. Repetitive standing and sitting in a cashier's booth for an 8 hour period; may also require walking during shift. Police clearance and drug test required for US Citizen and CW1 workers.</t>
  </si>
  <si>
    <t>C-500-20308-895894</t>
  </si>
  <si>
    <t>POBOX 500379</t>
  </si>
  <si>
    <t>P-500-20273-848998</t>
  </si>
  <si>
    <t>LANDSCAPING &amp; GROUNDS KEEPING MAINTENANCE</t>
  </si>
  <si>
    <t xml:space="preserve">Should have at least 3 months of experience as Landscaper or Grounds keeping worker 
Knows how to operate mower, bush cutter and power or hand tools use in landscaping and grounds keeping maintenance.
</t>
  </si>
  <si>
    <t>Chalan Monsignor Pale Arnold Road, Gualo Rai</t>
  </si>
  <si>
    <t>C-500-20309-897602</t>
  </si>
  <si>
    <t>C-500-20246-800548</t>
  </si>
  <si>
    <t xml:space="preserve">PROVEN MAINTENANCE EXPERIENCE AND TRAINING (PORTFOLIO).
SKILLED IN THE USE OF HAND AND POWER TOOLS.
ABILITY TO TAKE APART MACHINES, EQUIPMENT, OR DEVICES TO REMOVE AND REPLACE DEFECTIVE PARTS.
ABILITY TO CHECK BLUEPRINTS, REPAIR MANUALS, OR PARTS CATALOGS AS NECESSARY.
EXPERIENCE WITH PRECISION MEASURING INSTRUMENTS OR ELECTRONIC TESTING DEVICES.
EXPERIENCE PERFORMING ROUTINE MAINTENANCE.
STRONG ORGANIZATIONAL AND FOLLOW UP SKILLS.
EYE FOR DETAIL.
PROFESSIONAL PRESENTATION AND ATTITUDE.
ABILITY TO MAINTAIN FOCUS WHILE WORKING INDIVIDUALLY.
STRONG TIME MANAGEMENT SKILLS.
HIGH SCHOOL DIPLOMA OR GENERAL EDUCATION DEGREE (GED) </t>
  </si>
  <si>
    <t>AMORLITAA</t>
  </si>
  <si>
    <t>FRIENDSHP ENTERPRISES INC</t>
  </si>
  <si>
    <t>C-500-20196-712234</t>
  </si>
  <si>
    <t>C-500-20252-808591</t>
  </si>
  <si>
    <t>P-500-20107-491605</t>
  </si>
  <si>
    <t xml:space="preserve">HOME HEALTH AIDE CERTIFICATE OR EQUIVALENT EXPERIENCE FOR BOTH CW-1 AND US WORKERS
</t>
  </si>
  <si>
    <t>BRI BUIDING KOPA DI ORU ST. GARAPAN</t>
  </si>
  <si>
    <t>J</t>
  </si>
  <si>
    <t>C-500-20223-761147</t>
  </si>
  <si>
    <t>FM MANPOWER/INTELLISOFT</t>
  </si>
  <si>
    <t>P-500-20181-684146</t>
  </si>
  <si>
    <t xml:space="preserve">Work Experience: number of months required - at least 6 months. Special Requirements: Using logic and reasoning to identify the strengths and weaknesses of alternative solutions, conclusions or approaches to problems. Knowledge of the practical application of engineering science and technology. This includes applying principles, techniques, procedures, and equipment to the design and production of various goods and services.
Strong analytical, communication, and computer skills. 
Applicants either US Citizen workers or CW-1 workers must provide Diploma/School credentials, Training/Employment Certificate.
</t>
  </si>
  <si>
    <t>INTELLISOFT</t>
  </si>
  <si>
    <t>according to approved schedules</t>
  </si>
  <si>
    <t>C-500-21020-022057</t>
  </si>
  <si>
    <t>knowledge in different kind of paper required
used &amp; knowledge in printing equipments &amp; other related machine required.</t>
  </si>
  <si>
    <t>P.O. BOX  503698</t>
  </si>
  <si>
    <t>Government taxes, withholding tax, chapter 2, IRS, SSS and Medicare</t>
  </si>
  <si>
    <t>C-500-20324-919140</t>
  </si>
  <si>
    <t>C-500-20214-747040</t>
  </si>
  <si>
    <t>BSEA INC</t>
  </si>
  <si>
    <t>BSEA SUNSPORTS</t>
  </si>
  <si>
    <t>PMB 789 P O BOX 10000</t>
  </si>
  <si>
    <t>MIDDLE ROAD GARAPAN</t>
  </si>
  <si>
    <t>PMB 789 BOX 10000</t>
  </si>
  <si>
    <t>info@b-sea.com</t>
  </si>
  <si>
    <t>P-500-20147-597433</t>
  </si>
  <si>
    <t>Able to operate vehicle with drivers licence, able to communicate with customers, with at least one yer work experience as tour guide</t>
  </si>
  <si>
    <t>BACANi</t>
  </si>
  <si>
    <t>C-500-20245-797775</t>
  </si>
  <si>
    <t>P-500-20129-553413</t>
  </si>
  <si>
    <t>FACILITY SUPERVISOR</t>
  </si>
  <si>
    <t>Well verse in Microsoft Office such as Word, Excel and Outlook</t>
  </si>
  <si>
    <t>Afetnas Rd., San Antonio</t>
  </si>
  <si>
    <t>C-500-20248-805951</t>
  </si>
  <si>
    <t>C-500-20174-670896</t>
  </si>
  <si>
    <t>Diocese of Chalan Kanoa</t>
  </si>
  <si>
    <t>Not Applicable</t>
  </si>
  <si>
    <t>P. O. Box 500745</t>
  </si>
  <si>
    <t>Jimenez</t>
  </si>
  <si>
    <t>Ryan</t>
  </si>
  <si>
    <t>Bishop</t>
  </si>
  <si>
    <t>ryansaipan@gmail.com</t>
  </si>
  <si>
    <t>P-500-20106-490978</t>
  </si>
  <si>
    <t>Sexton or Cleaner</t>
  </si>
  <si>
    <t xml:space="preserve">Requires high school diploma and or vocational certificate.  One (1) year work experience.  </t>
  </si>
  <si>
    <t>Mount Carmel Cathedral Rectory</t>
  </si>
  <si>
    <t>Withholding Taxes; EE share on SS and Medicare</t>
  </si>
  <si>
    <t>https://rcdck.org</t>
  </si>
  <si>
    <t>C-500-20258-820285</t>
  </si>
  <si>
    <t>C-500-20304-892619</t>
  </si>
  <si>
    <t>C-500-20195-709512</t>
  </si>
  <si>
    <t xml:space="preserve">Good scratch baking skills (making bread from raw ingredients)
Good organisational skills.
Ability to read and follow recipes, to be creative.
Good health with no skin or breathing complaints.  
Ability to meet strict deadlines.
Can operate large industrial-sized mixing machines and ovens.
</t>
  </si>
  <si>
    <t>C-500-21021-024460</t>
  </si>
  <si>
    <t>DRIVER LICENSE WILL BE APPLIED EQUALLY TO US AND CW-1 WORKERS.  MOBILE HEAVY EQUIPMENT TRAINING/JOB CERTIFICATION</t>
  </si>
  <si>
    <t>C-500-21036-057528</t>
  </si>
  <si>
    <t>P-500-20296-885016</t>
  </si>
  <si>
    <t xml:space="preserve">FIRST LINE SUPERVISORS OF OFFICE AND ADMINISTRATIVE SUPPORT </t>
  </si>
  <si>
    <t>C-500-20253-811263</t>
  </si>
  <si>
    <t>Have a six months work experience as seamstress.</t>
  </si>
  <si>
    <t>C-500-20238-785514</t>
  </si>
  <si>
    <t>P-500-20126-541252</t>
  </si>
  <si>
    <t>WORK SCHEDULES AS FOLLOWS: 
10:00 AM TO 1:00 PM,  
5:00 PM TO 9:00 PM.  7 HOURS A DAY.
MONDAY THROUGH FRIDAY, 35 HOURS PER WEEK.</t>
  </si>
  <si>
    <t>Biweekly salary $17.63 x70 hours=$1234.10(FLSA exempt)</t>
  </si>
  <si>
    <t>C-500-20342-939549</t>
  </si>
  <si>
    <t xml:space="preserve">MEDICAL ASSISTANT CERTIFICATE OR EQUIVALENT HEALTHCARE EXPERIENCE
</t>
  </si>
  <si>
    <t>C-500-20255-816532</t>
  </si>
  <si>
    <t>1 YEAR EXPERIENCE  IS REQUIRED AND PREFERABLY WITH KNOWLEDGE OR EXPERIENCE WITH CLEANING SUPPLIES SUCH AS CLEANING CHEMICALS AND SOLVENTS AND THE ABILITY TO OPERATE THE CLEANING EQUIPMENT/MACHINES, TIME MANAGEMENT, ATTENTION TO DETAIL, ABILITY TO WORK INDEPENDENTLY, AND SUPPLY MANAGEMENT. JANITORIAL AND WORK IS NOT ONLY ABOUT CLEANING. SOMEONE HAS  THE ABILITY TO ORGANIZE WHAT WORK NEEDS TO BE DONE AND WHEN AND WHERE TO DO IT.  CLEANING SUPPLIES MUST BE TRACKED, SCHEDULES SET, AND RECORDS KEPT, INCLUDING INVENTORY, ORDERING SUPPLIES, RECORD KEEPING, AND PROPER WORK  SCHEDULING; MUST BE WORKING  AS PART OF A TEAM, NEED TO GET ALONG WITH TEAM COLLEAGUES, INTERACT DIRECTLY WITH COMPANY'S CUSTOMERS ESPECIALLY ON THE JOB DURING BUSINESS HOURS;  EXCELLENT INTERPERSONAL SKILLS IS ALSO REQUIRED INCLUDING COMMUNICATION, CUSTOMER SERVICE, AND FOLLOWING INSTRUCTIONS.</t>
  </si>
  <si>
    <t>C-500-21013-009955</t>
  </si>
  <si>
    <t>Joseph C Reyes</t>
  </si>
  <si>
    <t>Joe's Bar-The Steakhouse Capital</t>
  </si>
  <si>
    <t>P.O. Box 502893</t>
  </si>
  <si>
    <t>Joseph</t>
  </si>
  <si>
    <t>joesbarandsteakhouse@gmail.com</t>
  </si>
  <si>
    <t>P-500-20337-933671</t>
  </si>
  <si>
    <t>Short-term on-the-job training.</t>
  </si>
  <si>
    <t>C-500-20349-955950</t>
  </si>
  <si>
    <t>NORTHERN MARIANA ISLANDS FOOTBALL ASSOCIATION</t>
  </si>
  <si>
    <t>4627 AS GONNO ROAD</t>
  </si>
  <si>
    <t>PMB 338 BOX 10001</t>
  </si>
  <si>
    <t>KOBLERVILLE, SAIPAN</t>
  </si>
  <si>
    <t>JERRY</t>
  </si>
  <si>
    <t>PLAYSOCCER@NMIFA.COM</t>
  </si>
  <si>
    <t>Recreational Therapists</t>
  </si>
  <si>
    <t>P-500-20288-877688</t>
  </si>
  <si>
    <t>RECREATIONAL THERAPIST</t>
  </si>
  <si>
    <t>KNOWLEDGE OF HUMAN BEHAVIORS &amp; PERFORMANCE. MUST KNOW THE METHODS, AND PROCEDURES FOR
DIAGNOSIS, TREATMENT, AND REHABILITATION OF PHYSICAL AND MENTAL DYSFUNCTIONS. 
MUST HAVE KNOWLEDGE IN KINESIOLOGY AND OTHER MEANS OF TREATMENT FOR MEDICAL SPORTS AND INJURIES.</t>
  </si>
  <si>
    <t>NMI SOCCER TRAINING CENTER, 4627 AS GONNO ROAD</t>
  </si>
  <si>
    <t>PMB 338, BOX 10001</t>
  </si>
  <si>
    <t>playsoccer@nmifa.com</t>
  </si>
  <si>
    <t>C-500-20174-671354</t>
  </si>
  <si>
    <t>SYSTEMS SERVICES COMPANY</t>
  </si>
  <si>
    <t xml:space="preserve">GUALORAI MIDDLE ROAD </t>
  </si>
  <si>
    <t>ARIZALA</t>
  </si>
  <si>
    <t>JESSIE</t>
  </si>
  <si>
    <t>ANDRADA</t>
  </si>
  <si>
    <t>JAPON MIDDLE ROAD GUOLARAI</t>
  </si>
  <si>
    <t>jariazala@pegsmp.com</t>
  </si>
  <si>
    <t>P-500-20065-379109</t>
  </si>
  <si>
    <t>Technical abilities ,Detail-oriented, Problem solving ability. Organizational skills , Physical ability, able to work quickly under pressure.High School graduate. Must be hard working and honest.</t>
  </si>
  <si>
    <t>jarizala@pegsmp.com</t>
  </si>
  <si>
    <t>marianaslabot.net</t>
  </si>
  <si>
    <t>Meridian Land Surveying, LLC</t>
  </si>
  <si>
    <t>mlsllc.spn@gmail.com</t>
  </si>
  <si>
    <t>C-500-20217-751493</t>
  </si>
  <si>
    <t xml:space="preserve">CHALAN PALE ARNOLD PAIPAI DR. AS MAHETOG TANAPAG </t>
  </si>
  <si>
    <t>P-500-20183-688788</t>
  </si>
  <si>
    <t>MUST HAVE KNOWLEDGE OF EQUIPMENT PREVENTIVE MAINTENANCE SYSTEM AND MUST PASSED REQUIRED TRADE TEST TO CHECK SKILLS AND QUALIFICATION.</t>
  </si>
  <si>
    <t>CHALAN PALE ARNOLD PAIPAI DRIVE AS MAHETOG TANAPAG</t>
  </si>
  <si>
    <t>C-500-20220-756727</t>
  </si>
  <si>
    <t>C-500-20300-887944</t>
  </si>
  <si>
    <t>1st Floor MIC Building, San Jose</t>
  </si>
  <si>
    <t xml:space="preserve">Rosalia </t>
  </si>
  <si>
    <t>2nd Floor MIC Building, San Jose</t>
  </si>
  <si>
    <t>Insurance Adjusters, Examiners, and Investigators</t>
  </si>
  <si>
    <t>P-500-20244-795261</t>
  </si>
  <si>
    <t>Claims Adjuster</t>
  </si>
  <si>
    <t>A BACHELOR'S DEGREE IN BUSINESS OR RELATED FIELD AND AT LEAST THREE YEARS EXPERIENCE IN INSURANCE ADJUSTING, DEVELOPING AND MAINTAINING LOSS RESERVES, AND APPLICATION OF ACTUARIAL ANALYSIS. MUST HAVE EXCELLENT ORAL AND WRITTEN COMMUNICATION SKILLS. MUST HAVE COMPUTER SKILLS AND BE PROFICIENT IN USE OF CLAIMS APPLICATION SOFTWARE.</t>
  </si>
  <si>
    <t>1st and 2nd Floor MIC Building</t>
  </si>
  <si>
    <t>Chalan Monsignor Guerrero, San Jose</t>
  </si>
  <si>
    <t>C-500-21049-084351</t>
  </si>
  <si>
    <t>HAN KYUNG CORPORATION</t>
  </si>
  <si>
    <t>KOREAN RESTAURANT JANG WON</t>
  </si>
  <si>
    <t>COFFEE TREE MALL, GARAPAN</t>
  </si>
  <si>
    <t>PO BOX 504337</t>
  </si>
  <si>
    <t>Jae Young</t>
  </si>
  <si>
    <t>logiscoco@naver.com</t>
  </si>
  <si>
    <t>P-500-21020-022007</t>
  </si>
  <si>
    <t>COOK (KOREAN CUISINE)</t>
  </si>
  <si>
    <t>At least 6 months of professional cooking experience and proficiency in a wide variety of Korean cuisine is required.
This job opportunity is a temporary, full-time position. The primary place of work is Korean Restaurant Jang Won on Coffee Tree Mall, Garapan, Saipan. The regular work hours will be 11:00 AM to 2:00 PM and 6:00 PM to 9:00 PM every day of the week, with a 30 minute meal break during each shift.</t>
  </si>
  <si>
    <t>C-500-20237-783167</t>
  </si>
  <si>
    <t xml:space="preserve">Graduate of Bachelors Degree in Accounting with at least 3 years of experience. Experience in the shipping industry. PC proficient and excellent knowledge of Microsoft Excel, Word/Kronos Time keeper system and MAS90 Accounting software. Good command of oral and written communication skills. Familiar in CNMI/IRS tax preparation. Has good moral character and a passion for work. Required Diploma and Transcript of Record. </t>
  </si>
  <si>
    <t xml:space="preserve">Employees share 401k and health insurance premium </t>
  </si>
  <si>
    <t>C-500-20324-919025</t>
  </si>
  <si>
    <t>SAIPAN PLAZA BUILDING</t>
  </si>
  <si>
    <t>P-500-20240-790592</t>
  </si>
  <si>
    <t xml:space="preserve">knowledge of materials, methods and the tools involved in field of electrician. knowledge of arithmetic , algebra, geometry, calculus, statistics and their applications. </t>
  </si>
  <si>
    <t>firstalarmcompan@yahoo.com</t>
  </si>
  <si>
    <t>C-500-20302-890079</t>
  </si>
  <si>
    <t>Helpers--Installation, Maintenance, and Repair Workers</t>
  </si>
  <si>
    <t>P-500-20254-814152</t>
  </si>
  <si>
    <t>MAINTENANCE HELPES</t>
  </si>
  <si>
    <t xml:space="preserve"> Knowledge of machines and tools, including their designs, uses, repair, and maintenance. Knowledge of materials, methods, and the tools involved in the construction or repair of houses, buildings, or other structures such as highways and roads.</t>
  </si>
  <si>
    <t>Overtime rate applies in excess of 40 hours work per week</t>
  </si>
  <si>
    <t>CNMI Withholding Tax, Federal Withholding Tax, Social Security and Medicare Tax Contributions.  Employees will be offered housing.  Cost will be $100.oo per month which includes utilities.  This offer is optional.  Employees may find their own Boarding house.</t>
  </si>
  <si>
    <t>C-500-20243-795158</t>
  </si>
  <si>
    <t>BO</t>
  </si>
  <si>
    <t>P-500-20121-530681</t>
  </si>
  <si>
    <t>C-500-20323-917003</t>
  </si>
  <si>
    <t>Civil Drafters</t>
  </si>
  <si>
    <t>P-500-20279-859037</t>
  </si>
  <si>
    <t>Civil Designer</t>
  </si>
  <si>
    <t xml:space="preserve">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24 months of direct work with AutoCAD and construction drawing preparation. </t>
  </si>
  <si>
    <t>C-500-21021-024606</t>
  </si>
  <si>
    <t>P-500-20328-923367</t>
  </si>
  <si>
    <t xml:space="preserve">Equipment Maintenance  Performing routine maintenance on equipment and determining when and what kind of maintenance is needed.
Repairing  Repairing machines or systems using the needed tools.
Troubleshooting  Determining causes of operating errors and deciding what to do about it.
Critical Thinking  Using logic and reasoning to identify the strengths and weaknesses of alternative solutions, conclusions or approaches to problems.
Equipment Selection  Determining the kind of tools and equipment needed to do a job.
Monitoring  Monitoring/Assessing performance of yourself, other individuals, or organizations to make improvements or take corrective action.
Operation and Control  Controlling operations of equipment or systems.
Operation Monitoring  Watching gauges, dials, or other indicators to make sure a machine is working properly.
Active Learning  Understanding the implications of new information for both current and future problem-solving and decision-making.
Complex Problem Solving  Identifying complex problems and reviewing related information to develop and evaluate options and implement solutions.
Coordination  Adjusting actions in relation to others' actions.
Installation  Installing equipment, machines, wiring, or programs to meet specifications.
Judgment and Decision Making  Considering the relative costs and benefits of potential actions to choose the most appropriate one.
Quality Control Analysis  Conducting tests and inspections of products, services, or processes to evaluate quality or performance.
Reading Comprehension  Understanding written sentences and paragraphs in work related documents.
Speaking  Talking to others to convey information effectively.
Time Management  Managing one's own time and the time of others.
Active Listening  Giving full attention to what other people are saying, taking time to understand the points being made, asking questions as appropriate, and not interrupting at inappropriate times.
Social Perceptiveness  Being aware of others' reactions and understanding why they react as they do.
Writing  Communicating effectively in writing as appropriate for the needs of the audience.
Systems Analysis  Determining how a system should work and how changes in conditions, operations, and the environment will affect outcomes.
Learning Strategies  Selecting and using training/instructional methods and procedures appropriate for the situation when learning or teaching new things.
Service Orientation  Actively looking for ways to help people.
Systems Evaluation  Identifying measures or indicators of system performance and the actions needed to improve or correct performance, relative to the goals of the system.
Mathematics  Using mathematics to solve problems.
Instructing  Teaching others how to do something.
Management of Material Resources  Obtaining and seeing to the appropriate use of equipment, facilities, and materials needed to do certain work.
Management of Personnel Resources  Motivating, developing, and directing people as they work, identifying the best people for the job.
Operations Analysis  Analyzing needs and product requirements to create a design.
Persuasion  Persuading others to change their minds or behavior.
Technology Design  Generating or adapting equipment and technology to serve user needs.
Management of Financial Resources  Determining how money will be spent to get the work done, and accounting for these expenditures.
Negotiation  Bringing others together and trying to reconcile differences.
Science  Using scientific rules and methods to solve problems.
</t>
  </si>
  <si>
    <t>C-500-20310-899675</t>
  </si>
  <si>
    <t>C-500-20254-814379</t>
  </si>
  <si>
    <t>C-500-20316-907543</t>
  </si>
  <si>
    <t>Surveying Technicians</t>
  </si>
  <si>
    <t>P-500-20206-733119</t>
  </si>
  <si>
    <t>Instrument Man (I-Man)</t>
  </si>
  <si>
    <t>Must be able to operate a standard surveying equipment such as Total Station and Digital Level.</t>
  </si>
  <si>
    <t>Withholding tax; SS/Med tax</t>
  </si>
  <si>
    <t>C-500-20203-725590</t>
  </si>
  <si>
    <t>FICA, Withholding taxes, and all other local taxes allowed and required by the government</t>
  </si>
  <si>
    <t>C-500-20235-782900</t>
  </si>
  <si>
    <t>P-500-20204-728446</t>
  </si>
  <si>
    <t>ALAIHAI AVE.. ROUTE 308, GARAPAN</t>
  </si>
  <si>
    <t>Payroll taxes</t>
  </si>
  <si>
    <t>C-500-20325-921248</t>
  </si>
  <si>
    <t>C-500-20365-983441</t>
  </si>
  <si>
    <t xml:space="preserve">Withholding tax; SS/Med </t>
  </si>
  <si>
    <t>C-500-20255-816670</t>
  </si>
  <si>
    <t>C-500-20239-787861</t>
  </si>
  <si>
    <t xml:space="preserve">Internet browser software  Microsoft Internet Explorer 
Office suite software  Google Drive technology ; Microsoft Office
Operating system software  Microsoft Windows
Spreadsheet software  Microsoft Excel
Word processing software  Google Docs technology ; Microsoft Word technology
Mathematics  Using mathematics to solve problems.
Active Listening  Giving full attention to what other people are saying, taking time to understand the points being made, asking questions as appropriate, and not interrupting at inappropriate times.
Critical Thinking  Using logic and reasoning to identify the strengths and weaknesses of alternative solutions, conclusions or approaches to problems.
Reading Comprehension  Understanding written sentences and paragraphs in work related documents.
Speaking  Talking to others to convey information effectively.
Writing  Communicating effectively in writing as appropriate for the needs of the audience.
Monitoring  Monitoring/Assessing performance of yourself, other individuals, or organizations to make improvements or take corrective action.
Time Management  Managing one's own time and the time of others. </t>
  </si>
  <si>
    <t>C-500-20210-738175</t>
  </si>
  <si>
    <t>PO Box 504850</t>
  </si>
  <si>
    <t>P-500-20176-676253</t>
  </si>
  <si>
    <t xml:space="preserve">At least 6 months experience as Heavy Equipment Mechanic and ability to diagnose heavy equipment mechanical issues and familiarity on heavy equipment parts. </t>
  </si>
  <si>
    <t>Ch2 tax, Ch7 tax(if needed), SS tax and Medicare tax</t>
  </si>
  <si>
    <t>C-500-20232-775796</t>
  </si>
  <si>
    <t>UNIT 101, GROUND FLOOR, MMC II BUILDING, Middle Road</t>
  </si>
  <si>
    <t>C-500-20258-820349</t>
  </si>
  <si>
    <t>C-500-20275-852667</t>
  </si>
  <si>
    <t>aaenterrpisecnmi1@gmail.com</t>
  </si>
  <si>
    <t>C-500-20218-752154</t>
  </si>
  <si>
    <t>C-500-20342-940616</t>
  </si>
  <si>
    <t>Saipan Travel Inc</t>
  </si>
  <si>
    <t>Msgr Martinez Road</t>
  </si>
  <si>
    <t>As Lito</t>
  </si>
  <si>
    <t>Kwan</t>
  </si>
  <si>
    <t>John Kierwin</t>
  </si>
  <si>
    <t>Mercado</t>
  </si>
  <si>
    <t>Director of Sales and Marketing</t>
  </si>
  <si>
    <t>saipantravelinc@gmail.com</t>
  </si>
  <si>
    <t>P-500-20276-855116</t>
  </si>
  <si>
    <t>Must be fluent in English and Chinese for reading, writing &amp; speaking</t>
  </si>
  <si>
    <t xml:space="preserve">CNMI TAX and FEDERAL TAX </t>
  </si>
  <si>
    <t>C-500-20220-756444</t>
  </si>
  <si>
    <t>Life Care Center International Inc.</t>
  </si>
  <si>
    <t>Mango City</t>
  </si>
  <si>
    <t>President Street, Middle Road</t>
  </si>
  <si>
    <t>P-500-20135-569782</t>
  </si>
  <si>
    <t>Have knowledge in using electronic equipment, and current computer technology, hardware and software, including applications and programming, Excel, Word.   Must have basic knowledge in Quick Books Accounting. Willing to work in flexible shifts, days, evenings, weekend and holidays. At  least  24 months experience in accounting.</t>
  </si>
  <si>
    <t>C-500-20239-787886</t>
  </si>
  <si>
    <t>YCO CORPORATION TRUE VALUE HARDWARE</t>
  </si>
  <si>
    <t>2ND FLR YUMUL BDG MSGR GUERRERO RD CHALAN KIYA</t>
  </si>
  <si>
    <t>P-500-20204-728314</t>
  </si>
  <si>
    <t xml:space="preserve">Department Hardware Sales Supervisor </t>
  </si>
  <si>
    <t>Good customer service,marketing expertise ,good in computer eg.g data,rock solid system ,excel,word, and other computer,familiar in hardware product ,knowledge of business and management principle ,leadership,production  methods service oriented,physically fit ,can able to drive ,knowledge in inventory system</t>
  </si>
  <si>
    <t>PO Box 500932</t>
  </si>
  <si>
    <t>All CNMI  and Federal Income taxes</t>
  </si>
  <si>
    <t>C-500-20353-968726</t>
  </si>
  <si>
    <t>One free duty meal.</t>
  </si>
  <si>
    <t>C-500-20218-751747</t>
  </si>
  <si>
    <t>C-500-20205-730941</t>
  </si>
  <si>
    <t xml:space="preserve">Employer will assist workers in securing board and lodging. All cost must be paid for by the employees. This offer is optional. Employees may find board and lodging by themselves. Other deductions are: Federal Withholding Tax, CNMI Withholding Tax, Social Security and Medicare Contributions. </t>
  </si>
  <si>
    <t>C-500-20355-971558</t>
  </si>
  <si>
    <t>D.K.K. INC.</t>
  </si>
  <si>
    <t>DKK CONSTRUCTION</t>
  </si>
  <si>
    <t>PMB 214 BOX 10005</t>
  </si>
  <si>
    <t>AN</t>
  </si>
  <si>
    <t>SUNG JOON</t>
  </si>
  <si>
    <t>PMB 214 Box 10005</t>
  </si>
  <si>
    <t>P-500-20299-887880</t>
  </si>
  <si>
    <t>Engineering Technician</t>
  </si>
  <si>
    <t>Associates Degree in Engineering. At least 1-year work experience in Engineering position. Proficient in Engineering drawing, designs &amp; draftings software including Microsoft Office. Must be abreast with new Engineering tools &amp; software. Possess excellent organizational and administrative skills and attention to details is a must. Willing to work flexible hours including holidays and weekends. All applicant must be able to secure CNMI drivers license.</t>
  </si>
  <si>
    <t>C-500-20189-700564</t>
  </si>
  <si>
    <t>C-500-20189-698199</t>
  </si>
  <si>
    <t xml:space="preserve">P O BOX 504602 </t>
  </si>
  <si>
    <t>P-500-20147-597193</t>
  </si>
  <si>
    <t>CASHIER</t>
  </si>
  <si>
    <t>C-500-20318-911224</t>
  </si>
  <si>
    <t>P-500-20287-876518</t>
  </si>
  <si>
    <t>Computer User Specialist</t>
  </si>
  <si>
    <t>C-500-20231-773539</t>
  </si>
  <si>
    <t>P-500-20198-717730</t>
  </si>
  <si>
    <t>Must know how to process pickled fruits and hot peppers.</t>
  </si>
  <si>
    <t>C-500-20210-737974</t>
  </si>
  <si>
    <t xml:space="preserve">SUITE 201 MARINANS BUSINESS PLAZA </t>
  </si>
  <si>
    <t xml:space="preserve"> PO BOX 505577</t>
  </si>
  <si>
    <t>P-500-20164-648146</t>
  </si>
  <si>
    <t>At least three (3) months work related experience</t>
  </si>
  <si>
    <t>C-500-20250-808044</t>
  </si>
  <si>
    <t>MUST BE KEEN TO DETAILS.
BACKGROUND ON SALES and marketing = 12 months working experience</t>
  </si>
  <si>
    <t>C-500-20238-785653</t>
  </si>
  <si>
    <t>P-500-20200-722785</t>
  </si>
  <si>
    <t>Stock Clerk</t>
  </si>
  <si>
    <t>REQUIRES HIGH SCHOOL/GED OR EQUIVALENT.  SOME PREVIOUS WORK-RELATED SKILL, KNOWLEDGE, OR EXPERIENCE IS NEEDED. GIVING FULL ATTENTION TO WHAT OTHER PEOPLE ARE SAYING, TAKING TIME TO UNDERSTAND THE POINTS BEING MADE, ASKING QUESTIONS AS APPROPRIATE, AND NOT INTERRUPTING AT INAPPROPRIATE TIMES. TALKING TO OTHERS TO CONVEY INFORMATION EFFECTIVELY.</t>
  </si>
  <si>
    <t>C-500-20252-808581</t>
  </si>
  <si>
    <t>SUITE 102</t>
  </si>
  <si>
    <t>P-500-20107-491450</t>
  </si>
  <si>
    <t>PHYSICAL THERAPY AIDE</t>
  </si>
  <si>
    <t>PHYSICAL THERAPIST AIDE TRAINING CERTIFICATE OR EQUIVALENT EXPERIENCE
CPR</t>
  </si>
  <si>
    <t>C-500-20216-747419</t>
  </si>
  <si>
    <t>P-500-20114-510771</t>
  </si>
  <si>
    <t>PROFICIENT IN ACCOUNTING SOFTWARE - SYSTEM APPLICATION OF PRODUCT IN DATA PROCESSING (SAP).
KNOWLEDGE OF ECONOMIC AND ACCOUNTING PRINCIPLES AND PRACTICES, THE FINANCIAL MARKETS, BANKING AND THE ANALYSIS AND REPORTING OF FINANCIAL DATA. USING MATHEMATICS TO SOLVE PROBLEMS. USING LOGIC AND REASONING TO IDENTIFY THE STRENGTHS AND WEAKNESSES OF ALTERNATIVE SOLUTIONS, CONCLUSIONS OR APPROACHES TO PROBLEMS.</t>
  </si>
  <si>
    <t>Ground Floor JP Center</t>
  </si>
  <si>
    <t>C-500-20303-891102</t>
  </si>
  <si>
    <t>JOONG ANG CO., LTD.</t>
  </si>
  <si>
    <t>CAFE JUDY'S</t>
  </si>
  <si>
    <t>P.O. BOX 503424</t>
  </si>
  <si>
    <t>SEUNG BAEG</t>
  </si>
  <si>
    <t>P. O. BOX 503424</t>
  </si>
  <si>
    <t>cho_jinjoocorpo@yahoo.com</t>
  </si>
  <si>
    <t>MIDDLE ROAD, CHALAN LALAU</t>
  </si>
  <si>
    <t>P-500-20259-822931</t>
  </si>
  <si>
    <t>1 YEAR OF WORK EXPERIENCE AS SUPERVISOR. EXPERIENCE IN CUSTOMER SERVICE ARRANGEMENT. STRONG LEADERSHIP, MOTIVATIONAL AND PEOPLE SKILLS. GOOD FINANCIAL MANAGEMENT SKILLS. COMPUTER LITERACY.</t>
  </si>
  <si>
    <t>C-500-20246-800930</t>
  </si>
  <si>
    <t>MARI TOUR, MARI GUEST HOUSE, MARI CONSTRUCTION</t>
  </si>
  <si>
    <t>PMB 320 PO BOX 10000</t>
  </si>
  <si>
    <t>GIL</t>
  </si>
  <si>
    <t>CHONG KOO</t>
  </si>
  <si>
    <t>P-500-20195-709359</t>
  </si>
  <si>
    <t>MARKETING ASSISTANT MANAGER</t>
  </si>
  <si>
    <t>PROFICIENT IN COMPUTERS AND SHOULD BE CONVERSANT WITH THE USAGE OF MICROSOFT EXCEL, WORD AND POWERPOINT
IMPLEMENT CREATIVE MARKETING TECHNIQUES AND CONCEPTS TO INCREASE THE PROFIT MARGINS FOR THE ORGANIZATION
SHOULD BE A GOOD ANALYZER WITH AN ABILITY TO RESOLVE ISSUES AT THE EARLIEST
SHOULD HAVE GOOD BUSINESS ACUMEN
MUST BE ABLE TO WORK ON WEEKENDS AND BEYOND TRADITIONAL WORKING HOURS.</t>
  </si>
  <si>
    <t>BAB RESTAURANT BLDG GARAPAN BEACH ROAD</t>
  </si>
  <si>
    <t>C-500-20192-706747</t>
  </si>
  <si>
    <t>Nippon General Trading Corporation</t>
  </si>
  <si>
    <t>Country House &amp; Mody Dick Restaurant</t>
  </si>
  <si>
    <t>Coconut Street Garapan</t>
  </si>
  <si>
    <t>PMB 658 PO Box 10000</t>
  </si>
  <si>
    <t>Sago</t>
  </si>
  <si>
    <t>Masanobu</t>
  </si>
  <si>
    <t>PMB 658 Box 10000</t>
  </si>
  <si>
    <t>contactwildwest@gmail.com</t>
  </si>
  <si>
    <t>P-500-20155-621856</t>
  </si>
  <si>
    <t>Waiter and Waitress</t>
  </si>
  <si>
    <t>At least  six months experience as Waiter or Waitress is required for both US Workers and CW-1 Workers.</t>
  </si>
  <si>
    <t>C-500-20200-722799</t>
  </si>
  <si>
    <t>H&amp;H ENTERPRISES INC</t>
  </si>
  <si>
    <t>THAI HOUSE RESTAURANT</t>
  </si>
  <si>
    <t>PMB 665 BOX 10001</t>
  </si>
  <si>
    <t>HUDAK</t>
  </si>
  <si>
    <t>BANG-ON</t>
  </si>
  <si>
    <t>thaihouse.hh.enterprises@gmail.com</t>
  </si>
  <si>
    <t>P-500-20168-655755</t>
  </si>
  <si>
    <t>C-500-20230-771283</t>
  </si>
  <si>
    <t>AM GROUP, LLC</t>
  </si>
  <si>
    <t>QUEENS Building at Plumeria Ave in Garapan</t>
  </si>
  <si>
    <t>MILLER</t>
  </si>
  <si>
    <t>JOE</t>
  </si>
  <si>
    <t xml:space="preserve">QUEENS Building at Plumeria Ave in Garapan </t>
  </si>
  <si>
    <t>amgroupllc8888@gmail.com</t>
  </si>
  <si>
    <t>P-500-20196-712072</t>
  </si>
  <si>
    <t>At least 12 months experience in cooking in a company cafeteria and caters around 120 patrons, Able to cook Mongolian cuisine. Honest, reliable, dependable, team worker. Experienced working in construction workers cafeteria is plus. Professional and willing to adhere to the rules and regulations of the employer.</t>
  </si>
  <si>
    <t>C-500-20276-855137</t>
  </si>
  <si>
    <t>C-500-20252-808583</t>
  </si>
  <si>
    <t>P-500-20118-518980</t>
  </si>
  <si>
    <t>CHILD, FAMILY AND SCHOOL SOCIAL WORKER</t>
  </si>
  <si>
    <t>DIPLOMA UN SOCIAL WORK OR EQUIVALENT EXPERIENCE
CPR</t>
  </si>
  <si>
    <t>C-500-20238-785418</t>
  </si>
  <si>
    <t>1st Door Pacific Quick Print Bldg Middle Rd Garapan</t>
  </si>
  <si>
    <t>P-500-20185-694022</t>
  </si>
  <si>
    <t>Must have an idea on how to read plans. Must able to present an employment certificate equivalent to the experience required either in carpentry works or mason works.</t>
  </si>
  <si>
    <t xml:space="preserve">Lot No 038 E 02 SARS Bldg Chalan Sisonyan Street </t>
  </si>
  <si>
    <t xml:space="preserve">Lowerbase </t>
  </si>
  <si>
    <t>C-500-20218-751674</t>
  </si>
  <si>
    <t>P-500-20186-695337</t>
  </si>
  <si>
    <t>Chinese Executive Chef</t>
  </si>
  <si>
    <t>Two (2) years culinary management experience in a four (4) or five (5) star hotel environment or well-known properties kitchen. Flexible to work in all hotel outlets kitchen as needed. Accurate knife skills needed for preparing Chinese cuisine dishes.  Understanding of HACCP standards and guidelines.   High School Diploma / GED.   Ability to operate Microsoft Windows system &amp; Office software. Ability to speak, read and write in Chinese, Korean, or Japanese in order to deal with guests and internal staff from Asian countries.  Able to sit or stand for long periods of time while performing duties.   Able to multi-task.  Able to work on shifts and be flexible regarding work schedules according to business demand.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t>
  </si>
  <si>
    <t>C-500-20217-749517</t>
  </si>
  <si>
    <t>ISLAND FLOWERS AND NOVELTIES / AC 88</t>
  </si>
  <si>
    <t>OLEAI BEACH ROAD SAN JOSE VILLAGE</t>
  </si>
  <si>
    <t>Floral Designers</t>
  </si>
  <si>
    <t>P-500-20184-691574</t>
  </si>
  <si>
    <t>FLORIST</t>
  </si>
  <si>
    <t xml:space="preserve">Must have experience to develop artistic or design concepts for decorations, exhibitions or commercial purposes.  Ability to listen to and understand information and ideas with clients to determine needs.  Ability to imagine how something will look after it is moved around or when its parts are moved to re-arrange. </t>
  </si>
  <si>
    <t>C-500-20249-807861</t>
  </si>
  <si>
    <t>Fashion Designers</t>
  </si>
  <si>
    <t>P-500-20215-747247</t>
  </si>
  <si>
    <t>FASHION DESIGNER</t>
  </si>
  <si>
    <t>WORK SCHEDULES AS FOLLOWS:
10:00 AM TO 1:00 PM,
2:00 PM TO 6:00 PM. 7 HOURS A DAY.
MONDAY THROUGH FRIDAY , 35 HOUR PER WEEK.</t>
  </si>
  <si>
    <t>biweekly salary $29.39 x 70 hours=$2,057.30(FLSA exempt)</t>
  </si>
  <si>
    <t>C-500-20344-942387</t>
  </si>
  <si>
    <t>P-500-20317-909422</t>
  </si>
  <si>
    <t>High school graduated or equivalent experience required. - 6 months experience as a Cook in hotel kitchen or related field. - Food handler's certification is required.</t>
  </si>
  <si>
    <t>Chalan Pale Arnold Road, Achugao</t>
  </si>
  <si>
    <t>C-500-20225-763670</t>
  </si>
  <si>
    <t>C-500-20318-911248</t>
  </si>
  <si>
    <t>CERTIFICATION OF RELATED EXPERIENCE TO BE APPLIED EQUALLY TO BOTH U.S. WORKERS OR CW1 WORKERS. WITH EQUIVALENT ASSOCIATE DEGREE.</t>
  </si>
  <si>
    <t xml:space="preserve">WITHHOLDING TAX AND FICA </t>
  </si>
  <si>
    <t>C-500-21078-158916</t>
  </si>
  <si>
    <t>C-500-20336-931730</t>
  </si>
  <si>
    <t>Northpac Corporation</t>
  </si>
  <si>
    <t>Northpac Construction</t>
  </si>
  <si>
    <t>G/F Norpac Bldg Dandan Road</t>
  </si>
  <si>
    <t>Annie</t>
  </si>
  <si>
    <t>Lactao</t>
  </si>
  <si>
    <t>northpac.saipan@gmail.com</t>
  </si>
  <si>
    <t>P-500-20296-884906</t>
  </si>
  <si>
    <t>Monitoring work performance
Coordination with other workers
Time management</t>
  </si>
  <si>
    <t>CNMI &amp; Federal Taxes</t>
  </si>
  <si>
    <t>C-500-20316-909129</t>
  </si>
  <si>
    <t xml:space="preserve">TOP DEVELOPMENT, INC. </t>
  </si>
  <si>
    <t>P-500-20268-843034</t>
  </si>
  <si>
    <t>6 MONTHS EXPERIENCE IN RESTAURANT COOK JOB, ABLE TO PREPARE ALL MENU ITEM ACCORDING QUANTITY MENUS, BAKES, ROAST, AND FRIES MEAT, FISH, AND FOWL.   ABLE TO MIXES AND COOK SPECIALTIES DISHES AND DELICATE FOODS.  SEASONS FOOD BY TASTE TEST AND RECIPE.   ABLE TO MAINTAIN RECORDS OF FOOD USE AND SUPPLIES ON HAND.  ABLE TO FIGURES FOOD COST AND RECORD ON DAILY FOOD COST SHEETS.  CLEAN AND SANITIZES WORK AREAS.</t>
  </si>
  <si>
    <t>C-500-20233-778342</t>
  </si>
  <si>
    <t xml:space="preserve">CNMI Tax &amp; FICA Tax </t>
  </si>
  <si>
    <t>Christopher Scott</t>
  </si>
  <si>
    <t>C-500-20220-756545</t>
  </si>
  <si>
    <t>P.o Box 503742 CK</t>
  </si>
  <si>
    <t xml:space="preserve">Beatriz </t>
  </si>
  <si>
    <t>P.O Box 503742 CK</t>
  </si>
  <si>
    <t>P-500-20189-698063</t>
  </si>
  <si>
    <t xml:space="preserve">AUTOMOTIVE MECHANIC </t>
  </si>
  <si>
    <t>Knowledgeable of the  routine maintenance duties. Must be independent,have good time management and communication skills. Must be knowledgeable in maintaining Diesel Boat Engines</t>
  </si>
  <si>
    <t>Dandan Road San Vicente Village</t>
  </si>
  <si>
    <t>CNMI Taxes and CNMI Taxes</t>
  </si>
  <si>
    <t>C-500-20218-751801</t>
  </si>
  <si>
    <t>Audio and Video Equipment Technicians</t>
  </si>
  <si>
    <t>P-500-20182-686633</t>
  </si>
  <si>
    <t>Technician - Digital Media</t>
  </si>
  <si>
    <t>Associate's degree in Computer Science, Information Technology Related Discipline. Understanding of audio and video equipment used within the event industry. Two (2) years experience in the project coordination, including the installation and operation of, all aspects of audio visual equipment in the casino industry. Ability to identify and resolve problems in a timely manner, and develop alternative solutions and uses reason even when dealing with emotional topics. Knowledge of and ability to appropriately interpret and follow policies and procedures. Knowledge of and ability to adhere to safety and security procedures, report potentially unsafe conditions, and use equipment and materials properly. Ability to meet the demands of the work schedule, to be at work and on time. May occasionally require the ability to work outside of regularly scheduled hours. Schedules may vary based on business need. Proficient computer skills including e-mail, word processing (Microsoft Word), spreadsheet (Microsoft Excel), database, PowerPoint, presentation. Ability to adopt and implement new approaches and practices to meet changing circumstances. Sound knowledge television terminology. Ability to read, analyze, and interpret documents, such as policy procedure manuals, and other related documents. Able to communicate effectively in English (Written/Spoken). Must be able to sit or stand for long periods of time while performing duties. Able to multi-task.</t>
  </si>
  <si>
    <t>C-500-20217-749561</t>
  </si>
  <si>
    <t>P-500-20122-533718</t>
  </si>
  <si>
    <t xml:space="preserve">	High school graduate or equivalent with at least 12 MONTHS  continued experience. Knowledgeable in general repair and replacement services to include: truing rotors and drums, disc drums and brakes, wheel alignment, struts and suspension, engine performance (tune-up), fuel systems, cruise control, sound systems, exhaust systems, fluid and filter service, heating and cooling systems, air conditioning systems, drive train/U-joint service, front wheel drive/constant velocity joints and specialty installations</t>
  </si>
  <si>
    <t>C-500-20217-751560</t>
  </si>
  <si>
    <t>C-500-20273-848820</t>
  </si>
  <si>
    <t>Payroll related taxes as required by law; employer wil assist worker in securing board and lodging at the worker's expense</t>
  </si>
  <si>
    <t>C-500-20323-916826</t>
  </si>
  <si>
    <t>ORTEGA CORPORATION</t>
  </si>
  <si>
    <t>JMJ  APARTMENT RENTAL</t>
  </si>
  <si>
    <t>P.O. BOX 506136 TUTURAN ROAD</t>
  </si>
  <si>
    <t>SAN VICENTE</t>
  </si>
  <si>
    <t>P. O. BOX 503024 CHALAN LAU LAU</t>
  </si>
  <si>
    <t>P-500-20282-873566</t>
  </si>
  <si>
    <t xml:space="preserve">Must have at least 24 months or 2-years work-related experience as a maintenance and repair worker, general. Must have the ability to quickly move hand or move hand together with the arm, or two hands to grasp, manipulate, or assemble objects. Must have the ability to tell when something is wrong or is likely to go wrong. With skills in using logic and reasoning to identify the strengths and weaknesses of alternative solutions, conclusions or approaches to problems.
</t>
  </si>
  <si>
    <t xml:space="preserve">TUTURAN ROAD , SAN VICENTE </t>
  </si>
  <si>
    <t>jmjtomas1225@gmail.com</t>
  </si>
  <si>
    <t>C-500-20220-756466</t>
  </si>
  <si>
    <t>C-500-20301-888781</t>
  </si>
  <si>
    <t>Medical and Clinical Laboratory Technicians</t>
  </si>
  <si>
    <t>P-500-20266-837695</t>
  </si>
  <si>
    <t>C-500-20218-751603</t>
  </si>
  <si>
    <t>C-500-21025-030296</t>
  </si>
  <si>
    <t>SEAHORSE INC. SAIPAN</t>
  </si>
  <si>
    <t>SEAHORSE TOUR</t>
  </si>
  <si>
    <t>P-500-20247-803046</t>
  </si>
  <si>
    <t>1. Good public speaking skills.
2.Outgoing personality
3.Punctual
4.Flexible schedule to work on weekends.
5.Have previous experience working as tour guide  
6. Can speak Japanese or Korean or Chinese language.</t>
  </si>
  <si>
    <t>C-500-20234-780994</t>
  </si>
  <si>
    <t>PO Box 505878</t>
  </si>
  <si>
    <t>Po Box 505878</t>
  </si>
  <si>
    <t>P-500-20198-718008</t>
  </si>
  <si>
    <t>SALES ASSOCIATES</t>
  </si>
  <si>
    <t xml:space="preserve">*Proven work experience as Sales Associate, Sales Representative or  similar role.
*Basic understanding of sales principles  and customer service practices.
*Proficiency in Chinese language.
*Workinng knowledge of customer and market dynamic requirements.
*Track record of over achieving sales  quotas.
*Hands on experience with POS  transactions.
*Familiarity with inventory and  interpersonal skills.
*Availability to work flexible shifts.
</t>
  </si>
  <si>
    <t>C-500-20318-911282</t>
  </si>
  <si>
    <t>JAPON DRIVE, MIDDLE ROAD</t>
  </si>
  <si>
    <t>JAPON DRIVE , MIDDLE ROAD GUALORAI</t>
  </si>
  <si>
    <t>P-500-20261-828728</t>
  </si>
  <si>
    <t>Self motivation, integrity ability to reflect on ones own work as well as the wider consequences of financial decision, business acumen and interest organisational skills and ability to manage deadlines team working ability, communication and interpersonal skills analytical ability a methodical approach and problem-solving skills high level of numeracy.24 months of experience and Bachelor or College Graduate.</t>
  </si>
  <si>
    <t xml:space="preserve">P.O. BOX 502305 </t>
  </si>
  <si>
    <t>JAPON DRIVE MIDDLE ROAD GUALORAI</t>
  </si>
  <si>
    <t>C-500-20218-751764</t>
  </si>
  <si>
    <t>ART MAN ENVIRONMENT CORPORATION</t>
  </si>
  <si>
    <t>ART MAN TRASH AND RECYCLING</t>
  </si>
  <si>
    <t xml:space="preserve">PMB 999 BOX 10001 </t>
  </si>
  <si>
    <t>P-500-20107-491445</t>
  </si>
  <si>
    <t>COUNTER CLERK</t>
  </si>
  <si>
    <t>Can operate computers , 10 key calculators, copy machine, printers and other office machine needed. Knowledge in computer spread sheet, database and accounting software. Can work without supervision. Must  know how to handle customer complaints and comments. Has the ability to speak clearly so others can understand.  Has knowledge of principles and processes for providing customer and personal services. This includes customer needs assessment, meeting quality standards for services, and evaluation of customer satisfaction.</t>
  </si>
  <si>
    <t>artmantandr@gmail.com</t>
  </si>
  <si>
    <t>C-500-20226-766713</t>
  </si>
  <si>
    <t>P.O. BOX 504053</t>
  </si>
  <si>
    <t>MH II BUILDING PUERTO RICO</t>
  </si>
  <si>
    <t>bcmllc@bcmcpa.com</t>
  </si>
  <si>
    <t>P-500-20119-523047</t>
  </si>
  <si>
    <t>ACCOUNTANTS/AUDITORS</t>
  </si>
  <si>
    <t>MHII BUILDING PUERTO RICO</t>
  </si>
  <si>
    <t>CHAPTER 2, CHAPTER 7, SOCIAL SECURITY (EMPLOYEE SHARE) &amp; MEDICARE (EMPLOYEE SHARE)</t>
  </si>
  <si>
    <t>C-500-20218-751975</t>
  </si>
  <si>
    <t>C-500-20251-808275</t>
  </si>
  <si>
    <t>PO BOX 7117 SVRB</t>
  </si>
  <si>
    <t>P-500-20133-564785</t>
  </si>
  <si>
    <t>Performing routine maintenance on equipment and determining when and what kind of maintenance is needed.  Installing equipment, machines, wiring, or programs to meet specifications.</t>
  </si>
  <si>
    <t>FRESH N COOL AIR CONDITIONING AND  REFRIGERATION SERVICES</t>
  </si>
  <si>
    <t>YUMANCONSTRUTIONCOMPANY@GMAIIL.COM</t>
  </si>
  <si>
    <t>C-500-20336-931989</t>
  </si>
  <si>
    <t>PAYLESS SUPER FRESH TRUCKLOAD STORE</t>
  </si>
  <si>
    <t>P-500-20281-870020</t>
  </si>
  <si>
    <t>MEAT CUTTER</t>
  </si>
  <si>
    <t>Must be a High School graduate. Must have at least 3 months work experience in wholesale food industry. Must have full knowledge and experience of a meat department operations and skills. Ability to work independently.</t>
  </si>
  <si>
    <t>C-500-20220-756433</t>
  </si>
  <si>
    <t>SCOTT, JR</t>
  </si>
  <si>
    <t>P-500-20135-569663</t>
  </si>
  <si>
    <t>LANDSCAPING AND GROUNDSKEEPING WORKER</t>
  </si>
  <si>
    <t>MUST KNOW HOW TO OPERATE HAND AND POWER TOOLS FOR GROUNDS CLEANING.  MUST HAVE BASIC KNOWLEDGE IN SWIMMING POOL CLEANING AND USAGE OF SWIMMING POOLS CHEMICALS.</t>
  </si>
  <si>
    <t>C-500-20218-751956</t>
  </si>
  <si>
    <t>C-500-20342-939541</t>
  </si>
  <si>
    <t xml:space="preserve">DIPLOMA IN SOCIAL WORK OR EQUIVALENT EXPERIENCE
</t>
  </si>
  <si>
    <t>C-500-20303-891153</t>
  </si>
  <si>
    <t>YCO CORPORATION/TRUE VALUE HARDWARE</t>
  </si>
  <si>
    <t>2nd flr Yumul Msgr guerrero Rd Chalan Kiya</t>
  </si>
  <si>
    <t>P-500-20205-730651</t>
  </si>
  <si>
    <t xml:space="preserve">HARDWARE SALES ASSOCIATE </t>
  </si>
  <si>
    <t>KNOWLEDGE OF BUSINESS AND MANAGEMENT INVOLVE CUSTOMER SERVICE,PRODUCTION METHOD,KNOWLEDGE IN COMPUTER SYSTEM, E.G. DATA BASE WORD,EXCEL,ROCK SOLID,POS AND OTHER COMPUTER SOFTWARE .FAMILIAR HARDWARE PRODUCTS.GOOD IN ORAL COMPREHENSION,SALES AND MARKETING</t>
  </si>
  <si>
    <t>BEACH RD GARAPAN</t>
  </si>
  <si>
    <t>ALL CNMI and Federal Income Tax Required</t>
  </si>
  <si>
    <t>C-500-20196-712132</t>
  </si>
  <si>
    <t xml:space="preserve">CORTEZ </t>
  </si>
  <si>
    <t xml:space="preserve">P.O. BOX 506377 </t>
  </si>
  <si>
    <t>C-500-21019-019616</t>
  </si>
  <si>
    <t>C-500-20233-778670</t>
  </si>
  <si>
    <t>SUNLEADER CO., LTD</t>
  </si>
  <si>
    <t>SUNLEADER WHOLESALE</t>
  </si>
  <si>
    <t>PMB 85 BOX 10003</t>
  </si>
  <si>
    <t>HUI</t>
  </si>
  <si>
    <t>TAO TSANG</t>
  </si>
  <si>
    <t>CHALAN MONSIGNOR GUERRERO ROAD, LOT # 397-2</t>
  </si>
  <si>
    <t>sunleadersaipan@gmail.com</t>
  </si>
  <si>
    <t>P-500-20135-570118</t>
  </si>
  <si>
    <t>PACKER AND PACKAGER, HAND</t>
  </si>
  <si>
    <t>BEHIND YCO HARDWARE, AS TERLAJE</t>
  </si>
  <si>
    <t>C-500-20318-911215</t>
  </si>
  <si>
    <t>Health Professional Corporatioan</t>
  </si>
  <si>
    <t>P-500-20287-876522</t>
  </si>
  <si>
    <t>C-500-20202-723191</t>
  </si>
  <si>
    <t>Teacher Assistants</t>
  </si>
  <si>
    <t>P-500-20167-652525</t>
  </si>
  <si>
    <t>Teacher Assistant</t>
  </si>
  <si>
    <t>Ability to plan, prepare and execute lesson plan to enhance children's knowledge.
Ability to monitor children while transitioning from one task to another.
Ability to support co-worker in their goals for student learning.
Ability to be calm, compose and patience when working with children.
Creative and able to help co-worker come up with fun and engaging activities for the students.</t>
  </si>
  <si>
    <t>C-500-20207-735499</t>
  </si>
  <si>
    <t>Pro Ventures International, LLC</t>
  </si>
  <si>
    <t>E2: Works in Process</t>
  </si>
  <si>
    <t>ICC Building  Middle Road Gualo Rai</t>
  </si>
  <si>
    <t>P-500-20176-676328</t>
  </si>
  <si>
    <t>With Employment Certificate related to the job.</t>
  </si>
  <si>
    <t>all legal deductions required by law like FICA, Withholding tax, etc</t>
  </si>
  <si>
    <t>C-500-20244-795251</t>
  </si>
  <si>
    <t>P-500-20131-557767</t>
  </si>
  <si>
    <t>Maids &amp; Housekeeping Cleaner</t>
  </si>
  <si>
    <t xml:space="preserve">	knowledge of cleaning and sanitation products, techniques and methods
	knowledge of cleaning sensitive materials
	working knowledge of operating cleaning equipment
	physical stamina and mobility including ability to reach, kneel and bend
</t>
  </si>
  <si>
    <t>C-500-20215-747321</t>
  </si>
  <si>
    <t>High School/GED
12 months of related working experience</t>
  </si>
  <si>
    <t>e</t>
  </si>
  <si>
    <t>C-500-20338-935800</t>
  </si>
  <si>
    <t>C-500-20310-899822</t>
  </si>
  <si>
    <t xml:space="preserve">DIRECTOR OF HUMAN RESOURCES </t>
  </si>
  <si>
    <t>Human Resources Specialists</t>
  </si>
  <si>
    <t>P-500-20276-855094</t>
  </si>
  <si>
    <t>HUMAN RESOURCE SPECIALIST</t>
  </si>
  <si>
    <t>Able to demonstrate specific skills: 1. Active listening-giving full attention to what other people are saying, taking time to understand the points being made, asking questions as appropriate, and not interrupting at inappropriate times. 2.Speaking-talking to others to convey information effectively. 3. Reading Comprehension-Understanding written sentences and paragraphs in work related documents. 4. Critical Thinking- Using logic and reasoning to identify the strengths and weaknesses of alternative solutions, conclusions or approaches to problems. 5. Writing-Communicating effectively in writing as appropriate for the needs of the audience.</t>
  </si>
  <si>
    <t xml:space="preserve">DUTY MEAL, 15 DAYS VACATION LEAVE AFTER 1YR; 9 HOLIDAYS; OPTIONAL BASIC HEALTH INSURANCE COVERAGE; OPTIONAL HOUSING </t>
  </si>
  <si>
    <t>CHAPTER 2 LOCAL TAX/CHAPTER 7 FEDERAL TAX/OPTIONAL DORMITORY MONTHLY WATER &amp; UTILITY DEDUCTION OF $100.00/OPTIONAL HEALTH INSURANCE DEDUCTION THAT IS ABOVE BASIC HEALTH PLAN</t>
  </si>
  <si>
    <t>HR@MRISAIPAN.COM</t>
  </si>
  <si>
    <t>Debra</t>
  </si>
  <si>
    <t>MICRONESIA RESORT INC. DBA: KENSINGTON HOTEL SAIPAN</t>
  </si>
  <si>
    <t>DEBRA.INOS@KENSINGTONSAIPAN.COM</t>
  </si>
  <si>
    <t>C-500-20202-725237</t>
  </si>
  <si>
    <t>J &amp; JEV Enterprises, Inc.</t>
  </si>
  <si>
    <t>Isa Drive</t>
  </si>
  <si>
    <t>Suite 101, JJEV BLDG, PO Box 7013 SVRB, San Vicente</t>
  </si>
  <si>
    <t>Victoria</t>
  </si>
  <si>
    <t>Leon Guerrero</t>
  </si>
  <si>
    <t>PO Box 7013 SVRB</t>
  </si>
  <si>
    <t>jjeventerprises@gmail.com</t>
  </si>
  <si>
    <t>P-500-20154-618200</t>
  </si>
  <si>
    <t>Postal Service Truck Driver</t>
  </si>
  <si>
    <t xml:space="preserve">Must be a holder of CNMI Driver's License. </t>
  </si>
  <si>
    <t>C-500-20308-896058</t>
  </si>
  <si>
    <t>CARLOS GENERAL COMMERCIAL SERVICES</t>
  </si>
  <si>
    <t>Yutu Commercial Services Manpower</t>
  </si>
  <si>
    <t>At least High School Graduate with minimum 12 months experience . Must have general knowledge of carpentry, electrical, plumbing, building &amp; maintenance skills. Must have skills on painting and repairing roofs, windows, doors, floors, and woodwork. Ability to understands and follow safety procedures. Must be able to read blue prints and engineering plumbing, structural and electrical Layouts. Must be able to maintain cooperative attitude under stressful circumstances. Can work without any supervision. Employment certificate relevant to this job opportunity. These may apply to US workers and Foreign workers</t>
  </si>
  <si>
    <t>C-500-20213-745117</t>
  </si>
  <si>
    <t>P-500-20177-678795</t>
  </si>
  <si>
    <t>Basic skills in Construction Activities. Employment Certificates for at least 12 months working experiences.
Note: Employment Certificate requirements applied to BOTH U.S. Workers and CW1/Foreign Workers</t>
  </si>
  <si>
    <t>In excess of 40 hrs per week it will be overtime rate (normal rate multiply  by 1.5)</t>
  </si>
  <si>
    <t>C-500-20356-972772</t>
  </si>
  <si>
    <t>C-500-20290-879974</t>
  </si>
  <si>
    <t>Julita A. Sablan</t>
  </si>
  <si>
    <t>P.O. BOX 8118 SVRB</t>
  </si>
  <si>
    <t>RTE 30 MIDDLE ROAD, TANAPAG AVE., TANAPAG</t>
  </si>
  <si>
    <t>JULITA</t>
  </si>
  <si>
    <t>sablanjulita44@gmail.com</t>
  </si>
  <si>
    <t>P-500-20188-695826</t>
  </si>
  <si>
    <t>FISHERS AND RELATED FISHING WORKERS</t>
  </si>
  <si>
    <t>C-500-21049-084511</t>
  </si>
  <si>
    <t>C-500-20274-850950</t>
  </si>
  <si>
    <t>CNMI Local  Taxes/State Tax/Medicare/SS</t>
  </si>
  <si>
    <t>C-500-20245-797630</t>
  </si>
  <si>
    <t>Pine Drive, Kagman 3</t>
  </si>
  <si>
    <t>P-500-20135-569946</t>
  </si>
  <si>
    <t>Helper/Production Workers</t>
  </si>
  <si>
    <t>Strong communication skills, listening skills, team player, willingness to learn new skills.</t>
  </si>
  <si>
    <t>social security, cnmi taxes, medicare</t>
  </si>
  <si>
    <t>C-500-20325-921240</t>
  </si>
  <si>
    <t>P-500-20275-852744</t>
  </si>
  <si>
    <t>KNOWLEDGE IN OPERATING PC, ADDING MACHINE, ELECTRIC TYPEWRITER, ACCOUNTING SOFTWARE SUCH AS, QUICKBOOKS AND PEACHTREE.</t>
  </si>
  <si>
    <t>C-500-20244-795212</t>
  </si>
  <si>
    <t>not availble</t>
  </si>
  <si>
    <t>C-500-20307-894319</t>
  </si>
  <si>
    <t>JP WORLD CORPORATION</t>
  </si>
  <si>
    <t>MOBIL SERVICE STATION MIDDLE RD.</t>
  </si>
  <si>
    <t>CHALAN PALE ARNOLD ROAD, GARAPAN</t>
  </si>
  <si>
    <t>jpworldcorporation@gmail.com</t>
  </si>
  <si>
    <t>P-500-20267-840871</t>
  </si>
  <si>
    <t>Able to lead and manage teams to provide good customer service; Able to handle customer complaints and meet their satisfaction; knowledge handling hazardous materials like flammable gas and follow local safety regulations; knowledge in Word, Excel, using fax machine and email; knowledge in accounting software QuickBooks to process daily sales report; able to pass Underground Storage Tank Class C certification upon hiring.</t>
  </si>
  <si>
    <t>CNMI &amp; federal Taxes required by the law</t>
  </si>
  <si>
    <t>C-500-20317-909496</t>
  </si>
  <si>
    <t>Oceania Elevator Company, LLC</t>
  </si>
  <si>
    <t>Suite 309, Marianas Business Plaza</t>
  </si>
  <si>
    <t>Smith</t>
  </si>
  <si>
    <t>Marvin</t>
  </si>
  <si>
    <t>Operations Manager / Owner</t>
  </si>
  <si>
    <t>oceaniaecllc@gmail.com</t>
  </si>
  <si>
    <t>P-500-20220-758524</t>
  </si>
  <si>
    <t>OCEANIAECLLC@GMAIL.COM</t>
  </si>
  <si>
    <t>C-500-20214-747139</t>
  </si>
  <si>
    <t>ADVANCE X-TERMINATORS &amp; PEST CONTROL</t>
  </si>
  <si>
    <t>CNMI Withholding Tax and Federal Tax</t>
  </si>
  <si>
    <t>C-500-20204-730345</t>
  </si>
  <si>
    <t>P-500-20101-476327</t>
  </si>
  <si>
    <t>Must be able to work non-traditional hours on weekends and holidays or overnight shifts.
Ability to manage inv
entory
Ability to analyze data and provide insights from data.
Critical thinker and problem-solving skills
Goo
d time-management skills
Great interpersonal and communication skills</t>
  </si>
  <si>
    <t>MIngyang Supermarket San Vicente</t>
  </si>
  <si>
    <t>all applicable CNMI and federal tax deductions</t>
  </si>
  <si>
    <t>C-500-20188-695591</t>
  </si>
  <si>
    <t>AMERICAN SAIPAN BEST CORPORATION</t>
  </si>
  <si>
    <t>SAIPAN BEST SHOPPING CENTER &amp; ONE STAR GIFT SHOP</t>
  </si>
  <si>
    <t>CORAL TREE AVENUE GARAPAN VILLAGE</t>
  </si>
  <si>
    <t>XUE</t>
  </si>
  <si>
    <t>JIANDONG</t>
  </si>
  <si>
    <t>americansaipanbest07@gmail.com</t>
  </si>
  <si>
    <t>P-500-20128-552959</t>
  </si>
  <si>
    <t>RETAIL SALES EXPERIENCE IS A MUST. A PROFESSIONAL APPEARANCE. MAINTAIN A POSITIVE ATTITUDE AND FOCUS ON CUSTOMER SATISFACTION IN A FAST-PACED
ENVIRONMENT. THE ABILITY TO READ, WRITE, AND PERFORM BASIC MATH. THE ABILITY TO STAND AND WALK FOR EXTENDED PERIODS OF TIME. FLEXIBLE WORKING
HOURS.</t>
  </si>
  <si>
    <t>C-500-20246-801070</t>
  </si>
  <si>
    <t>NILA L TAITANO</t>
  </si>
  <si>
    <t>NILA'S SALON</t>
  </si>
  <si>
    <t>PO BOx 502404</t>
  </si>
  <si>
    <t>Grd Flr. Gold Beach Hotel Garapan Beach Road</t>
  </si>
  <si>
    <t>Taitano</t>
  </si>
  <si>
    <t>Nila</t>
  </si>
  <si>
    <t>PO BOX 502404</t>
  </si>
  <si>
    <t>Ground Flr, Gold Beach Hotel, Garapan Beach Road</t>
  </si>
  <si>
    <t>nilasalon.spn@yahoo.com</t>
  </si>
  <si>
    <t>P-500-20164-648329</t>
  </si>
  <si>
    <t>12 months of experience and certififcation
A working knowledge of skin care therapies, hair removal techniques, and beauty products and trends.
Strong creative skills.
Steady and dexterous hands - all applicants will undergo practical test for the salon</t>
  </si>
  <si>
    <t>Ground Floor Gold Beach Hotel Beach road Garapan</t>
  </si>
  <si>
    <t>NILA</t>
  </si>
  <si>
    <t>NILA L TAITANO dba NILA's SALON</t>
  </si>
  <si>
    <t>C-500-20225-766126</t>
  </si>
  <si>
    <t>C-500-20210-738103</t>
  </si>
  <si>
    <t>P-500-20176-676059</t>
  </si>
  <si>
    <t xml:space="preserve">Certification in carpentry or at least 6 months experience as a carpenter; certification in electrical works or at least 6 months experience as electrician; or certification in plumbing works or at least 6 months experience as a plumber; or at least 6 months experience in building/residential general maintenance job. </t>
  </si>
  <si>
    <t>Ch2 tax, Ch7 tax (as needed), SS tax and medicare tax</t>
  </si>
  <si>
    <t>C-500-20315-905686</t>
  </si>
  <si>
    <t>Administrative Officer</t>
  </si>
  <si>
    <t>High School diploma. 12 months experience. Skills in microsoft word, excel and autocad</t>
  </si>
  <si>
    <t>Friendship ENterprises Inc</t>
  </si>
  <si>
    <t>C-500-20234-780706</t>
  </si>
  <si>
    <t>ROBERT T. TORRES, ATTORNEY AT LAW</t>
  </si>
  <si>
    <t xml:space="preserve">ROBERT </t>
  </si>
  <si>
    <t>ATTORNEY AT LAW</t>
  </si>
  <si>
    <t>P-500-20204-728233</t>
  </si>
  <si>
    <t>APPLICANTS MUST BE PROFICIENT WITH TIME MATTERS, BILLING MATTERS AND ACCOUNTING SYSTEM OF THE LAW OFFICE. MUST BE A BACHELOR OF SCIENCE IN COMMERCE MAJOR IN ACCOUNTING GRADUATE, WITH 36 MONTHS EXPERIENCE IN BOOKKEEPING AND ACCOUNTING FIELD. COMPUTER LITERATE INCLUDING WORD PERFECT AND MICROSOFT PROGRAMS, EXCEL, WORD AND POWERPOINT. MUST KNOW THE REVENUE AND TAXES PREPARATION AND FILING. STRONG SKILLS AND ORGANIZATION. ABLE TO WORK IN THE LAW OFFICE ENVIRONMENT AND; STRONG INTERPERSONAL SKILLS. COMPUTER SKILLS: TIME MATTERS AND ACCOUNTING SYSTEM. FILE &amp; SERVE XPRESS LEXIS NEXIS, PEACHTREE ACCOUNTING, MICROSOFT WORD, EXCEL, POWER POINT, MICROSOFT OFFICE PUBLISHER. 
EXPERIENCE: ACCOUNTING AND BOOKKEEPING. MANAGING ACCOUNTING OPERATIONS, INVENTORY, REPORTORIAL AND REVENUE COMPLIANCE.</t>
  </si>
  <si>
    <t>CHALAN KIYA VILLAGE</t>
  </si>
  <si>
    <t>WORKER'S COMPENSATION</t>
  </si>
  <si>
    <t>C-500-20231-773692</t>
  </si>
  <si>
    <t>REQUIRES HIGH SCHOOL/GED OR EQUIVALENT.  SOME PREVIOUS WORK-RELATED SKILLS, KNOWLEDGE OR EXPERIENCE NEEDED. MUST BE ABLE TO WORK NIGHT, WEEKEND, AND HOLIDAYS. MUST BE ABLE TO WALK, STAND, LIFT, AND CARRY OBJECTS. MUST BE ABLE TO WORK UNDER PRESSURE AND DURING INCLEMENT WEATHER.</t>
  </si>
  <si>
    <t>C-500-20342-939500</t>
  </si>
  <si>
    <t>GOLDEN CORPORATION</t>
  </si>
  <si>
    <t>CEMENT MASONS  AND CONCRETE FINISHERS</t>
  </si>
  <si>
    <t>P-500-20315-905692</t>
  </si>
  <si>
    <t xml:space="preserve">Skills in cement, sand, gravel mixing use in the construction. Can operate cement concrete mixing machine. </t>
  </si>
  <si>
    <t>C-500-21047-078447</t>
  </si>
  <si>
    <t>C-500-20303-891172</t>
  </si>
  <si>
    <t>P-500-20265-835680</t>
  </si>
  <si>
    <t>Office Service Representative</t>
  </si>
  <si>
    <t>At least a high school diploma. At least 12 months working experience on related field. Knowledge of business and management principles involved in strategic planning, coordination of people and resources, and so on. Good computer skills, proficient in Word, Excel, and Power point. Proficient using of office software for spreading analytical reports and presentation. Fluently speaking and writing both of English and Chinese languages with good report and analytical skills is preferred. Have a good solid skill in communication both in English and Chinese with local personnel and headquarters personnel (in China) is preferred. Excellent in mathematical skill, understanding of data with privacy standard, integrity and honesty. Can stand high working pressure and work even on weekend or holiday.</t>
  </si>
  <si>
    <t>C-500-20217-749579</t>
  </si>
  <si>
    <t>P-500-20123-536695</t>
  </si>
  <si>
    <t>FIRST LINE SUPERVISOR OF RETAIL SALES WORKER</t>
  </si>
  <si>
    <t xml:space="preserve">Proficient in Quickbooks/Peachtree Software.
Knowledge of principles and processes for providing customer and personal services.
This includes customer needs assessment, meeting quality standards for services, and evaluation of customer satisfaction.
Knowledge of business and management principles involved in strategic planning, resource allocation, human resources modeling, leadership technique, production methods, and coordination of people and resources.
Knowledge of principles and method for showing, promoting, and selling products or services. This knowledge includes marketing strategy and tactics product demonstration, sales techniques, and sales control systems.     
</t>
  </si>
  <si>
    <t>C-500-20203-725586</t>
  </si>
  <si>
    <t>MEJOS</t>
  </si>
  <si>
    <t>DOMINADOR</t>
  </si>
  <si>
    <t>P-500-20127-545016</t>
  </si>
  <si>
    <t>*Must have twenty four (24) months work experience as a Heavy Equipment Mechanic.
*Knowledge of machines and tools, including their designs, uses, repair, and maintenance.
*Knowledge of principles and processes for providing customer and personal services. This includes customer needs assessment, meeting quality standards for services, and evaluation of customer satisfaction.
*Knowledge of materials, methods, and the tools involved in the construction or repair of houses, buildings, or other structures such as highways and roads. 
*Can work independently without supervision.</t>
  </si>
  <si>
    <t>C-500-20239-788121</t>
  </si>
  <si>
    <t>P-500-20160-633308</t>
  </si>
  <si>
    <t>Good hand-eye coordination.
Good organisational skills.
Ability to read and follow recipes, to be creative.
Ability to follow strict health and safety standards
Good health with no skin or breathing complaints.
Ability to meet strict deadlines.
Maintain a neat and clean appearance.
Can operate large industrial-sized mixing machines and ovens.</t>
  </si>
  <si>
    <t>C-500-20202-723171</t>
  </si>
  <si>
    <t>PO BOX 500783</t>
  </si>
  <si>
    <t>CONSTRUCTION MANAGER</t>
  </si>
  <si>
    <t>P-500-20120-526357</t>
  </si>
  <si>
    <t xml:space="preserve">*Must have twenty four (24) months work experience as Project Manager.
*Must be graduate of any engineering related course.
*Must have an excellent IT skills-Autocad, Civil 3D, Sketchup and Rivet.
*Confident decision-making ability.
*Excellent communication skills and the ability to work within budgets and to deadlines.
*Can easily give direction, delegate task and respond to emergencies.
</t>
  </si>
  <si>
    <t>C-500-20234-780839</t>
  </si>
  <si>
    <t>Ladrillo</t>
  </si>
  <si>
    <t>Pedro</t>
  </si>
  <si>
    <t>Saluta</t>
  </si>
  <si>
    <t>Assistant General Manager</t>
  </si>
  <si>
    <t>P-500-20204-728215</t>
  </si>
  <si>
    <t>Experience in waitress or restaurant services, able to accommodate customers request, able to work flexible time.</t>
  </si>
  <si>
    <t>C-500-20240-790399</t>
  </si>
  <si>
    <t>C-500-20225-763748</t>
  </si>
  <si>
    <t>BEAUTY SALON</t>
  </si>
  <si>
    <t>P-500-20161-636876</t>
  </si>
  <si>
    <t>Must know how to cut/style's hair according to the customer's wants" and must know the duties and responsibilities of a hairdresser.</t>
  </si>
  <si>
    <t>C-500-20234-780828</t>
  </si>
  <si>
    <t>CNMI Withholding (CH2), FICA and MEDICARE</t>
  </si>
  <si>
    <t>S. Flower Corporation</t>
  </si>
  <si>
    <t>C-500-20238-785475</t>
  </si>
  <si>
    <t>P-500-20192-706420</t>
  </si>
  <si>
    <t>C-500-20211-740463</t>
  </si>
  <si>
    <t>Insatto Street, Susupe Box 500137</t>
  </si>
  <si>
    <t>Sales Representatives, Wholesale and Manufacturing, Technical and Scientific Products</t>
  </si>
  <si>
    <t>P-500-20136-574733</t>
  </si>
  <si>
    <t>Proven experience in sales. 
Understanding of the sales process and dynamics. 
Experience using computers for a variety of tasks. 
Competency in Microsoft applications including Word, Excel, and Outlook. 
Able to work comfortably in a fast paced environment. 
Must be results-oriented and able to work both independently and within a team environment. 
Must be able to work during weekends and holidays when needed. 
Must take a skilled test during application process:
-Performing basic calculations for inventory and other work-related recordkeeping. 
-Answering a basic literacy comprehension exam 
-Total Passing Score is 89% 
The skill testing and comprehension exam are required equally of both US and Foreign workers.
Must be able to work on weekends and holidays on short notice.</t>
  </si>
  <si>
    <t>Joeten Development Inc</t>
  </si>
  <si>
    <t>C-500-20225-763958</t>
  </si>
  <si>
    <t>P-500-20177-679065</t>
  </si>
  <si>
    <t>Must have a knowledge and experience in using Microsoft Office tools, Adobe software for graphics designing such as InDesign, Photoshop, Illustrator and Bridge, and applicants US and CW-1 workers must present a proof of work experience or Working Certificate.</t>
  </si>
  <si>
    <t>SAN ANTONIO BEACH ROAD, AFETNA</t>
  </si>
  <si>
    <t xml:space="preserve">Deductions from Pay are Government taxes, withholding tax, chapter 2, IRS, SSS and Medicare, Utility Charges such as Water and Electricity consumption. Housing is optional and offered to workers. </t>
  </si>
  <si>
    <t>C-500-21049-084526</t>
  </si>
  <si>
    <t>C-500-21036-057511</t>
  </si>
  <si>
    <t>C-500-21005-994531</t>
  </si>
  <si>
    <t>1. Good public speaking skills.
2.Outgoing personality
3.Punctual
4.Flexible schedule to work on weekends.
5. Have experience working as tour guide of at least (6) six months.
6. Can speak Japanese or Korean or Chinese language.</t>
  </si>
  <si>
    <t>Salary Withholding Tax, SS and Medicare Tax.</t>
  </si>
  <si>
    <t>C-500-20192-706439</t>
  </si>
  <si>
    <t>Beach Road, San Jose, Saipan</t>
  </si>
  <si>
    <t>Tomasa</t>
  </si>
  <si>
    <t>P-500-20155-621791</t>
  </si>
  <si>
    <t>Draw or prints illustration use by various media to explain or adorn printed material.  Study lay-out sketches or proposed illustration and related materials.  Knowledge in Image setter, trouble shooting and able to use softwares such as photoshop, illustrator, indesigns and other programs related in artwork.</t>
  </si>
  <si>
    <t>CNMI  AND FICA  TAX</t>
  </si>
  <si>
    <t>Marianas Printing Service Inc.</t>
  </si>
  <si>
    <t>C-500-20308-897567</t>
  </si>
  <si>
    <t>C-500-21032-044884</t>
  </si>
  <si>
    <t>AMORE CORPORATION</t>
  </si>
  <si>
    <t>PEPOY'S CAFE AND RESTAURANT</t>
  </si>
  <si>
    <t>PO BOX 500607</t>
  </si>
  <si>
    <t>Malasarte</t>
  </si>
  <si>
    <t>PO Box 500607</t>
  </si>
  <si>
    <t>marilou.malasarte@gmail.com</t>
  </si>
  <si>
    <t>P-500-20356-971793</t>
  </si>
  <si>
    <t>Thorough experience with hot and cold preparation.
Follow sanitation standards and health codes.
Ability to use slicers, mixers, grinders, food processors, knife, etc.
Able to handle work in a fast paced kitchen environment, can work under pressure.
Meeting quality standards for services and evaluation of customer satisfaction.</t>
  </si>
  <si>
    <t xml:space="preserve">P O Box 500607 </t>
  </si>
  <si>
    <t>C-500-21040-064273</t>
  </si>
  <si>
    <t>P-500-20339-938103</t>
  </si>
  <si>
    <t>PREVIOUS WORK-RELATED SKILL, KNOWLEDGE, OR EXPERIENCE IS REQUIRED FOR THESE OCCUPATIONS. PERFORMING ROUTINE MAINTENANCE ON EQUIPMENT AND BUILDINGS AND DETERMINING WHEN AND WHAT KIND OF MAINTENANCE IS NEEDED. REPAIRING MACHINES OR SYSTEMS USING THE NEEDED TOOLS. INSTALLING EQUIPMENT,
MACHINES, WIRING, OR PROGRAMS TO MEET SPECIFICATIONS.</t>
  </si>
  <si>
    <t>C-500-20231-773530</t>
  </si>
  <si>
    <t>Avelina Lyn Romey Reyes</t>
  </si>
  <si>
    <t>Sapphire Enterprises, Inc.</t>
  </si>
  <si>
    <t>Char's Building, Beach Road, Chalan Kanoa</t>
  </si>
  <si>
    <t>P.O. Box 502869</t>
  </si>
  <si>
    <t>Avelina Lyn</t>
  </si>
  <si>
    <t>Romey</t>
  </si>
  <si>
    <t>alanie0923@yahoo.com</t>
  </si>
  <si>
    <t>P-500-20199-722646</t>
  </si>
  <si>
    <t xml:space="preserve">At least with two (2) months relevant work experienced as a Maid &amp; Housekeeping Cleaner. Must have knowledge in cooking vegetables, meats and other food, washes dishes and silverwares, cleans furnishing, floors, and windows, using vacuum cleaner, mops and cleaning solutions.  </t>
  </si>
  <si>
    <t>FICA TAXES AND CNMI WITHHOLDING TAX</t>
  </si>
  <si>
    <t>C-500-20330-927618</t>
  </si>
  <si>
    <t>ASIA 360, INC.</t>
  </si>
  <si>
    <t>PMB 316, PPP BOX 10000</t>
  </si>
  <si>
    <t>LOT NO. 869-1-1, MIDDLE ROAD, GARAPAN</t>
  </si>
  <si>
    <t>MONIZ</t>
  </si>
  <si>
    <t>FRANK</t>
  </si>
  <si>
    <t>monizfrank.123.img@gmail.com</t>
  </si>
  <si>
    <t>P-500-20295-883944</t>
  </si>
  <si>
    <t>BUSINESS MANAGER</t>
  </si>
  <si>
    <t xml:space="preserve">MUST BE AT LEAST HIGH SCHOOL GRADUATE; WITH AT LEAST 48 MONTHS OF RELEVANT WORK EXPERIENCE IN A RESPONSIBLE MANAGEMENT POSITION  IN A COMPANY PRIMARILY ENGAGED IN THE MERCHANT WHOLESALE DISTRIBUTION OF LED LIGHTING PRODUCTS, LIGHT BULBS, AND OTHER LIGHTING FIXTURES AND MATERIALS;  MUST BE KNOWLEDGEABLE WITH ALL AREAS OF SALES. ORDERING, PURCHASING, SOURCING OF LIGHTING MATERIALS AND SUPPLIES; MUST BE PROFICIENT IN MICROSOFT OFFICE, EXCEL SPREAD SHEETS, ADOBE ACROBAT, AND POWERPOINT.    </t>
  </si>
  <si>
    <t>LOT NO. 869-1-1, MIDDLE ROAD</t>
  </si>
  <si>
    <t>MONIZFRANK.123.IMG@GMAIL.COM</t>
  </si>
  <si>
    <t>C-500-20231-773590</t>
  </si>
  <si>
    <t>C-500-20225-763758</t>
  </si>
  <si>
    <t>P-500-20186-695341</t>
  </si>
  <si>
    <t>Captain Guest Service Agent - Food &amp; Beverage</t>
  </si>
  <si>
    <t xml:space="preserve">High School Diploma / GED.  One (1) year guest serving experience in Food &amp; Beverage in a 4-star or 5-star hotel environment or well-known property.  Excellent product knowledge of International cuisines and beverages.  Preferably able to speak, read and write in Chinese, Korean, or Japanese in order to deal with guests and internal staff from Asian countries.  Be computer and POS software literate.  Ability to lift and carry up to (50) pounds at a time  Ability to work in an environment where pipe, cigar, and cigarette smoking is permitted  Ability to multi-task.  Ability to work a flexible schedule.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 </t>
  </si>
  <si>
    <t>C-500-20245-797793</t>
  </si>
  <si>
    <t>C-500-20196-714619</t>
  </si>
  <si>
    <t>PO Box 506645</t>
  </si>
  <si>
    <t>P-500-20152-614303</t>
  </si>
  <si>
    <t>Receive and disburse money in establishments other than financial institutions. May use electronic scanners, cash registers, or related equipment. May process credit or debit card transactions and validate checks.</t>
  </si>
  <si>
    <t>C-500-20273-848818</t>
  </si>
  <si>
    <t>Payroll related taxes as required by law; employer will assist worker in securing board and lodging at the worker's expense</t>
  </si>
  <si>
    <t>C-500-20226-766747</t>
  </si>
  <si>
    <t>TAPAN SHAHA</t>
  </si>
  <si>
    <t>SHAHA TAXI SERVICE</t>
  </si>
  <si>
    <t>PO BOX 506011</t>
  </si>
  <si>
    <t>SHAHA</t>
  </si>
  <si>
    <t>TAPAN</t>
  </si>
  <si>
    <t>Shahatapan8273@gmail.com</t>
  </si>
  <si>
    <t>Taxi Drivers and Chauffeurs</t>
  </si>
  <si>
    <t>P-500-20189-697898</t>
  </si>
  <si>
    <t>TAXI DRIVERS AND CHAUFFEURS</t>
  </si>
  <si>
    <t>All interested US Citizen and non US Citizen applicants must have a valid CNMI Taxi Operator's Identification Card (aka Taxi Operator's License) and must meet the requirements for issuance of such license.</t>
  </si>
  <si>
    <t>CHINATOWN, GARAPAN</t>
  </si>
  <si>
    <t>P.O. Box 506011</t>
  </si>
  <si>
    <t>All Applicable CNMI and Federal Taxes</t>
  </si>
  <si>
    <t>C-500-20343-941037</t>
  </si>
  <si>
    <t>99 Cents Supermarket</t>
  </si>
  <si>
    <t>Chalan Pale Arnold Garapan Village</t>
  </si>
  <si>
    <t>Yoon</t>
  </si>
  <si>
    <t>Ho Jin</t>
  </si>
  <si>
    <t>P-500-20288-877663</t>
  </si>
  <si>
    <t>Must have a valid drivers license , must know how to use the computer, and how to use the calculator.</t>
  </si>
  <si>
    <t>CNMI TAX , FICA TAX</t>
  </si>
  <si>
    <t>C-500-20226-766412</t>
  </si>
  <si>
    <t>P-500-20195-709470</t>
  </si>
  <si>
    <t>Technician - Operations</t>
  </si>
  <si>
    <t xml:space="preserve">Two (2) years of technical experience in an automotive repair shop servicing current model vehicles. High School Diploma / GED. Courses in automotive repair or electronics is preferred. ASE certification is preferred. Familiar with electronic control systems, engine components and systems. Aware of small details when inspecting or repairing vehicle systems. Current and valid commercial driver's license (CDL). Able to sit or stand for long periods of time while performing duties. Able to multi-task. Able to work on shifts and be flexible regarding work schedules according to business demands. Employees hired under this announcement will work on full time employment thirty-five (35) hours per week. There are three rotating shifts per day from Monday to Sunday: (A) Day Shift will be from 6:00 a.m. until 2:00 p.m. (B) Swing Shift will be from 2:00 p.m. until 10:00 p.m. (C) Night Shift will be from 10:00 p.m. until 6:00 a.m. </t>
  </si>
  <si>
    <t>C-500-20230-771285</t>
  </si>
  <si>
    <t>C-500-20234-780823</t>
  </si>
  <si>
    <t>P-500-20204-728222</t>
  </si>
  <si>
    <t>CONCIERGES</t>
  </si>
  <si>
    <t>Please  see addendum</t>
  </si>
  <si>
    <t>C-500-20198-718022</t>
  </si>
  <si>
    <t>HYACINTH CORPORATION</t>
  </si>
  <si>
    <t>PO BOX 502951 SAN ANTONIO</t>
  </si>
  <si>
    <t>SUGASTE</t>
  </si>
  <si>
    <t>MONICA</t>
  </si>
  <si>
    <t>OBMERGA</t>
  </si>
  <si>
    <t>PO BOX 502951</t>
  </si>
  <si>
    <t>hyacinthcorp.saipan@gmail.com</t>
  </si>
  <si>
    <t>P-500-20163-644480</t>
  </si>
  <si>
    <t>Office Supervisor</t>
  </si>
  <si>
    <t xml:space="preserve">Knowledge of office management principles and practices.
Knowledge of standard practices in area of assignme
nt.
Knowledge of supervisory principles, practices and techniques.
Skill in both verbal and written commun
ication. </t>
  </si>
  <si>
    <t>San Antonio Village</t>
  </si>
  <si>
    <t>hyacinth corporation</t>
  </si>
  <si>
    <t>C-500-20231-773725</t>
  </si>
  <si>
    <t>C-500-20330-927510</t>
  </si>
  <si>
    <t>C-500-20264-834866</t>
  </si>
  <si>
    <t>Ester F. Sablan dba Jmilynn Manpower Services</t>
  </si>
  <si>
    <t>PO BOX 504284 Saipan MP</t>
  </si>
  <si>
    <t>Ester</t>
  </si>
  <si>
    <t>Business owner</t>
  </si>
  <si>
    <t>ester.sablan@gmail.com</t>
  </si>
  <si>
    <t>P-500-20226-766484</t>
  </si>
  <si>
    <t>Hairstylist</t>
  </si>
  <si>
    <t>Garapan, Village</t>
  </si>
  <si>
    <t>CNMI TAX AND FEDERAL TAX</t>
  </si>
  <si>
    <t>C-500-20254-814253</t>
  </si>
  <si>
    <t>AIRPORT RD. DANDAN</t>
  </si>
  <si>
    <t>P-500-20138-579602</t>
  </si>
  <si>
    <t>CARPENTER / LABOR</t>
  </si>
  <si>
    <t>KNOWLEDGE IN USING HAND AND POWER TOOLS</t>
  </si>
  <si>
    <t xml:space="preserve">in excess of  40 hrs x 1.50 overtime  </t>
  </si>
  <si>
    <t>CNMI Withholding Tax and FICA Tax</t>
  </si>
  <si>
    <t>C-500-20224-761668</t>
  </si>
  <si>
    <t>PAMECO-SAIPAN PACIFIC ALUMINUM &amp; METALWORKS CORPORATION</t>
  </si>
  <si>
    <t>PMB 952 PO BOX 10001</t>
  </si>
  <si>
    <t>JUNG MOON</t>
  </si>
  <si>
    <t>derekju73@gmail.com</t>
  </si>
  <si>
    <t>P-500-20192-706516</t>
  </si>
  <si>
    <t>PAMECO BUILDING AFETNA ROAD</t>
  </si>
  <si>
    <t>SAN ANTONIO VILLAGE LOT#22581-1</t>
  </si>
  <si>
    <t>C-500-20206-733010</t>
  </si>
  <si>
    <t>A&amp;C IMPORT/EXPORT</t>
  </si>
  <si>
    <t>3 BROS. LAUNDRY MAT</t>
  </si>
  <si>
    <t>Sinapalo 1 P.O. Box 1359</t>
  </si>
  <si>
    <t>Alubia</t>
  </si>
  <si>
    <t>Candelaria</t>
  </si>
  <si>
    <t>AC_IMPORT_EXPORT020617@YAHOO.COM</t>
  </si>
  <si>
    <t>P-500-20125-537027</t>
  </si>
  <si>
    <t>Can fix commercial washers and dryers. Can do welding job. Knowledge in construction job, such as plastering, painting and blustering (to make sure the place is well-maintained). Can operate power tools.</t>
  </si>
  <si>
    <t>Sinpalo 1 P.O. Box 1359</t>
  </si>
  <si>
    <t>Mandatory CNMI taxes &amp; Federal taxes (if applicable</t>
  </si>
  <si>
    <t>ac_import_export020617@yahoo.com</t>
  </si>
  <si>
    <t>C-500-20247-803182</t>
  </si>
  <si>
    <t>PACIFIC MARINE ENTERPRISES, INC.</t>
  </si>
  <si>
    <t>MARINE CARGO HANDLING</t>
  </si>
  <si>
    <t>PMB 181, BOX 10001</t>
  </si>
  <si>
    <t>CHALAN PALE ARNOLD, PAIPAI DRIVE AS MAHETOG, TANAPAG</t>
  </si>
  <si>
    <t>P-500-20197-715133</t>
  </si>
  <si>
    <t>HEAVY EQUIPMENT OPERATOR</t>
  </si>
  <si>
    <t xml:space="preserve">MUST HAVE KNOWLEDGE IN TROUBLESHOOTING AND ABLE TO DIAGNOSE PROBLEM OR MALFUNCTION AND MAKE REPAIRS AS NECESSARY. </t>
  </si>
  <si>
    <t>CHALAN PALE ARNOLD, PAIPAI DRIVE, AS MAHETOG</t>
  </si>
  <si>
    <t>C-500-21005-994413</t>
  </si>
  <si>
    <t>C-500-20308-896011</t>
  </si>
  <si>
    <t>HONG YE TRADING  CO., LTD</t>
  </si>
  <si>
    <t>HONG YE HARDWARE</t>
  </si>
  <si>
    <t>P-500-20276-854878</t>
  </si>
  <si>
    <t>Associate Degree in Accounting/Management and with 12 months work-related experience is required preferably in a hardware store. Well-versed in MS-Word and Excel.</t>
  </si>
  <si>
    <t>C-500-20267-842646</t>
  </si>
  <si>
    <t>Reliance Help Supply</t>
  </si>
  <si>
    <t>P-500-20230-771327</t>
  </si>
  <si>
    <t>General Maintenance and Repair Worker</t>
  </si>
  <si>
    <t>WITH 24 MONTHS WORK EXPERIENCE. MUST HAVE THE NECESSARY PHYSICAL STAMINA. MUST BE ABLE TO WORK FOR EXTENDED
HOURS OR WORK DAYS. MUST BE CAREFUL DURING WORKING HOURS TO AVOID INJURY. MUST BE ABLE TO WORK WITH POWERED TOOLS. UNDERSTAND AND
IMPLEMENT BUILDING, FIRE AND OSHA SAFETY REQUIREMENTS</t>
  </si>
  <si>
    <t>C-500-20305-893877</t>
  </si>
  <si>
    <t>Previouse work-related skill, knowledge, or experience is required 2 years at least for this occupations. Japanese speaking and writing is highly preferred. Need SCUBA Diving Instructor license and drivers license.</t>
  </si>
  <si>
    <t>Income taxes allowed by law.</t>
  </si>
  <si>
    <t>C-500-20189-698124</t>
  </si>
  <si>
    <t>AS LITO ROAD</t>
  </si>
  <si>
    <t>P-500-20147-597498</t>
  </si>
  <si>
    <t>CASHIER-SENIOR</t>
  </si>
  <si>
    <t>HAPPY MARKET- AS LITO</t>
  </si>
  <si>
    <t>C-500-20226-766623</t>
  </si>
  <si>
    <t>C-500-20227-768921</t>
  </si>
  <si>
    <t>SAIN TRADING CO INC</t>
  </si>
  <si>
    <t>P-500-20132-557891</t>
  </si>
  <si>
    <t>Service Orientation  Actively looking for ways to help people.
Coordination  Adjusting actions in relation to others.
Must be able to work independently, and with minimum supervision.</t>
  </si>
  <si>
    <t>Grand Vrio Hotel, Beach Road</t>
  </si>
  <si>
    <t>Overtime Rate applies after 40 hours work per week</t>
  </si>
  <si>
    <t xml:space="preserve">Deductions would be CNMI WITHHOLDING TAX, FEDERAL WITHHOLDING TAX , SOCIAL SECURITY AND MEDICARE CONTRIBUTIONS. Employer will assist workers in securing board and lodging. Employees to pay cost of housing and utilities. This offer is optional. Employees are free to look for their own housing facility at their convenience. </t>
  </si>
  <si>
    <t>C-500-20316-909161</t>
  </si>
  <si>
    <t>SAIPA N</t>
  </si>
  <si>
    <t>P-500-20268-843025</t>
  </si>
  <si>
    <t>BOOKKEEPING AND ACCOUNTING CLERK</t>
  </si>
  <si>
    <t>12 MONTHS EXPERIENCE IN BOOKKEEPING AND ACCOUNTING JOB, ABLE TO KEEP PAYROLL RECORDS, PREPARE AND KEEP ACCOUNT RECEIVABLE/PAYABLE RECORDS.  ABLE TO KEEP RECORD ON COLLECTION AND  DISBURSEMENT ON DAILY, WEEKLY, MONTHLY, AND ANNUALLY BASIS.  A HIGH SCHOOL GRADUATE.</t>
  </si>
  <si>
    <t>Nauru Loop, Susupe</t>
  </si>
  <si>
    <t>C-500-20223-758790</t>
  </si>
  <si>
    <t>P-500-20190-700720</t>
  </si>
  <si>
    <t xml:space="preserve">identify factors affecting costs, such as production time, materials, and labor
Read blueprints and technical documents in order to prepare estimates
Collaborate with engineers, architects, clients, and contractors
Calculate, analyze, and adjust estimates
Recommend ways to reduce costs
Work with sales teams to prepare estimates and bids for clients
Maintain records of estimated and actual costs
</t>
  </si>
  <si>
    <t>MIddle Road Garapan</t>
  </si>
  <si>
    <t>Chapter 2 local tax and FICA- Federal Tax</t>
  </si>
  <si>
    <t>C-500-21020-022050</t>
  </si>
  <si>
    <t>Must have a knowledge and experience in Using Microsoft Office Tools, Adobe Software for graphics designing such as Indesign, Photoshop, Illustrator and Bridge. Applicants (US and CW-1) must present a proof of experience or work certificate.</t>
  </si>
  <si>
    <t>Deduction from pay are Government Taxes, withholding taxes such as CH2, IRS, SS, Medicare, Utility Charges such as Water and Electricity Consumption. Housing is offered to all workers and amongst applicants.</t>
  </si>
  <si>
    <t>C-500-20252-810651</t>
  </si>
  <si>
    <t>APPLICANTS MUST BE PROFICIENT WITH TIME MATTERS, BILLING MATTERS AND ACCOUNTING SYSTEM OF THE LAW OFFICE. MUST BE A BACHELOR OF SCIENCE IN COMMERCE MAJOR IN ACCOUNTING GRADUATE, WITH 36 MONTHS EXPERIENCE IN BOOKKEEPING AND ACCOUNTING FIELD. COMPUTER LITERATE INCLUDING WORD PERFECT AND MICROSOFT PROGRAMS, EXCEL, WORD AND POWERPOINT. MUST KNOW REVENUE AND TAXES PREPARATION AND FILING. STRONG SKILLS AND ORGANIZATION. ABLE TO WORK IN THE LAW OFFICE ENVIRONMENT AND; STRONG INTERPERSONAL SKILLS. COMPUTER SKILLS: TIME MATTERS AND ACCOUNTING SYSTEM. FILE &amp; SERVE XPRESS LEXIS NEXIS, PEACHTREE ACCOUNTING, MICROSOFT WORD, EXCEL, POWER POINT, MICROSOFT OFFICE PUBLISHER. EXPERIENCE: ACCOUNTING AND BOOKKEEPING. MANAGING ACCOUNTING OPERATIONS, INVENTORY, REPORTORIAL AND REVENUE COMPLIANCE.</t>
  </si>
  <si>
    <t>ROBERT.TORRES@RTTLAWGROUP.COM</t>
  </si>
  <si>
    <t>C-500-20217-749622</t>
  </si>
  <si>
    <t>Kautz Glass Company, Inc</t>
  </si>
  <si>
    <t xml:space="preserve">PO Box 502656 </t>
  </si>
  <si>
    <t>P-500-20157-629514</t>
  </si>
  <si>
    <t>Maid</t>
  </si>
  <si>
    <t xml:space="preserve">No special skills needed.
</t>
  </si>
  <si>
    <t>C-500-20342-939534</t>
  </si>
  <si>
    <t xml:space="preserve">TRI ENTERPRISES, INC. </t>
  </si>
  <si>
    <t>P-500-20277-856714</t>
  </si>
  <si>
    <t>PT/PHYSICAL THERAPIST ASSISTANT LICENSE</t>
  </si>
  <si>
    <t>C-500-20209-735878</t>
  </si>
  <si>
    <t>Mojica's Enterprises</t>
  </si>
  <si>
    <t>3K'S Market</t>
  </si>
  <si>
    <t>P.O. Box 520324</t>
  </si>
  <si>
    <t>Mojica</t>
  </si>
  <si>
    <t>Estenza</t>
  </si>
  <si>
    <t>Mahilum</t>
  </si>
  <si>
    <t>Employer</t>
  </si>
  <si>
    <t>P-500-20120-526277</t>
  </si>
  <si>
    <t>First Line Supervisors of Retail Sales Workers</t>
  </si>
  <si>
    <t xml:space="preserve">Computer literate.Math Calculation
</t>
  </si>
  <si>
    <t>P. O Box 520324</t>
  </si>
  <si>
    <t>GRAND STREET LOT 004 T 18 SAN JOSE VILLAGE</t>
  </si>
  <si>
    <t>C-500-20245-797869</t>
  </si>
  <si>
    <t>SHIM CORPORATION</t>
  </si>
  <si>
    <t>PRO DIVE SAIPAN</t>
  </si>
  <si>
    <t>AS MATUIS VILLAGE</t>
  </si>
  <si>
    <t>SHIM</t>
  </si>
  <si>
    <t>SEOUNGBO</t>
  </si>
  <si>
    <t>inyeong4y@gmail.com</t>
  </si>
  <si>
    <t>P-500-20189-698013</t>
  </si>
  <si>
    <t>JANITORS AND COMMERCIAL CLEANERS</t>
  </si>
  <si>
    <t>Knowledge of principles and processes for providing customer and personal services. Meeting quality standard for services and evaluation of customer satisfaction. The ability to exert maximum muscle force to lift, push, pull or carry heavy object.</t>
  </si>
  <si>
    <t>Lot No. 045 A 149 Suito Drive AS MATUIS VILLAGE</t>
  </si>
  <si>
    <t>C-500-20318-911210</t>
  </si>
  <si>
    <t>JJ K COMPANY</t>
  </si>
  <si>
    <t>104 garapan mango apt</t>
  </si>
  <si>
    <t>THERESA</t>
  </si>
  <si>
    <t>PO Box 502305ck</t>
  </si>
  <si>
    <t>104 Garapan Mango CITY MIDDLE ROAD GARAPAN</t>
  </si>
  <si>
    <t>P-500-20286-875728</t>
  </si>
  <si>
    <t>TECHNICAL ABILITIES, PROBLEM SOLVING, PHYSICAL ABILITY, ABLE TO WORK QUICKLY UNDER PRESSURE, HIGH SCHOOL GRADUATE AND ONE YEAR EXPERIENCE.</t>
  </si>
  <si>
    <t>C-500-20343-940957</t>
  </si>
  <si>
    <t>C-500-20232-775809</t>
  </si>
  <si>
    <t>P-500-20190-702373</t>
  </si>
  <si>
    <t>WELDER</t>
  </si>
  <si>
    <t>C-500-20217-749465</t>
  </si>
  <si>
    <t>P-500-20185-694445</t>
  </si>
  <si>
    <t>KNOW HOW TO OPERATE JANITORIAL CLEANING EQUIPEMENTS
MUST HAVE 12 MONTHS WORKING EXPERIENCE, CERTIFICATE OF EMPLOYMENT</t>
  </si>
  <si>
    <t>C-500-20268-844817</t>
  </si>
  <si>
    <t>D&amp;C CORPORATION</t>
  </si>
  <si>
    <t>PMB 257, P.O. BOX 10003, DANDAN VILLAGE</t>
  </si>
  <si>
    <t>SAMSON</t>
  </si>
  <si>
    <t>APOLINARIO</t>
  </si>
  <si>
    <t>GABRIEL</t>
  </si>
  <si>
    <t>dccorp670@gmail.com</t>
  </si>
  <si>
    <t>P-500-20149-606459</t>
  </si>
  <si>
    <t xml:space="preserve">Can compute financial statement, 1120CM and different types of taxes.  </t>
  </si>
  <si>
    <t>MAGICIENNE BAY AVENUE, DANDAN VILLAGE</t>
  </si>
  <si>
    <t>Withholding tax &amp; fica tax</t>
  </si>
  <si>
    <t>C-500-20214-747091</t>
  </si>
  <si>
    <t>P.O BOX 500576</t>
  </si>
  <si>
    <t xml:space="preserve"> GALANG</t>
  </si>
  <si>
    <t>P-500-20184-691560</t>
  </si>
  <si>
    <t>PREFERENCE: Willing to accept flexible working schedule at 3:00 am to 7:00 pm daily. Title Job Zone Two: Some Preparation Needed Education. These occupations usually require a high school diploma.Some previous work-related skill, knowledge, or experience is usually needed. Employees in these occupations need anywhere from a few months to one year of working with experienced employees. A recognized apprenticeship program may be associated with these occupations.These occupations often involve using your knowledge and skills to help others.</t>
  </si>
  <si>
    <t>MJ Kitchenette &amp; Catering, LLC  Bldg., Koppa De Uru Street</t>
  </si>
  <si>
    <t>mjkithcnette.llc@gmail.com</t>
  </si>
  <si>
    <t>C-500-20267-840473</t>
  </si>
  <si>
    <t>C-500-20307-894233</t>
  </si>
  <si>
    <t>P-500-20274-850721</t>
  </si>
  <si>
    <t>Parts Receiving Clerk</t>
  </si>
  <si>
    <t>Previous work related experience as a parts receiving clerk.
High school diploma/GED required.
Must have basic computer skills (must be knowledgeable in Microsoft word and Microsoft excel).
Must be flexible with duties, work schedule and be able to work independently.
Must have basic automotive knowledge.
Must be able to lift 30-50 lbs.
Must be able to communicate in a professional manner (over the phone, email and in person).
Applicants must pass skilled test during application process.  (Total Passing Score of 89%) 
The skill testing and comprehension exam are required equally of both US and Foreign workers.
Must be able to work during weekends and holidays when needed.</t>
  </si>
  <si>
    <t>C-500-20204-728370</t>
  </si>
  <si>
    <t>C-500-20294-882746</t>
  </si>
  <si>
    <t>2nd flr Yumul Bldg  Msgr Guerrero Rd Chalan Kiya</t>
  </si>
  <si>
    <t>workmens compensation provided</t>
  </si>
  <si>
    <t>All CNMI and Fedral tax required</t>
  </si>
  <si>
    <t>C-500-20325-921218</t>
  </si>
  <si>
    <t>Lot 801 Bldg San Antonio</t>
  </si>
  <si>
    <t>P-500-20293-881456</t>
  </si>
  <si>
    <t>With 12 months of work related experience &amp; with certificate of  employment to be applied equally to both US workers or CW1</t>
  </si>
  <si>
    <t>Lot 801 San Antonio Village</t>
  </si>
  <si>
    <t xml:space="preserve">Dandan </t>
  </si>
  <si>
    <t>C-500-20346-952594</t>
  </si>
  <si>
    <t>C-500-20218-751770</t>
  </si>
  <si>
    <t>WINNE U.S.A. CORPORATION</t>
  </si>
  <si>
    <t>PACIFIC GIFT SHOP II</t>
  </si>
  <si>
    <t>P.O. BOX 10003, PMB 93</t>
  </si>
  <si>
    <t>LU</t>
  </si>
  <si>
    <t>BIN</t>
  </si>
  <si>
    <t>3C COAST TO COAST BLDG. LIAT STREET</t>
  </si>
  <si>
    <t>P.O. BOX 10003, PMB 237</t>
  </si>
  <si>
    <t>pacificgiftshop@outlook.com</t>
  </si>
  <si>
    <t>P-500-20165-651433</t>
  </si>
  <si>
    <t>Work well under pressure and with deadlines; significant experience in retail business and health products;  strong leadership; interpersonal, management, customer service, and multitasking skills.  The qualifications, knowledge, skills and abilities applies equally to ALL applicants, foreign and U.S. workers.</t>
  </si>
  <si>
    <t>PACIFIC GIFT SHOP II, BEACH ROAD, GARAPAN</t>
  </si>
  <si>
    <t>C-500-20240-790474</t>
  </si>
  <si>
    <t>2nd flr Yumul Bldg</t>
  </si>
  <si>
    <t>P-500-20204-728244</t>
  </si>
  <si>
    <t>AUTO MECHANICS/TECHNICIAN</t>
  </si>
  <si>
    <t>knowledge in repairing,troubleshooting,operation and control,ability of critical thinking and judgement and decision making,knowledge in sales and marketing on automotive items,knowledge of machines and tools,including their designed ,uses repair and maintenance ,knowledge in customer and personal service.Must have an updated drivers license,physically fit,with auto mechanics/technician certificate.Employment certificate will be applied equally to both us worker and cw-1 workers.</t>
  </si>
  <si>
    <t>Beach rd Garapan</t>
  </si>
  <si>
    <t>Po Box 500932</t>
  </si>
  <si>
    <t>All CNMI and Federal Taxws required</t>
  </si>
  <si>
    <t>C-500-20259-823382</t>
  </si>
  <si>
    <t>CMI MGI HOLDINGS LLC</t>
  </si>
  <si>
    <t>670 BUILDERS</t>
  </si>
  <si>
    <t>Imbo</t>
  </si>
  <si>
    <t>Garcia</t>
  </si>
  <si>
    <t>Lower Navy Hill</t>
  </si>
  <si>
    <t>670builders@gmail.com</t>
  </si>
  <si>
    <t>P-500-20189-698496</t>
  </si>
  <si>
    <t>Carpentry skills, masonry skills, materials estimate skills, painting skills, plumbing skills, aircon cleaning &amp; maintenance skills.</t>
  </si>
  <si>
    <t>CNMI Withholding Tax , FICA and Cash Advances</t>
  </si>
  <si>
    <t>C-500-21021-024673</t>
  </si>
  <si>
    <t>Refuse and Recyclable Material Collectors</t>
  </si>
  <si>
    <t>P-500-20343-941177</t>
  </si>
  <si>
    <t>Operation and Control  Controlling operations of equipment or systems.
Coordination  Adjusting actions in relation to others' actions.
Critical Thinking  Using logic and reasoning to identify the strengths and weaknesses of alternative solutions, conclusions or approaches to problems.
Equipment Maintenance  Performing routine maintenance on equipment and determining when and what kind of maintenance is needed.
Operation Monitoring  Watching gauges, dials, or other indicators to make sure a machine is working properly.
Speaking  Talking to others to convey information effectively.
Active Listening  Giving full attention to what other people are saying, taking time to understand the points being made, asking questions as appropriate, and not interrupting at inappropriate times.
Judgment and Decision Making  Considering the relative costs and benefits of potential actions to choose the most appropriate one.
Reading Comprehension  Understanding written sentences and paragraphs in work related documents.
Social Perceptiveness  Being aware of others' reactions and understanding why they react as they do.
Time Management  Managing one's own time and the time of others.
Complex Problem Solving  Identifying complex problems and reviewing related information to develop and evaluate options and implement solutions.
Monitoring  Monitoring/Assessing performance of yourself, other individuals, or organizations to make improvements or take corrective action.
Quality Control Analysis  Conducting tests and inspections of products, services, or processes to evaluate quality or performance.
Service Orientation  Actively looking for ways to help people.
Writing  Communicating effectively in writing as appropriate for the needs of the audience
Troubleshooting  Determining causes of operating errors and deciding what to do about it.
Active Learning  Understanding the implications of new information for both current and future problem-solving and decision-making.
Repairing  Repairing machines or systems using the needed tools.
Persuasion  Persuading others to change their minds or behavior.
Instructing  Teaching others how to do something.
Negotiation  Bringing others together and trying to reconcile differences.
Systems Analysis  Determining how a system should work and how changes in conditions, operations, and the environment will affect outcomes.
Systems Evaluation  Identifying measures or indicators of system performance and the actions needed to improve or correct performance, relative to the goals of the system.
Equipment Selection  Determining the kind of tools and equipment needed to do a job.
Learning Strategies  Selecting and using training/instructional methods and procedures appropriate for the situation when learning or teaching new things.
Management of Material Resources  Obtaining and seeing to the appropriate use of equipment, facilities, and materials needed to do certain work.
Mathematics  Using mathematics to solve problems.</t>
  </si>
  <si>
    <t>C-500-20246-800469</t>
  </si>
  <si>
    <t>PERRY INTERNATIONAL CORPORATION</t>
  </si>
  <si>
    <t>O2 SPA</t>
  </si>
  <si>
    <t>CORAL TREE AVENUE GARAPAN</t>
  </si>
  <si>
    <t>GUOXIAN</t>
  </si>
  <si>
    <t>perryinternational@yahoo.com</t>
  </si>
  <si>
    <t>P-500-20209-735707</t>
  </si>
  <si>
    <t>C-500-20252-808569</t>
  </si>
  <si>
    <t>BRI BUILDING KOPA DI ROU ST. GARAPAN</t>
  </si>
  <si>
    <t>P-500-20118-518958</t>
  </si>
  <si>
    <t>NURSING ASSISTANT CERTIFICATE</t>
  </si>
  <si>
    <t>C-500-20198-717847</t>
  </si>
  <si>
    <t>JRTJ CORPORATION</t>
  </si>
  <si>
    <t>RPA SECURITY SERVICE</t>
  </si>
  <si>
    <t>KOBLERVILLE ROAD KOBLERVILLE</t>
  </si>
  <si>
    <t>TANGI</t>
  </si>
  <si>
    <t>HONOFRE</t>
  </si>
  <si>
    <t>jrtjcorporation@gmail.com</t>
  </si>
  <si>
    <t>P-500-20080-422154</t>
  </si>
  <si>
    <t>C-500-20220-756558</t>
  </si>
  <si>
    <t xml:space="preserve">Marianas Management Corporation </t>
  </si>
  <si>
    <t>P-500-20189-698181</t>
  </si>
  <si>
    <t>High school diploma, GED or suitable equivalent.
1 year experience as an HVAC technician, and willingness to continue education in HVAC field.
Understanding of advanced principles of air conditioning, refrigeration and heating.
Working knowledge of boiler systems.
Proficient in balancing air and water treatment systems in line with HVAC protocols.
Proficient in reading schematics and work plans.
Ability to work after hours, over weekends and on public holidays with short or no notice.
Ability to work in confined spaces.
Ensure compliance with appliance standards and with Occupational Health and Safety Act.</t>
  </si>
  <si>
    <t>C-500-20351-962478</t>
  </si>
  <si>
    <t>C-500-20214-746980</t>
  </si>
  <si>
    <t>P-500-20133-562095</t>
  </si>
  <si>
    <t>Must have at least one (1) year working experience. Must be physically fit, detailed oriented and organized. Must have knowledge in using various tools  &amp; equipment that are commonly used by General Maintenance. Can develop his own ways in doing things and able to work independently.</t>
  </si>
  <si>
    <t>C-500-20232-775978</t>
  </si>
  <si>
    <t>P-500-20113-506941</t>
  </si>
  <si>
    <t>Working certificate, Knowledge of machines and tools, including their designs, uses, repair, and maintenance. Knowledge of materials, methods, and the tools involved in the construction or repair of houses, buildings, or other structures.</t>
  </si>
  <si>
    <t>C-500-20276-855158</t>
  </si>
  <si>
    <t>C-500-20267-840413</t>
  </si>
  <si>
    <t>C-500-20300-887956</t>
  </si>
  <si>
    <t>FENG SHUN CORPORATION</t>
  </si>
  <si>
    <t>FACE TO FACE RESTAURANT</t>
  </si>
  <si>
    <t>P-500-20251-808118</t>
  </si>
  <si>
    <t xml:space="preserve">ABLE TO PREPARE AND COOK CHINESE CUISINE MEALS.
</t>
  </si>
  <si>
    <t>C-500-20350-961745</t>
  </si>
  <si>
    <t>P-500-20296-884930</t>
  </si>
  <si>
    <t>C-500-20251-808110</t>
  </si>
  <si>
    <t>Good News Mission Center, Inc.</t>
  </si>
  <si>
    <t>Good News Church of Saipan</t>
  </si>
  <si>
    <t>PO Box 506691</t>
  </si>
  <si>
    <t>Young Jo</t>
  </si>
  <si>
    <t>goodnews@hanmisaipan.com</t>
  </si>
  <si>
    <t>P-500-20209-735736</t>
  </si>
  <si>
    <t>This position requires a Master of Divinity degree, and ordination from a Christian denomination compatible with our church. At least 18 months of experience as a pastor at a Christian church
is required.</t>
  </si>
  <si>
    <t>C-500-20230-771288</t>
  </si>
  <si>
    <t xml:space="preserve">LEON P. GANACIAS </t>
  </si>
  <si>
    <t xml:space="preserve">KWAW-FM MAGIC 100.3 </t>
  </si>
  <si>
    <t>PO BOX 504651 CHALAN KANOA</t>
  </si>
  <si>
    <t>GANACIAS</t>
  </si>
  <si>
    <t>LEO JUN</t>
  </si>
  <si>
    <t>MONTEMAYOR</t>
  </si>
  <si>
    <t xml:space="preserve">MANAGING DIRECTOR </t>
  </si>
  <si>
    <t>ljganacias@radiocomusa.com</t>
  </si>
  <si>
    <t>P-500-20195-709319</t>
  </si>
  <si>
    <t>Experienced, Knowledgeable in QuickBooks &amp; Excel.</t>
  </si>
  <si>
    <t>2ND FLOOR ROOM 2-A MARIANAS PRINTING SERVICE BLDG., SAN JOSE</t>
  </si>
  <si>
    <t>FICA</t>
  </si>
  <si>
    <t>radiocom@radiocomusa.com</t>
  </si>
  <si>
    <t>KWAW-FM MAGIC 100.3</t>
  </si>
  <si>
    <t>C-500-20301-888782</t>
  </si>
  <si>
    <t>C-500-20251-808302</t>
  </si>
  <si>
    <t>P-500-20133-564706</t>
  </si>
  <si>
    <t>Knowledge of machines and tools, including their designs, uses, repair, and maintenance.</t>
  </si>
  <si>
    <t>C-500-20252-808831</t>
  </si>
  <si>
    <t>WIN WIN WAY CONSTRUCTION CO., (SAIPAN) INC.</t>
  </si>
  <si>
    <t>TSL PLAZA, BEACH ROAD, GARAPAN</t>
  </si>
  <si>
    <t>KAN</t>
  </si>
  <si>
    <t>HUGO</t>
  </si>
  <si>
    <t>Team Assemblers</t>
  </si>
  <si>
    <t>P-500-20188-695668</t>
  </si>
  <si>
    <t xml:space="preserve">Active Listening  Giving full attention to what other people are saying, taking time to understand the points being made, asking questions as appropriate, and not interrupting at inappropriate times.
Monitoring  Monitoring/Assessing performance of yourself, other individuals, or organizations to make improvements or take corrective action.
Quality Control Analysis  Conducting tests and inspections of products, services, or processes to evaluate quality or performance.
Coordination  Adjusting actions in relation to others' actions.
Critical Thinking  Using logic and reasoning to identify the strengths and weaknesses of alternative solutions, conclusions or approaches to problems.
Instructing  Teaching others how to do something.
Operation Monitoring  Watching gauges, dials, or other indicators to make sure a machine is working properly.
Reading Comprehension  Understanding written sentences and paragraphs in work related documents.
Social Perceptiveness  Being aware of others' reactions and understanding why they react as they do.
Speaking  Talking to others to convey information effectively.
Time Management  Managing one's own time and the time of others. </t>
  </si>
  <si>
    <t>C-500-20273-848953</t>
  </si>
  <si>
    <t>Brilliant Star Montessori school</t>
  </si>
  <si>
    <t>P-500-20241-792774</t>
  </si>
  <si>
    <t>Cleaner &amp; Building Service Worker</t>
  </si>
  <si>
    <t xml:space="preserve">Must have no criminal history and be able to provide current police clearance, will be applied equally to U.S. workers and CW-1 workers.  Must be able to obtain required CNMI health and other necessary certificates and permits.  Must have valid CNMI drivers license.  Must have reliable transportation from/to home to/from work site.
   </t>
  </si>
  <si>
    <t>Fuetsa Loop, Isla Drive, Brilliant Star Montessori School</t>
  </si>
  <si>
    <t>Days and hours worked each day may vary as required by school's need.</t>
  </si>
  <si>
    <t>The only deductions from pay will be those required under applicable law such as FICA (SS and Medicare) and CNMI tax law.</t>
  </si>
  <si>
    <t>C-500-20310-899837</t>
  </si>
  <si>
    <t>MICRONESIA RESORT INC</t>
  </si>
  <si>
    <t>P-500-20276-855108</t>
  </si>
  <si>
    <t>Have basic skills of production and processing, customer and personal service, food production. Flexible and willing to assist as needed to ensure all restaurant standards are met. Be able and willing to work in flexible shifts, days, evening, night, weekend and holidays</t>
  </si>
  <si>
    <t>DUTY MEAL, 15 DAYS VACATION LEAVE AFTER 1YR; 9 HOLIDAYS; OPTION BASIC HEALTH INSURANCE; OPTIONAL HOUSING</t>
  </si>
  <si>
    <t>CHAPTER 2 LOCAL TAX/CHAPTER 7 FEDERAL TAX/OPTIONAL MONTHLY WATER &amp; UTILITY DEDUCTION OF $100.00/OPTIONAL HEALTH INSURANCE DEDUCTION THAT IS ABOVE BASIC HEALTH PLAN</t>
  </si>
  <si>
    <t>INOS</t>
  </si>
  <si>
    <t>DEBRA</t>
  </si>
  <si>
    <t>C-500-20217-749563</t>
  </si>
  <si>
    <t>C-500-20274-850898</t>
  </si>
  <si>
    <t>P-500-20242-795003</t>
  </si>
  <si>
    <t>Prior cleaning experience strongly preferred.
Knowledge of cleaning equipment and supplies.
Ability to lift up to 50 lbs.
Flexibility to work weekends and nights as needed.</t>
  </si>
  <si>
    <t>C-500-20215-747322</t>
  </si>
  <si>
    <t>PROVEN MAINTENANCE EXPERIENCE AND TRAINING (PORTFOLIO).
SKILLED IN THE USE OF HAND AND POWER TOOLS.
ABILITY TO TAKE APART MACHINES, EQUIPMENT, OR DEVICES TO REMOVE AND REPLACE DEFECTIVE PARTS.
ABILITY TO CHECK BLUEPRINTS, REPAIR MANUALS, OR PARTS CATALOGS AS NECESSARY.
EXPERIENCE WITH PRECISION MEASURING INSTRUMENTS OR ELECTRONIC TESTING DEVICES.
EXPERIENCE PERFORMING ROUTINE MAINTENANCE.
STRONG ORGANIZATIONAL AND FOLLOW UP SKILLS.
EYE FOR DETAIL.
PROFESSIONAL PRESENTATION AND ATTITUDE.
ABILITY TO MAINTAIN FOCUS WHILE WORKING INDIVIDUALLY.
STRONG TIME MANAGEMENT SKILLS.
HIGH SCHOOL DIPLOMA OR GENERAL EDUCATION DEGREE (GED) EVEN FROM COUNTRY OF ORIGIN</t>
  </si>
  <si>
    <t>C-500-20347-955563</t>
  </si>
  <si>
    <t>P-500-20280-859271</t>
  </si>
  <si>
    <t>SALES SUPPORT SPECIALIST</t>
  </si>
  <si>
    <t xml:space="preserve">Knowledge of MS Word, MS Excel and ability to learn and use DDMS Software.
Knowledge of principles and methods for showing, promoting and selling products or services.  Knowledge of marketing strategy and tactics, product demonstration, sales techniques and sales control systems.  Knowledge of administrative and clerical procedures, managing files and records.  Ability to work a flexible schedule that meets the needs of the business including events, holidays, weekends and overtime.
</t>
  </si>
  <si>
    <t>C-500-20307-895605</t>
  </si>
  <si>
    <t>P-500-20276-854986</t>
  </si>
  <si>
    <t>C-500-20240-790149</t>
  </si>
  <si>
    <t>SAGITARIUS CORPORATION</t>
  </si>
  <si>
    <t>SAGITARIUS SECURITY SERVICES</t>
  </si>
  <si>
    <t>P.O. BOX 8152 SVRB</t>
  </si>
  <si>
    <t>ISA DRIVE, SAN VICENTE VILLAGE</t>
  </si>
  <si>
    <t>SISON</t>
  </si>
  <si>
    <t>OLIVAR</t>
  </si>
  <si>
    <t>P O BOX 8152 SVRB</t>
  </si>
  <si>
    <t>P-500-20209-735694</t>
  </si>
  <si>
    <t>1 year of work experience as security guard. Must have a good moral character. Must pass in drug test, required criminal background check and police clearance upon hiring, will be applied to both US citizen and CW-1 workers.</t>
  </si>
  <si>
    <t>P. O. BOX 8152 SVRB</t>
  </si>
  <si>
    <t>C-500-20310-899816</t>
  </si>
  <si>
    <t>P-500-20276-855144</t>
  </si>
  <si>
    <t>Radiologic Technician</t>
  </si>
  <si>
    <t xml:space="preserve">Associate's Degree in radiologic technology from a recognized/accredited school of Radiology or foreign equivalent. CNMI Health Care Professions License required equally for all U.S. and foreign workers. </t>
  </si>
  <si>
    <t xml:space="preserve">Songsong Village, Rota </t>
  </si>
  <si>
    <t xml:space="preserve">P. O. Box 1249 </t>
  </si>
  <si>
    <t>C-500-21005-994261</t>
  </si>
  <si>
    <t>C-500-20252-808570</t>
  </si>
  <si>
    <t xml:space="preserve"> SAIPAN</t>
  </si>
  <si>
    <t>P-500-20118-518955</t>
  </si>
  <si>
    <t>C-500-20302-889968</t>
  </si>
  <si>
    <t>CENTURY TOURS, INC.</t>
  </si>
  <si>
    <t>Century Tours</t>
  </si>
  <si>
    <t>Coral Tree Ave., Garapan</t>
  </si>
  <si>
    <t>Ground floor, Fiesta Resort &amp; Spa Saipan</t>
  </si>
  <si>
    <t>P-500-20258-820019</t>
  </si>
  <si>
    <t xml:space="preserve">Education:  Associate's Degree with two years work experience as an Executive Secretary and as an Administrative Assistant. Skilled in the use of various operating systems and project management software: Microsoft Internet Explorer, Microsoft Office, Microsoft Windows, Microsoft PowerPoint, Microsoft Excel, Microsoft Word. Knowledge of administrative and clerical procedures and systems such as work processing, managing files and records, stenography and transcription, designing forms, and other office procedures and terminology. Knowledge of business and management principles involved in strategic planning, resource allocation, human resources modeling, leadership technique, production methods and coordination of people and resources. </t>
  </si>
  <si>
    <t>C-500-20247-802962</t>
  </si>
  <si>
    <t>P.O. BOX 5000087</t>
  </si>
  <si>
    <t>P-500-20203-725677</t>
  </si>
  <si>
    <t>Reliable, dependable, honest , have passion to teach children, team worker, good attitude towards administration, students, co worker and parents.</t>
  </si>
  <si>
    <t xml:space="preserve">Kulales places  Chalan pale </t>
  </si>
  <si>
    <t>FICA, Withholding Tax and all other local taxes required by the government</t>
  </si>
  <si>
    <t>C-500-20317-909399</t>
  </si>
  <si>
    <t xml:space="preserve">Fuel allowance of $200 per month. </t>
  </si>
  <si>
    <t>C-500-20226-766610</t>
  </si>
  <si>
    <t>C-500-21049-084552</t>
  </si>
  <si>
    <t>C-500-20246-801089</t>
  </si>
  <si>
    <t>All applicable CNMI and federal deductions</t>
  </si>
  <si>
    <t>NILA TAITANO dba NILA's salon</t>
  </si>
  <si>
    <t>C-500-20259-822720</t>
  </si>
  <si>
    <t>C-500-20338-936110</t>
  </si>
  <si>
    <t>UNITY TRADE SERVICES INC</t>
  </si>
  <si>
    <t>METAL WORKS, REFILLING INDUSTRIAL GASES &amp; FIRE EXTINGUISHER, ETC</t>
  </si>
  <si>
    <t>P O BOX 500703</t>
  </si>
  <si>
    <t>MACALINAO</t>
  </si>
  <si>
    <t>CENDY</t>
  </si>
  <si>
    <t>ATRERO</t>
  </si>
  <si>
    <t>unitytradeservice@yahoo.com</t>
  </si>
  <si>
    <t>Packaging and Filling Machine Operators and Tenders</t>
  </si>
  <si>
    <t>P-500-20303-891133</t>
  </si>
  <si>
    <t>PACKAGING AND FILLING MACHINE OPERARS AND TENDERS</t>
  </si>
  <si>
    <t>HAZMAT AND D.O.T. CERTIFICATE</t>
  </si>
  <si>
    <t>UFA STREET LOWER BASE</t>
  </si>
  <si>
    <t>C-500-20308-896094</t>
  </si>
  <si>
    <t>C-500-20310-899738</t>
  </si>
  <si>
    <t>Knowledge of design techniques, tools, and principles involved in production of precision technical plans, blueprints, drawings, and models. Knowledge of materials, methods, and the tools involved in the construction or repair of houses, buildings, or other structures such as highways and roads. 3 years of direct work with AutoCAD and construction drawing preparation. MUST BE ABLE TO WORK FOR EXTENDED HOURS OR WORK DAYS</t>
  </si>
  <si>
    <t>C-500-20225-766165</t>
  </si>
  <si>
    <t>FM MANPOWER/BENCH'S SNACK BAR</t>
  </si>
  <si>
    <t>P-500-20196-711966</t>
  </si>
  <si>
    <t xml:space="preserve">At least High School graduate with minimum 12 months working experience as cook.
Must have general knowledge in food preparation. Must have the ability to work quickly and safely with sharp objects. Must be constructive and cooperative working relationships with others, and maintaining them over time.Can provide information to supervisors, co-workers and subordinates . Must be able to maintain cooperative attitude under stressful circumstances. Can work without any supervision.
Applicants either US citizen and CW-1 worker must provide training/employment certificate and unexpired food handler certificate.
</t>
  </si>
  <si>
    <t>C-500-20342-939558</t>
  </si>
  <si>
    <t>C-500-20200-722798</t>
  </si>
  <si>
    <t>Food handler certificates, Certificate of Training on Thai Cuisines</t>
  </si>
  <si>
    <t>C-500-20205-730577</t>
  </si>
  <si>
    <t>C-500-20319-912832</t>
  </si>
  <si>
    <t>P-500-20284-875358</t>
  </si>
  <si>
    <t>The position requires a meticulous, detail-oriented eye. Must have organizational skills and ability to manage deadlines. Must be proficient in IT work environment, and has analytical ability and a methodical approach in problem-solving.</t>
  </si>
  <si>
    <t>C-500-20230-771289</t>
  </si>
  <si>
    <t>LEON P. GANACIAS</t>
  </si>
  <si>
    <t>MANAGING DIRECTOR</t>
  </si>
  <si>
    <t>P-500-20190-700832</t>
  </si>
  <si>
    <t>C-500-20356-971709</t>
  </si>
  <si>
    <t>MARIANAS S ECURITY CORPORATION</t>
  </si>
  <si>
    <t>P.O.BOX 500438</t>
  </si>
  <si>
    <t>APRIL</t>
  </si>
  <si>
    <t>JAMBALOS</t>
  </si>
  <si>
    <t>MANAGING CONSULTANT</t>
  </si>
  <si>
    <t>P.O. BOX 500438</t>
  </si>
  <si>
    <t>ROONG LN#1 SAN JOSE</t>
  </si>
  <si>
    <t>office@marianassecurity.com</t>
  </si>
  <si>
    <t>P-500-20325-921252</t>
  </si>
  <si>
    <t>MONITORING OFFICER</t>
  </si>
  <si>
    <t>Video surveillance Certification requirement is applied equally to both the U.S workers and foreign workers, Attention to Detail, Ability to multitask and work independently, Familiar with surveillance equipment and communication equipment such as hand two way radio and cellphone.</t>
  </si>
  <si>
    <t>JOETEN SUPERSTORE BLDG.,ROON LN#1, SAN JOSE</t>
  </si>
  <si>
    <t>CNMI TAXES AND FICA</t>
  </si>
  <si>
    <t>C-500-20213-745130</t>
  </si>
  <si>
    <t xml:space="preserve">ALTANGEREL </t>
  </si>
  <si>
    <t>P-500-20181-684100</t>
  </si>
  <si>
    <t>MAINTENANCE WORKERS</t>
  </si>
  <si>
    <t>12 months or more on related occupation</t>
  </si>
  <si>
    <t>C-500-20308-896060</t>
  </si>
  <si>
    <t>P-500-20276-855285</t>
  </si>
  <si>
    <t>HOUSEKEEPING ATTENDANT
COMMERCIAL CLEANER
OPERATIONAL SERVICE WORKER, These may both apply to US worker and foreign worker.</t>
  </si>
  <si>
    <t>CNMI and Federal Taxes</t>
  </si>
  <si>
    <t>http:www///marianaslabor.net</t>
  </si>
  <si>
    <t>C-500-20318-911072</t>
  </si>
  <si>
    <t>C-500-20197-714911</t>
  </si>
  <si>
    <t>Lodging Managers</t>
  </si>
  <si>
    <t>P-500-20134-565639</t>
  </si>
  <si>
    <t>FRONT DESK MANAGER</t>
  </si>
  <si>
    <t>C-500-20208-735582</t>
  </si>
  <si>
    <t>Charlene M. Lizama</t>
  </si>
  <si>
    <t>Lorilynn Hotel</t>
  </si>
  <si>
    <t>BROADWAY SAN JOSE VILLAGE</t>
  </si>
  <si>
    <t>llorilynns88@yahoo.com</t>
  </si>
  <si>
    <t>P-500-20161-636789</t>
  </si>
  <si>
    <t>MAINTENANCE AND REPAIR WORKERS,GENERAL</t>
  </si>
  <si>
    <t>WORK SCHEDULES AS FOLLOWS:
9:00 AM TO 5:00 PM, 7 HOURS A DAY, AN HOUR FOR LUNCH BREAK.
MONDAY THROUGH FRIDAY , 35 HOURS PER WEEK.</t>
  </si>
  <si>
    <t>per week exceed 40 hours, overtime rate $12.64 x 1.5 =$18.96 per hour</t>
  </si>
  <si>
    <t>Deduct all local and federal taxes (e.g.FICA)</t>
  </si>
  <si>
    <t>llorilynns@yahoo.com</t>
  </si>
  <si>
    <t>C-500-20202-722971</t>
  </si>
  <si>
    <t>YONGFENG CORPORATION</t>
  </si>
  <si>
    <t>HANMI HARDWARE</t>
  </si>
  <si>
    <t>MIDDLE ROAD GARAPAN VILLAGE</t>
  </si>
  <si>
    <t>SHI</t>
  </si>
  <si>
    <t>XIUMEI</t>
  </si>
  <si>
    <t>YONGFENGCORP@OUTLOOK.COM</t>
  </si>
  <si>
    <t>P-500-20129-553447</t>
  </si>
  <si>
    <t>WORK SCHEDULES AS FOLLOWS:
8:00 AM TO 5:00 PM, 8 HOUR A DAY, AN HOUR FOR LUNCH BREAK.
MONDAY THROUGH FRIDAY, 40 HOURS PER WEEK.</t>
  </si>
  <si>
    <t>per week exceed 40 hours, overtime rate $9.26 x 1.5=$13.89 per hour</t>
  </si>
  <si>
    <t>yongfengcorp@outlook.com</t>
  </si>
  <si>
    <t>C-500-20339-938028</t>
  </si>
  <si>
    <t>P-500-20306-894175</t>
  </si>
  <si>
    <t>ACCOUNTING ASSOCIATES</t>
  </si>
  <si>
    <t>C-500-21032-044875</t>
  </si>
  <si>
    <t>C-500-20232-775895</t>
  </si>
  <si>
    <t>n\a</t>
  </si>
  <si>
    <t>President/General Manager</t>
  </si>
  <si>
    <t>Law OFfice of Park and Associates LLC</t>
  </si>
  <si>
    <t>P-500-20148-602891</t>
  </si>
  <si>
    <t>Automotive Service Technicians and Mechanics</t>
  </si>
  <si>
    <t># 678 Koblerville Road, Koblerville</t>
  </si>
  <si>
    <t>C-500-21028-041175</t>
  </si>
  <si>
    <t>YUE WAH TRADING CORPORATION</t>
  </si>
  <si>
    <t>YUE WAH AUTO SHOP</t>
  </si>
  <si>
    <t>P O BOX 502350</t>
  </si>
  <si>
    <t>CHALAN TUN JOAQUIN DOI CK</t>
  </si>
  <si>
    <t>CHAN</t>
  </si>
  <si>
    <t>SILK HUNG</t>
  </si>
  <si>
    <t>P-500-20363-980258</t>
  </si>
  <si>
    <t>AUTO MECHANIC MAINTENANCE</t>
  </si>
  <si>
    <t>Customer service skills.Identifying problems, repairing or replacing worn parts and knowing the difference between the camshaft and crankshaft. ...
Diagnostic skills. Work ethic. Problem-solving skills. Technical aptitude. .A wide array of knowledge. Resourcefulness. and 
Experience.</t>
  </si>
  <si>
    <t>C-500-20218-751750</t>
  </si>
  <si>
    <t xml:space="preserve">MIDDLE ROAD, GUALO RAI </t>
  </si>
  <si>
    <t>P-500-20125-536935</t>
  </si>
  <si>
    <t>C-500-20206-733746</t>
  </si>
  <si>
    <t>C-500-20303-891101</t>
  </si>
  <si>
    <t>J S J CO., LTD</t>
  </si>
  <si>
    <t>ROYAL POKER III</t>
  </si>
  <si>
    <t>P.O. BOX 505173</t>
  </si>
  <si>
    <t>CHALAN MONSIGNOR GUERRERO, SAN JOSE VILLAGE</t>
  </si>
  <si>
    <t>SHUNJIN</t>
  </si>
  <si>
    <t>CHALAN MSGR. GUERRERO, SAN JOSE VILLAGE</t>
  </si>
  <si>
    <t>P-500-20260-825676</t>
  </si>
  <si>
    <t>C-500-20220-756732</t>
  </si>
  <si>
    <t>WHT, FICA Tax , Housing is provided and offered at no cost and optional to workers.</t>
  </si>
  <si>
    <t>C-500-21036-057525</t>
  </si>
  <si>
    <t>C-500-20252-808618</t>
  </si>
  <si>
    <t>Assemblers and Fabricators, All Other</t>
  </si>
  <si>
    <t>P-500-20218-751995</t>
  </si>
  <si>
    <t>Assembler and Fabricator</t>
  </si>
  <si>
    <t>knowledge in using fabrication tools and equipment</t>
  </si>
  <si>
    <t>C-500-20324-919196</t>
  </si>
  <si>
    <t>At least six (6) months continuous experience caring for children in an institutional setting such as nursery schools, private schools, preschools and similar institutions. Must have no criminal history and be able to provide current police clearance, will be applied equally to U.S. citizen workers and CW-1 workers. Must be able to obtain licenses, certificates and permits that are required under CNMI law such as CPR training and certification, must have a reliable transportation from/to home to/from work site. Under CNMI law including Child Care Licensing regulations and requirements a Childcare Worker must meet one of the following pre-employment qualifications: (1) High school vocational childcare training course; OR (2) Orientation training course in the DCCA Center. Fluent knowledge (speaking and writing) of the English language is required. Fluent knowledge (speaking and writing) of any second language(s) is acceptable because second language learning is part of the school's curriculum. Fluency in speaking and writing in Mandarin language is preferable, but not required.</t>
  </si>
  <si>
    <t>The only deductions from pay will be those required under applicable law such as Social Security, Medicare, and CNMI tax(es) and other tax laws.</t>
  </si>
  <si>
    <t>C-500-21005-994416</t>
  </si>
  <si>
    <t>Ability to work independently and beyond non traditional hours.
Computer literate
At least 12 months experience</t>
  </si>
  <si>
    <t>C-500-21041-067394</t>
  </si>
  <si>
    <t>P-500-21009-004054</t>
  </si>
  <si>
    <t>Must have at least one (1) year working experience. Must know how to used hand tools and power tools that are commonly use in repairing auto vehicle and body frame. Must be proficient, have strong technical skills in the field, problem-solving skills and the ability to work as a team.</t>
  </si>
  <si>
    <t>C-500-21015-015578</t>
  </si>
  <si>
    <t>Laborers and Freight, Stock, and Material Movers, Hand</t>
  </si>
  <si>
    <t>P-500-20328-923365</t>
  </si>
  <si>
    <t xml:space="preserve">Coordination  Adjusting actions in relation to others' actions.
Critical Thinking  Using logic and reasoning to identify the strengths and weaknesses of alternative solutions, conclusions or approaches to problems.
Operation and Control  Controlling operations of equipment or systems.
Active Listening  Giving full attention to what other people are saying, taking time to understand the points being made, asking questions as appropriate, and not interrupting at inappropriate times.
Operation Monitoring  Watching gauges, dials, or other indicators to make sure a machine is working properly.
Reading Comprehension  Understanding written sentences and paragraphs in work related documents.
Speaking  Talking to others to convey information effectively.
Monitoring  Monitoring/Assessing performance of yourself, other individuals, or organizations to make improvements or take corrective action.
Judgment and Decision Making  Considering the relative costs and benefits of potential actions to choose the most appropriate one.
Time Management  Managing one's own time and the time of others.
Complex Problem Solving  Identifying complex problems and reviewing related information to develop and evaluate options and implement solutions.
Social Perceptiveness  Being aware of others' reactions and understanding why they react as they do.
Writing  Communicating effectively in writing as appropriate for the needs of the audience.
Equipment Maintenance  Performing routine maintenance on equipment and determining when and what kind of maintenance is needed.
Service Orientation  Actively looking for ways to help people.
Troubleshooting  Determining causes of operating errors and deciding what to do about it.
Active Learning  Understanding the implications of new information for both current and future problem-solving and decision-making.
Instructing  Teaching others how to do something.
Repairing  Repairing machines or systems using the needed tools.
Equipment Selection  Determining the kind of tools and equipment needed to do a job.
Learning Strategies  Selecting and using training/instructional methods and procedures appropriate for the situation when learning or teaching new things.
</t>
  </si>
  <si>
    <t>C-500-20247-802860</t>
  </si>
  <si>
    <t>EURO SAIPAN ASSETS 5 LLC HOTEL</t>
  </si>
  <si>
    <t>P-500-20135-570164</t>
  </si>
  <si>
    <t>A considerable amount of work-related skill, knowledge, or experience is needed for these occupations. Employees in these occupations usually need several years of work-related experience, on-the-job training, and/or vocational training. Many of these occupations involve coordinating, supervising, managing, or training others.</t>
  </si>
  <si>
    <t xml:space="preserve">PMB 3214 P.O. BOX 10002 </t>
  </si>
  <si>
    <t xml:space="preserve">Local Withholding and FICA Taxes. </t>
  </si>
  <si>
    <t>C-500-20321-914715</t>
  </si>
  <si>
    <t># 9 .VESTCOR OFFICE ,SADOG TASI.</t>
  </si>
  <si>
    <t>ZOU</t>
  </si>
  <si>
    <t>WENQIANG</t>
  </si>
  <si>
    <t>P-500-20280-861420</t>
  </si>
  <si>
    <t>YACHT CAPTAIN</t>
  </si>
  <si>
    <t>Preferably at least 500 tons valid master mariner license. Must have an associate degree in Nautical Science or related field. Must have at least 24 months of experience as a yacht captain. With STCW and AEC. Must have Jet Drive Engine Experience. Well, knowledge of vessel engineering and other systems. Have at least 2 years of fleet captain experience. Shipyard experience. Fluency in Microsoft Office. Ability to be on call. Strategic thinker with the ability to work independently. Energetic, creative, and detail-oriented project management skills. Clear and concise written and verbal communication skills. Strong interpersonal and analytical abilities. Familiar with the Northwestern Pacific Ocean navigation area.</t>
  </si>
  <si>
    <t>THE HARBOR OF SAIPAN ISLAND</t>
  </si>
  <si>
    <t>C-500-21014-012898</t>
  </si>
  <si>
    <t>P-500-20350-959440</t>
  </si>
  <si>
    <t>OFFICE AND ADMINISTRATIVE SUPPORT WORKERS, ALL OTHER</t>
  </si>
  <si>
    <t>Group of Medical Insurances</t>
  </si>
  <si>
    <t>C-500-21020-024067</t>
  </si>
  <si>
    <t>FICA, FEDERAL CHAPTER 7 &amp; CNMI  CHAPTER 2 AND 401K</t>
  </si>
  <si>
    <t>C-500-20347-955560</t>
  </si>
  <si>
    <t>P-500-20280-859277</t>
  </si>
  <si>
    <t xml:space="preserve">Knowledge of MS Word, MS Excel and ability to learn and use DDMS software. Knowledge of office and school products.  Skill in organizing and time-management  Ability to effectively multi-task.   Ability to work independently with little direct supervision.  Ability to work a flexible schedule that meets the needs of the business including events, holidays, weekends and overtime.  Ability to perform moderate to heavy lifting.
</t>
  </si>
  <si>
    <t>C-500-20342-939537</t>
  </si>
  <si>
    <t>C-500-20252-808572</t>
  </si>
  <si>
    <t>TENDER CARE</t>
  </si>
  <si>
    <t>P-500-20118-519000</t>
  </si>
  <si>
    <t>C-500-20224-761389</t>
  </si>
  <si>
    <t>CORPORATE VICE PRESIDENT</t>
  </si>
  <si>
    <t>Recreation Workers</t>
  </si>
  <si>
    <t>P-500-20170-662941</t>
  </si>
  <si>
    <t>DIVEMASTER</t>
  </si>
  <si>
    <t>18 YRS. OLD &amp; ABOVE, CPR/FIRST AID CERTIFICATION, ADVANCE OPEN WATER CERTIFICATION, DIVEMASTER CERTIFICATION, MEDICAL CERTIFICATION (WITHIN 12 MONTHS), EMPLOYMENT CERTIFICATION FROM PREVIOUS EMPLOYER(S), MUST KNOW HOW  TO SPEAK KOREAN TO ACCOMMODATE TARGET MARKET, PROFESSIONAL LIABILITY INSURANCE, POLICE CLEARANCE MAY BE REQUIRED DURING INTERVIEW. SPECIAL REQUIREMENTS &amp; QUALIFICATIONS ARE EQUALLY APPLIED  TO BOTH U.S. AND CW-1 WORKER APPLICANTS.</t>
  </si>
  <si>
    <t>FICA &amp; LOCAL WAGES &amp; SALARY  TAXES</t>
  </si>
  <si>
    <t>C-500-20310-899969</t>
  </si>
  <si>
    <t>C-500-20254-814289</t>
  </si>
  <si>
    <t>P-500-20218-751871</t>
  </si>
  <si>
    <t xml:space="preserve"> FLORAL DESIGNER</t>
  </si>
  <si>
    <t xml:space="preserve">MUST BE ARTISTIC AND CREATIVE; MUST HAVE SKILLS ON PRACTICAL HAND-ON PROBLEMS AND SOLUTIONS
</t>
  </si>
  <si>
    <t>C-500-20310-899825</t>
  </si>
  <si>
    <t>C-500-20338-936107</t>
  </si>
  <si>
    <t>METAL  REFILLING INDUSTRIAL GASES &amp; FIRE EXTINGUISHER ETC</t>
  </si>
  <si>
    <t>Structural Metal Fabricators and Fitters</t>
  </si>
  <si>
    <t>P-500-20302-890103</t>
  </si>
  <si>
    <t>STRUCTURAL METAL FABRICATORS AND FITTERS</t>
  </si>
  <si>
    <t>CERTIFIED WELDER, TIG AND MIG CERTIFIED</t>
  </si>
  <si>
    <t>C-500-20231-773722</t>
  </si>
  <si>
    <t>P-500-20167-652223</t>
  </si>
  <si>
    <t>WAREHOUSE ASSOCIATE</t>
  </si>
  <si>
    <t xml:space="preserve">
	A high school diploma
	Experience with inventory software or knowledge of MS Office (Excel)
	Physical stamina that can lift at least 50 lbs.
	A valid Driver's License is a plus.
	Inventory management- knowledge of electrical materials</t>
  </si>
  <si>
    <t>C-500-20302-889878</t>
  </si>
  <si>
    <t xml:space="preserve">US or Foreign Workers: Associate's Degree. At least 24 months experience in managing hotel operations. Must be able to work nights, weekends, and holidays. Must be able to work
during inclement weather. Majority of Resort guests are from China, Japan, and Korea and this position will manage proper and efficient guest relations of guests from these countries. As such, language proficiency in Japanese, Korean, OR Chinese is required.
</t>
  </si>
  <si>
    <t>CNMI and Federal Taxes, share in medical insurance and 401K retirement plan.</t>
  </si>
  <si>
    <t>C-500-20228-771072</t>
  </si>
  <si>
    <t>Pacific Drug Testing Services, LLC</t>
  </si>
  <si>
    <t>P-500-20192-706965</t>
  </si>
  <si>
    <t>Computer Specialist</t>
  </si>
  <si>
    <t>Associate's of Science in Computer Science.  Cisco Certified Network Associate (CCNA) experience implementing and administering Cisco solutions. Knowledge of basic IP addressing. Knowledge of circuit boards, processors, chips, electronic equipment, and computer hardware and software, including applications and programming.  A level of programming knowledge (e.g. SQL, Visual Basic, C++).</t>
  </si>
  <si>
    <t>C-500-20227-769085</t>
  </si>
  <si>
    <t>P-500-20107-491595</t>
  </si>
  <si>
    <t>COMBINED FOOD PREPARATION &amp; SERVING WORKERS</t>
  </si>
  <si>
    <t>Actively looks ways to help people.Cooperative.Can handle complaints and accepts suggestions,Can work well with others.Can assess the value and quality of food to serve or give to the customers.</t>
  </si>
  <si>
    <t>C-500-20218-751961</t>
  </si>
  <si>
    <t>ACHIVE LN, FINASISU VILLAGE</t>
  </si>
  <si>
    <t xml:space="preserve">WHT, FICA TAX, Housing is provided and offered at no cost and optional to workers. </t>
  </si>
  <si>
    <t>C-500-21049-084535</t>
  </si>
  <si>
    <t>C-500-20315-905663</t>
  </si>
  <si>
    <t>Josie's Unique Hair</t>
  </si>
  <si>
    <t>P-500-20256-819691</t>
  </si>
  <si>
    <t>Hairdresser and Cosmetologist</t>
  </si>
  <si>
    <t>Skills to shape different kinds of hair styles. Employment Certificate for at least 12 months</t>
  </si>
  <si>
    <t>CNMI tax and federal tax</t>
  </si>
  <si>
    <t>C-500-20226-766609</t>
  </si>
  <si>
    <t>ROOM 104 MARIANAS BUSINESS PLAZA NAURU LOOP SUSUSPE</t>
  </si>
  <si>
    <t>EFG.PACIFIC.HOLDINGS@GMAIL.COM</t>
  </si>
  <si>
    <t>P-500-20182-686803</t>
  </si>
  <si>
    <t>TAILORS,DRESSMAKERS AND CUSTOM SEWERS</t>
  </si>
  <si>
    <t xml:space="preserve"> Must have a very specialized set of skills,include sewing, pattern making, and fashion design. 
Must know how to alter or repair both men's and women's clothes.</t>
  </si>
  <si>
    <t>C-500-20317-910608</t>
  </si>
  <si>
    <t xml:space="preserve">12 MONTHS EXPERIENCE IN THE FREIGHT FORWARDING INDUSTRY.  HAVE SAFETY &amp; SECURITY AWARENESS TRAINING IN
BASIC HAZARDOUS MATERIAL TRANSPORTATION COURSE AND TRAINING IN DANGEROUS GOODS AND REGULATIONS. ABILITY TO WORK UNPREDICTABLE HOURS,
INCLUDING SOME EVENINGS AND WEEKENDS. UNDERSTANDING OF DOMESTIC AND INTERNATIONAL
SHIPPING REGULATIONS, INCLUDING TARIFF LAWS AND TRADE AGREEMENTS
</t>
  </si>
  <si>
    <t>C-500-20248-805728</t>
  </si>
  <si>
    <t>P.O. Box 520461, Tinian</t>
  </si>
  <si>
    <t xml:space="preserve">Marpo Heights </t>
  </si>
  <si>
    <t>Marpo Heights</t>
  </si>
  <si>
    <t>P-500-20153-614675</t>
  </si>
  <si>
    <t>Proficient in Microsoft Office applications, emphasis on Microsoft Office Accounting and Excel program.</t>
  </si>
  <si>
    <t>P.O.Box 520461, Tinian</t>
  </si>
  <si>
    <t>C-500-20316-907811</t>
  </si>
  <si>
    <t>6 months experiences as dressmaker/seamstress</t>
  </si>
  <si>
    <t>C-500-20302-890088</t>
  </si>
  <si>
    <t>C-500-20305-893880</t>
  </si>
  <si>
    <t>PMB 482 PPP BOX 10000, Kagman2, Monggos Pl</t>
  </si>
  <si>
    <t>PMB 482 PPP BOX 10000, Kagman 2,Monggos Pl</t>
  </si>
  <si>
    <t>P-500-20258-820006</t>
  </si>
  <si>
    <t xml:space="preserve">Generals and Operations Manager </t>
  </si>
  <si>
    <t>Previous work-related skill, knowledge, or experiences is required for these occupations.  Employees in these occupations need two (2) years of job experiences and required three(3) month office training. Japanese speaking and writing is highly preferred.</t>
  </si>
  <si>
    <t>C-500-20204-730374</t>
  </si>
  <si>
    <t>renee.eacosta@gmail.com</t>
  </si>
  <si>
    <t>C-500-20210-738134</t>
  </si>
  <si>
    <t>LAGUNA DR., SADOG TASI</t>
  </si>
  <si>
    <t>P-500-20170-663529</t>
  </si>
  <si>
    <t>*Ability to assess and monitor  operation  of the organization and  individuals to 
  make  improvements or  corrective action.
*Ability to tell when something is   wrong  or is likely to go wrong.
*Basic knowledge of business and management principles involved in planning, 
  leadership, and coordination.
*Basic knowledge of principles for providing customer services.
*Basic knowledge of principles for personnel recruitment and selection.
*Proficiency in Chinese language.</t>
  </si>
  <si>
    <t>C-500-20238-785684</t>
  </si>
  <si>
    <t>C-500-20302-889904</t>
  </si>
  <si>
    <t xml:space="preserve">CRISPINO </t>
  </si>
  <si>
    <t>PO BOX 50509, CK</t>
  </si>
  <si>
    <t>P-500-20258-820027</t>
  </si>
  <si>
    <t>KNOWLEDGE IN BUILDING CARPENTRY</t>
  </si>
  <si>
    <t>C-500-20221-758626</t>
  </si>
  <si>
    <t>SUPER A PLUS GENERAL CONTRACTOR</t>
  </si>
  <si>
    <t>P-500-20173-670641</t>
  </si>
  <si>
    <t>1 YEAR EXPERIENCE AS BUILDING MAINTENANCE IS REQUIRED AND PREFERABLY WITH CARPENTRY RELATED SKILLS SUCH AS REPAIR/INSTALLATION, CAN OPERATE EQUIPMENT AND HAND POWER TOOLS. MUST HAVE PROBLEM SOLVING SKILLS, BE SELF MOTIVATED AND ORGANIZED. MUST BE ABLE TO DELIVER WORK INDEPENDENTLY AND WITH URGENCY.</t>
  </si>
  <si>
    <t>HURIGUCHI BLDG., BEACH ROAD</t>
  </si>
  <si>
    <t>C-500-20251-808309</t>
  </si>
  <si>
    <t>P-500-20133-564544</t>
  </si>
  <si>
    <t>Knowledge of principles and processes for providing customer and personal services. This includes customer needs assessment, meeting quality standards for services, and evaluation of customer satisfaction. Knowledgeable in using Accounting Software such as Quickbooks or Peachtree.</t>
  </si>
  <si>
    <t>C-500-20302-890100</t>
  </si>
  <si>
    <t>360 ENTERPRISES</t>
  </si>
  <si>
    <t>360 REVOLVING RESTAURANT</t>
  </si>
  <si>
    <t>PMB 360 P.O. BOX  10000</t>
  </si>
  <si>
    <t>COLBURN SR</t>
  </si>
  <si>
    <t>ANDREW</t>
  </si>
  <si>
    <t>PMB 360 P.O. BOX 10000</t>
  </si>
  <si>
    <t>P-500-20261-828689</t>
  </si>
  <si>
    <t>Must be of legal age to serve alcoholic beverages (May vary by state)Must have Food Handler.Must have clear written and verbal communication skills.Must have the physical abilities to carry out the functions of the job description.Must be able to responsibly handle cash transactions.Must be able to consolidate and coordinate needs for all tables within their station.Must be able to carry food and beverage.Must be able to work in a team environment.High School Graduate.At least one-year experience as a food server within a restaurant, hotel, or conference center operation.Any related customer service/oriented experience will be considered.
Ability to comprehend and communicate in fluent English.</t>
  </si>
  <si>
    <t>MARIANAS BUSINESS PLAZA SUSUPE</t>
  </si>
  <si>
    <t>WOEKERS COMPENSATION COMPANY PROVIDED</t>
  </si>
  <si>
    <t>C-500-21009-004261</t>
  </si>
  <si>
    <t>Laverne D. Masangcay</t>
  </si>
  <si>
    <t>ABM Auto Repair Shop</t>
  </si>
  <si>
    <t>Tun Joaquin Doi Road</t>
  </si>
  <si>
    <t>Laverne</t>
  </si>
  <si>
    <t>P-500-20343-941203</t>
  </si>
  <si>
    <t>Certificate of Employment as Painter will be applicable to both US worker and CW-1 workers.  Mix paints to match color specifications or vehicles' original colors, stirring or thinning paints, using spatulas or power mixing equipment.  Select paint according to company requirements and match paint colors, following specified color charts.  Dispose of hazardous waste in an appropriate manner.  Remove grease, dirt, paint or rust rom vehicle surfaces in preparation for paint application, using abrasives, solvents, brushes, blowtorches, washing tanks, or sandblasters.  Spray prepared surfaces with specified amounts of primers and decorative or finish coatings.</t>
  </si>
  <si>
    <t>C-500-20281-862037</t>
  </si>
  <si>
    <t>1. Good public speaking skills.
2.Outgoing personality
3.Punctual
4.Flexible schedule to work on weekends.
5.Have work experience  as tour guide.
6.Can speak Japanese or Korean or Chinese language.</t>
  </si>
  <si>
    <t>Salary Withholding Tax, SS, and Medicare Tax</t>
  </si>
  <si>
    <t>C-500-20216-749274</t>
  </si>
  <si>
    <t>One Call Incorporated</t>
  </si>
  <si>
    <t>One Call Maintenance</t>
  </si>
  <si>
    <t>Chalan Pale Arnold  Middle Road</t>
  </si>
  <si>
    <t>D'Torres Bldg., 1st Floor</t>
  </si>
  <si>
    <t>MAFNAS</t>
  </si>
  <si>
    <t>RUFO</t>
  </si>
  <si>
    <t>rtmafnas@gmail.com</t>
  </si>
  <si>
    <t>P-500-20113-506610</t>
  </si>
  <si>
    <t>Janitor and Cleaner</t>
  </si>
  <si>
    <t>Capable of performing the job and able to operate the cleaning equipment.</t>
  </si>
  <si>
    <t>C-500-21003-992064</t>
  </si>
  <si>
    <t>YUMAN CONSTRUTION</t>
  </si>
  <si>
    <t>P-500-20325-921281</t>
  </si>
  <si>
    <t>Must be knowledgeable in using hand and power tools.</t>
  </si>
  <si>
    <t>Airport Road</t>
  </si>
  <si>
    <t>C-500-20231-773693</t>
  </si>
  <si>
    <t>INTERNATIONAL RESORT CARE CORP</t>
  </si>
  <si>
    <t>PIER RESTAURANT</t>
  </si>
  <si>
    <t>PASEO DE MARIANAS, GARAPAN VILLAGE</t>
  </si>
  <si>
    <t>HUAJIE</t>
  </si>
  <si>
    <t>IRCCORP@OUTLOOK.COM</t>
  </si>
  <si>
    <t>P-500-20171-667206</t>
  </si>
  <si>
    <t>Work schedules as follows:
11:00 am to 2:00 pm,
5:00 pm to 9:00 pm. 7 hours a day.
Monday through Friday, 35 hours per week.</t>
  </si>
  <si>
    <t>irccorp@outloo.com</t>
  </si>
  <si>
    <t>C-500-20221-758631</t>
  </si>
  <si>
    <t>P-500-20189-698171</t>
  </si>
  <si>
    <t>GENERAL AND OPERATIONS MANAGER</t>
  </si>
  <si>
    <t xml:space="preserve">Must have at least 2 years of work related experience in this field. Job requires considerable amount of work-related skill, knowledge, or experience and willingness to take on responsibilities, challenges, operational decisions or activities, and analyze financial records to improve efficiency. Knowledge of principles and processes for providing customer services. This includes customer needs assessment, meeting quality standards for services, and evaluation of clients satisfaction. Knowledge of business and management principles involved in strategic planning, resource allocation, human resources modeling, leadership technique, production methods, and coordination of people and resources.  Knowledge in planning, directing, or coordinating, formulating policies, managing daily operations, and planning the use of materials and human resources. </t>
  </si>
  <si>
    <t>C-500-20223-758830</t>
  </si>
  <si>
    <t>P-500-20191-703674</t>
  </si>
  <si>
    <t>High school diploma or equivalent. Prior experience in related and beverage service and food preparations. Thorough experience with hot and cold food preparation. Can cook Korean and Chinese dishes. Good working knowledge of accepted sanitation and health codes. Ability to use slicers, mixers, grinders, food processors, etc., Able to handle work in a fast-paced environment.</t>
  </si>
  <si>
    <t>C-500-20217-749694</t>
  </si>
  <si>
    <t>WHT, FICA TAX</t>
  </si>
  <si>
    <t>C-500-20217-749547</t>
  </si>
  <si>
    <t>MIDDLE ROAD GUALO RAI</t>
  </si>
  <si>
    <t>P-500-20122-533685</t>
  </si>
  <si>
    <t>Proficient in Quickbooks/Peachtree Software.
Knowledge of principles and processes for providing customer and personal services.
This includes customer needs assessment, meeting quality standards for services, and evaluation of customer satisfaction.
Knowledge of business and management principles involved in strategic planning, resource allocation, human resources modeling, leadership technique, production methods, and coordination of people and resources.
Knowledge of principles and method for showing, promoting, and selling products or services. This knowledge includes marketing strategy and tactics product demonstration, sales techniques, and sales control systems.     
Knowledge of tires and related mechanical services preferred.</t>
  </si>
  <si>
    <t>C-500-20217-749391</t>
  </si>
  <si>
    <t>C &amp; F CORPORATION</t>
  </si>
  <si>
    <t>AQUA WATER</t>
  </si>
  <si>
    <t>PO Box 500809</t>
  </si>
  <si>
    <t>BUNINAS LOOP AFETNA RD SAN ANTONIO</t>
  </si>
  <si>
    <t>Sin</t>
  </si>
  <si>
    <t>Byung</t>
  </si>
  <si>
    <t>P-500-20105-484232</t>
  </si>
  <si>
    <t>SALES WORKER</t>
  </si>
  <si>
    <t>DRIVER LICENSE ONLY.</t>
  </si>
  <si>
    <t>C-500-20238-785466</t>
  </si>
  <si>
    <t>P-500-20192-706318</t>
  </si>
  <si>
    <t>FOOD HANDLER
MUST BE KNOWLEDGEABLE IN RETAIL AND WHOLESALE INDUSTRY</t>
  </si>
  <si>
    <t>C-500-20205-730810</t>
  </si>
  <si>
    <t>P-500-20106-487525</t>
  </si>
  <si>
    <t>MUST HAVE AT LEAST 2 YEARS EXPERIENCE AS AN AIRCON TECHNICIAN WITH AN EPA APPROVED CERTIFICATION. MUST BE ABLE TO READ SCHEMATICS, GAUGES AND METERS. MUST HAVE KNOWLEDGE IN WELDING, ELECTRICAL AND CHARGING. MUST BE ABLE TO MULTI TASK AND WORK UNDER PRESSURE. MUST HAVE A GOOD WORKING ATTITUDE AND BE ABLE TO HANDLE STRESSFUL CIRCUMSTANCES.</t>
  </si>
  <si>
    <t>F&amp;G BLDG., BEACH ROAD</t>
  </si>
  <si>
    <t>C-500-20266-837598</t>
  </si>
  <si>
    <t>OK</t>
  </si>
  <si>
    <t>C-500-20216-747542</t>
  </si>
  <si>
    <t>C-500-20276-855115</t>
  </si>
  <si>
    <t>Kylie's Bakeshop</t>
  </si>
  <si>
    <t>Chalan Pale Arnold, Middle Road Gualo Rai</t>
  </si>
  <si>
    <t>Gualo rai</t>
  </si>
  <si>
    <t>P-500-20244-795214</t>
  </si>
  <si>
    <t>With baking experience in commercial establishment and be able to produce Filipino breads/pastries. Be able to get or provide CNMI Food Handler Certificate.</t>
  </si>
  <si>
    <t>Federal &amp; CNMI taxes</t>
  </si>
  <si>
    <t>C-500-20225-763673</t>
  </si>
  <si>
    <t>P-500-20114-510883</t>
  </si>
  <si>
    <t xml:space="preserve">PREVIOUS WORK-RELATED SKILLS, KNOWLEDGE, OR EXPERIENCE, AS WELL AS COMMUNICATION, ORGANIZATION, COORDINATION, MATHEMATICS, ACTIVE LISTENING, CRITICAL THINKING, MONITORING, TIME MANAGEMENT, COMPLEX PROBLEM SOLVING, AND COORDINATION. </t>
  </si>
  <si>
    <t>Grand Street,  LOT 003 T11, San Jose Village</t>
  </si>
  <si>
    <t>Personal Cash Advances, FICA, and Withholding Tax.</t>
  </si>
  <si>
    <t>C-500-21040-064151</t>
  </si>
  <si>
    <t>Taro Sue Corporation</t>
  </si>
  <si>
    <t>Taro Sue Store</t>
  </si>
  <si>
    <t>PO Box 502745</t>
  </si>
  <si>
    <t>CHALAN PALE ARNOLD RD CORNER COMMONWEALTH DRIVE CHINATOWN</t>
  </si>
  <si>
    <t>Silva</t>
  </si>
  <si>
    <t>Assistant Manager</t>
  </si>
  <si>
    <t>CHALAN PALE ARNOL RD COR COMMONWEALTH DR CHINA TOWN</t>
  </si>
  <si>
    <t>tarosuesaipan@gmail.com</t>
  </si>
  <si>
    <t>P-500-20347-955602</t>
  </si>
  <si>
    <t>General Maintenance and Repairer</t>
  </si>
  <si>
    <t>Ability to work efficiently and keep calm.  Ability to work well in a team. Have a good communication skill. Can follow instructions. Ability to work shifts, over weekends and on holidays as required.</t>
  </si>
  <si>
    <t>C-500-20241-792595</t>
  </si>
  <si>
    <t>NEW SUMMER HOLIDAY HOTEL APARTMENT RENTAL COMMERCIAL SPACE RENTAL</t>
  </si>
  <si>
    <t>Sustainability Specialists</t>
  </si>
  <si>
    <t>P-500-20191-703644</t>
  </si>
  <si>
    <t>BUSINESS OPERATIONS SPECIALIST</t>
  </si>
  <si>
    <t xml:space="preserve">WILL SUPERVISE THE FOLLOWING POSITIONS: 
1) AUDITOR 
2) HUMAN RESOURCE MANAGEMENT 
3)EXPEDITER 
4) PLANNER 
5) MERCHANDISER 
6) OPERATION MANAGER 
Must be able to address organizational sustainability issues, such as waste stream management, green building practices, and green procurement plans. And must also create or maintain plans or other documents related to sustainability projects and implement business continuity and disaster recovery strategies and solutions. Must know how to seek business solutions that will not have an adverse effect in the future.
</t>
  </si>
  <si>
    <t>WITHHOLDING TAX, MED &amp; SS FICA TAX</t>
  </si>
  <si>
    <t>C-500-20310-899857</t>
  </si>
  <si>
    <t>Ability to maintain highly confidential nature of accounting works and possess professionalism. Proficient in Peachtree or Quickbooks Accounting software. Must be able to work under pressure and meet deadlines. Must have at least 36 months of experience as accountant.</t>
  </si>
  <si>
    <t>DECISION_DATE</t>
  </si>
  <si>
    <t>CW-1_PERMIT_RENEWAL_DATE</t>
  </si>
  <si>
    <t>EMP-PROVIDED_TOOLS_EQUIPMENT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</si>
</sst>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
    <xf numFmtId="0" fontId="0" fillId="0" borderId="0" xfId="0"/>
    <xf numFmtId="14" fontId="0" fillId="0" borderId="0" xfId="0" applyNumberFormat="1"/>
    <xf numFmtId="0" fontId="0" fillId="0" borderId="0" xfId="0" applyAlignment="1">
      <alignment wrapText="1"/>
    </xf>
    <xf numFmtId="164"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385"/>
  <sheetViews>
    <sheetView tabSelected="1" workbookViewId="0">
      <pane ySplit="1" topLeftCell="A2" activePane="bottomLeft" state="frozen"/>
      <selection pane="bottomLeft" activeCell="A2" sqref="A2"/>
    </sheetView>
  </sheetViews>
  <sheetFormatPr defaultRowHeight="15" x14ac:dyDescent="0.25"/>
  <cols>
    <col min="1" max="1" width="18" bestFit="1" customWidth="1"/>
    <col min="2" max="2" width="49.85546875" bestFit="1" customWidth="1"/>
    <col min="3" max="3" width="14.42578125" style="1" bestFit="1" customWidth="1"/>
    <col min="4" max="4" width="22" style="1" bestFit="1" customWidth="1"/>
    <col min="5" max="5" width="30" bestFit="1" customWidth="1"/>
    <col min="6" max="6" width="27.140625" style="1" bestFit="1" customWidth="1"/>
    <col min="7" max="7" width="19.85546875" bestFit="1" customWidth="1"/>
    <col min="8" max="8" width="20.42578125" bestFit="1" customWidth="1"/>
    <col min="9" max="9" width="21.5703125" bestFit="1" customWidth="1"/>
    <col min="10" max="10" width="63.5703125" bestFit="1" customWidth="1"/>
    <col min="11" max="11" width="73.42578125" bestFit="1" customWidth="1"/>
    <col min="12" max="12" width="62.140625" bestFit="1" customWidth="1"/>
    <col min="13" max="13" width="63.7109375" bestFit="1" customWidth="1"/>
    <col min="14" max="14" width="29.85546875" bestFit="1" customWidth="1"/>
    <col min="15" max="15" width="16" bestFit="1" customWidth="1"/>
    <col min="16" max="16" width="23.140625" bestFit="1" customWidth="1"/>
    <col min="17" max="17" width="24.85546875" bestFit="1" customWidth="1"/>
    <col min="18" max="18" width="26.5703125" bestFit="1" customWidth="1"/>
    <col min="19" max="19" width="16.85546875" bestFit="1" customWidth="1"/>
    <col min="20" max="20" width="20.85546875" bestFit="1" customWidth="1"/>
    <col min="21" max="21" width="11.5703125" bestFit="1" customWidth="1"/>
    <col min="22" max="22" width="27.140625" bestFit="1" customWidth="1"/>
    <col min="23" max="23" width="21.5703125" bestFit="1" customWidth="1"/>
    <col min="24" max="24" width="25.7109375" bestFit="1" customWidth="1"/>
    <col min="25" max="25" width="26.28515625" bestFit="1" customWidth="1"/>
    <col min="26" max="26" width="28.42578125" bestFit="1" customWidth="1"/>
    <col min="27" max="27" width="60.7109375" bestFit="1" customWidth="1"/>
    <col min="28" max="28" width="62.28515625" bestFit="1" customWidth="1"/>
    <col min="29" max="29" width="56.7109375" bestFit="1" customWidth="1"/>
    <col min="30" max="30" width="29.85546875" bestFit="1" customWidth="1"/>
    <col min="31" max="31" width="20.5703125" bestFit="1" customWidth="1"/>
    <col min="32" max="32" width="27.5703125" bestFit="1" customWidth="1"/>
    <col min="33" max="33" width="24.85546875" bestFit="1" customWidth="1"/>
    <col min="34" max="34" width="26.5703125" bestFit="1" customWidth="1"/>
    <col min="35" max="35" width="21.42578125" bestFit="1" customWidth="1"/>
    <col min="36" max="36" width="25.5703125" bestFit="1" customWidth="1"/>
    <col min="37" max="37" width="42" bestFit="1" customWidth="1"/>
    <col min="38" max="38" width="24.140625" bestFit="1" customWidth="1"/>
    <col min="39" max="39" width="27.85546875" bestFit="1" customWidth="1"/>
    <col min="40" max="40" width="28.42578125" bestFit="1" customWidth="1"/>
    <col min="41" max="41" width="30.7109375" bestFit="1" customWidth="1"/>
    <col min="42" max="42" width="49.140625" bestFit="1" customWidth="1"/>
    <col min="43" max="43" width="45.140625" bestFit="1" customWidth="1"/>
    <col min="44" max="44" width="21.42578125" bestFit="1" customWidth="1"/>
    <col min="45" max="45" width="22.85546875" bestFit="1" customWidth="1"/>
    <col min="46" max="46" width="29.85546875" bestFit="1" customWidth="1"/>
    <col min="47" max="47" width="25.85546875" bestFit="1" customWidth="1"/>
    <col min="48" max="48" width="26.28515625" bestFit="1" customWidth="1"/>
    <col min="49" max="49" width="23.5703125" bestFit="1" customWidth="1"/>
    <col min="50" max="50" width="27.7109375" bestFit="1" customWidth="1"/>
    <col min="51" max="51" width="32.42578125" bestFit="1" customWidth="1"/>
    <col min="52" max="52" width="62.28515625" bestFit="1" customWidth="1"/>
    <col min="53" max="53" width="24.5703125" bestFit="1" customWidth="1"/>
    <col min="54" max="54" width="45.7109375" bestFit="1" customWidth="1"/>
    <col min="55" max="55" width="10" bestFit="1" customWidth="1"/>
    <col min="56" max="56" width="80.42578125" bestFit="1" customWidth="1"/>
    <col min="57" max="57" width="18.7109375" bestFit="1" customWidth="1"/>
    <col min="58" max="58" width="60.42578125" bestFit="1" customWidth="1"/>
    <col min="59" max="59" width="26.7109375" bestFit="1" customWidth="1"/>
    <col min="60" max="60" width="25.28515625" bestFit="1" customWidth="1"/>
    <col min="61" max="61" width="22.5703125" style="1" bestFit="1" customWidth="1"/>
    <col min="62" max="62" width="20.85546875" style="1" bestFit="1" customWidth="1"/>
    <col min="63" max="63" width="24.5703125" style="1" bestFit="1" customWidth="1"/>
    <col min="64" max="64" width="23" style="1" bestFit="1" customWidth="1"/>
    <col min="65" max="65" width="31" bestFit="1" customWidth="1"/>
    <col min="66" max="66" width="14.7109375" bestFit="1" customWidth="1"/>
    <col min="67" max="67" width="15.5703125" bestFit="1" customWidth="1"/>
    <col min="68" max="68" width="15.42578125" bestFit="1" customWidth="1"/>
    <col min="69" max="69" width="18.5703125" bestFit="1" customWidth="1"/>
    <col min="70" max="70" width="16.85546875" bestFit="1" customWidth="1"/>
    <col min="71" max="71" width="13.85546875" bestFit="1" customWidth="1"/>
    <col min="72" max="72" width="16.7109375" bestFit="1" customWidth="1"/>
    <col min="73" max="73" width="23.7109375" bestFit="1" customWidth="1"/>
    <col min="74" max="74" width="22.140625" bestFit="1" customWidth="1"/>
    <col min="75" max="75" width="16.5703125" bestFit="1" customWidth="1"/>
    <col min="76" max="76" width="17.7109375" bestFit="1" customWidth="1"/>
    <col min="77" max="77" width="17.28515625" bestFit="1" customWidth="1"/>
    <col min="78" max="78" width="21.42578125" bestFit="1" customWidth="1"/>
    <col min="79" max="79" width="21.5703125" bestFit="1" customWidth="1"/>
    <col min="80" max="80" width="50.5703125" customWidth="1"/>
    <col min="81" max="81" width="68.42578125" bestFit="1" customWidth="1"/>
    <col min="82" max="82" width="60.5703125" bestFit="1" customWidth="1"/>
    <col min="83" max="83" width="31.140625" bestFit="1" customWidth="1"/>
    <col min="84" max="84" width="15.7109375" bestFit="1" customWidth="1"/>
    <col min="85" max="85" width="22.85546875" bestFit="1" customWidth="1"/>
    <col min="86" max="86" width="23.5703125" style="3" bestFit="1" customWidth="1"/>
    <col min="87" max="87" width="22" style="3" bestFit="1" customWidth="1"/>
    <col min="88" max="88" width="21.28515625" style="3" bestFit="1" customWidth="1"/>
    <col min="89" max="89" width="18.42578125" style="3" bestFit="1" customWidth="1"/>
    <col min="90" max="90" width="9.28515625" bestFit="1" customWidth="1"/>
    <col min="91" max="91" width="50.5703125" customWidth="1"/>
    <col min="92" max="92" width="18.42578125" bestFit="1" customWidth="1"/>
    <col min="93" max="93" width="25.42578125" bestFit="1" customWidth="1"/>
    <col min="94" max="94" width="26.28515625" bestFit="1" customWidth="1"/>
    <col min="95" max="95" width="34.5703125" bestFit="1" customWidth="1"/>
    <col min="96" max="96" width="22.140625" bestFit="1" customWidth="1"/>
    <col min="97" max="97" width="19.7109375" bestFit="1" customWidth="1"/>
    <col min="98" max="98" width="31.42578125" bestFit="1" customWidth="1"/>
    <col min="99" max="99" width="32.28515625" bestFit="1" customWidth="1"/>
    <col min="100" max="100" width="32.42578125" bestFit="1" customWidth="1"/>
    <col min="101" max="101" width="50.5703125" customWidth="1"/>
    <col min="102" max="102" width="16.140625" bestFit="1" customWidth="1"/>
    <col min="103" max="103" width="43.42578125" bestFit="1" customWidth="1"/>
    <col min="104" max="104" width="48.42578125" bestFit="1" customWidth="1"/>
    <col min="105" max="105" width="28.140625" bestFit="1" customWidth="1"/>
    <col min="106" max="106" width="29.5703125" bestFit="1" customWidth="1"/>
    <col min="107" max="107" width="20.5703125" bestFit="1" customWidth="1"/>
    <col min="108" max="108" width="21.140625" bestFit="1" customWidth="1"/>
    <col min="109" max="109" width="23.42578125" bestFit="1" customWidth="1"/>
    <col min="110" max="110" width="56.85546875" bestFit="1" customWidth="1"/>
    <col min="111" max="111" width="42" bestFit="1" customWidth="1"/>
  </cols>
  <sheetData>
    <row r="1" spans="1:111" x14ac:dyDescent="0.25">
      <c r="A1" t="s">
        <v>0</v>
      </c>
      <c r="B1" t="s">
        <v>1</v>
      </c>
      <c r="C1" s="1" t="s">
        <v>2</v>
      </c>
      <c r="D1" s="1" t="s">
        <v>9808</v>
      </c>
      <c r="E1" t="s">
        <v>3</v>
      </c>
      <c r="F1" s="1" t="s">
        <v>9809</v>
      </c>
      <c r="G1" t="s">
        <v>4</v>
      </c>
      <c r="H1" t="s">
        <v>5</v>
      </c>
      <c r="I1" t="s">
        <v>6</v>
      </c>
      <c r="J1" t="s">
        <v>7</v>
      </c>
      <c r="K1" t="s">
        <v>8</v>
      </c>
      <c r="L1" t="s">
        <v>9</v>
      </c>
      <c r="M1" t="s">
        <v>10</v>
      </c>
      <c r="N1" t="s">
        <v>11</v>
      </c>
      <c r="O1" t="s">
        <v>12</v>
      </c>
      <c r="P1" t="s">
        <v>13</v>
      </c>
      <c r="Q1" t="s">
        <v>14</v>
      </c>
      <c r="R1" t="s">
        <v>15</v>
      </c>
      <c r="S1" t="s">
        <v>16</v>
      </c>
      <c r="T1" t="s">
        <v>17</v>
      </c>
      <c r="U1" t="s">
        <v>18</v>
      </c>
      <c r="V1" t="s">
        <v>19</v>
      </c>
      <c r="W1" t="s">
        <v>20</v>
      </c>
      <c r="X1" t="s">
        <v>21</v>
      </c>
      <c r="Y1" t="s">
        <v>22</v>
      </c>
      <c r="Z1" t="s">
        <v>23</v>
      </c>
      <c r="AA1" t="s">
        <v>24</v>
      </c>
      <c r="AB1" t="s">
        <v>25</v>
      </c>
      <c r="AC1" t="s">
        <v>26</v>
      </c>
      <c r="AD1" t="s">
        <v>27</v>
      </c>
      <c r="AE1" t="s">
        <v>28</v>
      </c>
      <c r="AF1" t="s">
        <v>29</v>
      </c>
      <c r="AG1" t="s">
        <v>30</v>
      </c>
      <c r="AH1" t="s">
        <v>31</v>
      </c>
      <c r="AI1" t="s">
        <v>32</v>
      </c>
      <c r="AJ1" t="s">
        <v>33</v>
      </c>
      <c r="AK1" t="s">
        <v>34</v>
      </c>
      <c r="AL1" t="s">
        <v>35</v>
      </c>
      <c r="AM1" t="s">
        <v>36</v>
      </c>
      <c r="AN1" t="s">
        <v>37</v>
      </c>
      <c r="AO1" t="s">
        <v>38</v>
      </c>
      <c r="AP1" t="s">
        <v>39</v>
      </c>
      <c r="AQ1" t="s">
        <v>40</v>
      </c>
      <c r="AR1" t="s">
        <v>41</v>
      </c>
      <c r="AS1" t="s">
        <v>42</v>
      </c>
      <c r="AT1" t="s">
        <v>43</v>
      </c>
      <c r="AU1" t="s">
        <v>44</v>
      </c>
      <c r="AV1" t="s">
        <v>45</v>
      </c>
      <c r="AW1" t="s">
        <v>46</v>
      </c>
      <c r="AX1" t="s">
        <v>47</v>
      </c>
      <c r="AY1" t="s">
        <v>48</v>
      </c>
      <c r="AZ1" t="s">
        <v>49</v>
      </c>
      <c r="BA1" t="s">
        <v>50</v>
      </c>
      <c r="BB1" t="s">
        <v>51</v>
      </c>
      <c r="BC1" t="s">
        <v>52</v>
      </c>
      <c r="BD1" t="s">
        <v>53</v>
      </c>
      <c r="BE1" t="s">
        <v>54</v>
      </c>
      <c r="BF1" t="s">
        <v>55</v>
      </c>
      <c r="BG1" t="s">
        <v>56</v>
      </c>
      <c r="BH1" t="s">
        <v>57</v>
      </c>
      <c r="BI1" s="1" t="s">
        <v>58</v>
      </c>
      <c r="BJ1" s="1" t="s">
        <v>59</v>
      </c>
      <c r="BK1" s="1" t="s">
        <v>60</v>
      </c>
      <c r="BL1" s="1" t="s">
        <v>61</v>
      </c>
      <c r="BM1" t="s">
        <v>62</v>
      </c>
      <c r="BN1" t="s">
        <v>63</v>
      </c>
      <c r="BO1" t="s">
        <v>64</v>
      </c>
      <c r="BP1" t="s">
        <v>65</v>
      </c>
      <c r="BQ1" t="s">
        <v>66</v>
      </c>
      <c r="BR1" t="s">
        <v>67</v>
      </c>
      <c r="BS1" t="s">
        <v>68</v>
      </c>
      <c r="BT1" t="s">
        <v>69</v>
      </c>
      <c r="BU1" t="s">
        <v>70</v>
      </c>
      <c r="BV1" t="s">
        <v>71</v>
      </c>
      <c r="BW1" t="s">
        <v>72</v>
      </c>
      <c r="BX1" t="s">
        <v>73</v>
      </c>
      <c r="BY1" t="s">
        <v>74</v>
      </c>
      <c r="BZ1" t="s">
        <v>75</v>
      </c>
      <c r="CA1" t="s">
        <v>76</v>
      </c>
      <c r="CB1" t="s">
        <v>77</v>
      </c>
      <c r="CC1" t="s">
        <v>78</v>
      </c>
      <c r="CD1" t="s">
        <v>79</v>
      </c>
      <c r="CE1" t="s">
        <v>80</v>
      </c>
      <c r="CF1" t="s">
        <v>81</v>
      </c>
      <c r="CG1" t="s">
        <v>82</v>
      </c>
      <c r="CH1" s="3" t="s">
        <v>83</v>
      </c>
      <c r="CI1" s="3" t="s">
        <v>84</v>
      </c>
      <c r="CJ1" s="3" t="s">
        <v>85</v>
      </c>
      <c r="CK1" s="3" t="s">
        <v>86</v>
      </c>
      <c r="CL1" t="s">
        <v>87</v>
      </c>
      <c r="CM1" t="s">
        <v>88</v>
      </c>
      <c r="CN1" t="s">
        <v>89</v>
      </c>
      <c r="CO1" t="s">
        <v>90</v>
      </c>
      <c r="CP1" t="s">
        <v>91</v>
      </c>
      <c r="CQ1" t="s">
        <v>92</v>
      </c>
      <c r="CR1" t="s">
        <v>93</v>
      </c>
      <c r="CS1" t="s">
        <v>94</v>
      </c>
      <c r="CT1" t="s">
        <v>95</v>
      </c>
      <c r="CU1" t="s">
        <v>9810</v>
      </c>
      <c r="CV1" t="s">
        <v>96</v>
      </c>
      <c r="CW1" t="s">
        <v>97</v>
      </c>
      <c r="CX1" t="s">
        <v>98</v>
      </c>
      <c r="CY1" t="s">
        <v>99</v>
      </c>
      <c r="CZ1" t="s">
        <v>100</v>
      </c>
      <c r="DA1" t="s">
        <v>101</v>
      </c>
      <c r="DB1" t="s">
        <v>102</v>
      </c>
      <c r="DC1" t="s">
        <v>103</v>
      </c>
      <c r="DD1" t="s">
        <v>104</v>
      </c>
      <c r="DE1" t="s">
        <v>105</v>
      </c>
      <c r="DF1" t="s">
        <v>106</v>
      </c>
      <c r="DG1" t="s">
        <v>107</v>
      </c>
    </row>
    <row r="2" spans="1:111" ht="15" customHeight="1" x14ac:dyDescent="0.25">
      <c r="A2" t="s">
        <v>3723</v>
      </c>
      <c r="B2" t="s">
        <v>193</v>
      </c>
      <c r="C2" s="1">
        <v>43913.972003703704</v>
      </c>
      <c r="D2" s="1">
        <v>44137</v>
      </c>
      <c r="E2" t="s">
        <v>138</v>
      </c>
      <c r="F2" s="1">
        <v>44011.833333333336</v>
      </c>
      <c r="G2" t="s">
        <v>134</v>
      </c>
      <c r="H2" t="s">
        <v>134</v>
      </c>
      <c r="I2" t="s">
        <v>111</v>
      </c>
      <c r="J2" t="s">
        <v>3724</v>
      </c>
      <c r="K2" t="s">
        <v>3724</v>
      </c>
      <c r="L2" t="s">
        <v>3725</v>
      </c>
      <c r="M2" t="s">
        <v>3726</v>
      </c>
      <c r="N2" t="s">
        <v>116</v>
      </c>
      <c r="O2" t="s">
        <v>117</v>
      </c>
      <c r="P2">
        <v>96950</v>
      </c>
      <c r="Q2" t="s">
        <v>118</v>
      </c>
      <c r="R2" t="s">
        <v>273</v>
      </c>
      <c r="S2">
        <v>16703234260</v>
      </c>
      <c r="U2">
        <v>524114</v>
      </c>
      <c r="V2" t="s">
        <v>120</v>
      </c>
      <c r="X2" t="s">
        <v>3727</v>
      </c>
      <c r="Y2" t="s">
        <v>3728</v>
      </c>
      <c r="Z2" t="s">
        <v>3729</v>
      </c>
      <c r="AA2" t="s">
        <v>3730</v>
      </c>
      <c r="AB2" t="s">
        <v>3731</v>
      </c>
      <c r="AC2" t="s">
        <v>3732</v>
      </c>
      <c r="AD2" t="s">
        <v>116</v>
      </c>
      <c r="AE2" t="s">
        <v>117</v>
      </c>
      <c r="AF2">
        <v>96950</v>
      </c>
      <c r="AG2" t="s">
        <v>118</v>
      </c>
      <c r="AH2" t="s">
        <v>273</v>
      </c>
      <c r="AI2">
        <v>16703234260</v>
      </c>
      <c r="AK2" t="s">
        <v>3733</v>
      </c>
      <c r="BC2" t="str">
        <f>"29-1141.04"</f>
        <v>29-1141.04</v>
      </c>
      <c r="BD2" t="s">
        <v>3734</v>
      </c>
      <c r="BE2" t="s">
        <v>3735</v>
      </c>
      <c r="BF2" t="s">
        <v>3736</v>
      </c>
      <c r="BG2">
        <v>1</v>
      </c>
      <c r="BI2" s="1">
        <v>44013</v>
      </c>
      <c r="BJ2" s="1">
        <v>45107</v>
      </c>
      <c r="BM2">
        <v>40</v>
      </c>
      <c r="BN2">
        <v>0</v>
      </c>
      <c r="BO2">
        <v>8</v>
      </c>
      <c r="BP2">
        <v>8</v>
      </c>
      <c r="BQ2">
        <v>8</v>
      </c>
      <c r="BR2">
        <v>8</v>
      </c>
      <c r="BS2">
        <v>8</v>
      </c>
      <c r="BT2">
        <v>0</v>
      </c>
      <c r="BU2" t="str">
        <f t="shared" ref="BU2:BU7" si="0">"8:00 AM"</f>
        <v>8:00 AM</v>
      </c>
      <c r="BV2" t="str">
        <f>"5:00 PM"</f>
        <v>5:00 PM</v>
      </c>
      <c r="BW2" t="s">
        <v>415</v>
      </c>
      <c r="BX2">
        <v>0</v>
      </c>
      <c r="BY2">
        <v>24</v>
      </c>
      <c r="BZ2" t="s">
        <v>111</v>
      </c>
      <c r="CA2">
        <v>0</v>
      </c>
      <c r="CB2" s="2" t="s">
        <v>3737</v>
      </c>
      <c r="CC2" t="s">
        <v>3738</v>
      </c>
      <c r="CD2" t="s">
        <v>1919</v>
      </c>
      <c r="CE2" t="s">
        <v>116</v>
      </c>
      <c r="CF2" t="s">
        <v>117</v>
      </c>
      <c r="CG2">
        <v>96950</v>
      </c>
      <c r="CH2" s="3">
        <v>17.059999999999999</v>
      </c>
      <c r="CI2" s="3">
        <v>17.059999999999999</v>
      </c>
      <c r="CJ2" s="3">
        <v>25.59</v>
      </c>
      <c r="CK2" s="3">
        <v>25.59</v>
      </c>
      <c r="CL2" t="s">
        <v>132</v>
      </c>
      <c r="CM2" t="s">
        <v>509</v>
      </c>
      <c r="CN2" t="s">
        <v>133</v>
      </c>
      <c r="CP2" t="s">
        <v>111</v>
      </c>
      <c r="CQ2" t="s">
        <v>134</v>
      </c>
      <c r="CR2" t="s">
        <v>111</v>
      </c>
      <c r="CS2" t="s">
        <v>134</v>
      </c>
      <c r="CT2" t="s">
        <v>119</v>
      </c>
      <c r="CU2" t="s">
        <v>134</v>
      </c>
      <c r="CV2" t="s">
        <v>119</v>
      </c>
      <c r="CW2" t="s">
        <v>1924</v>
      </c>
      <c r="CX2">
        <v>16703234260</v>
      </c>
      <c r="CY2" t="s">
        <v>3733</v>
      </c>
      <c r="CZ2" t="s">
        <v>119</v>
      </c>
      <c r="DA2" t="s">
        <v>134</v>
      </c>
      <c r="DB2" t="s">
        <v>111</v>
      </c>
      <c r="DC2" t="s">
        <v>3727</v>
      </c>
      <c r="DD2" t="s">
        <v>3728</v>
      </c>
      <c r="DE2" t="s">
        <v>2123</v>
      </c>
      <c r="DF2" t="s">
        <v>3724</v>
      </c>
      <c r="DG2" t="s">
        <v>3733</v>
      </c>
    </row>
    <row r="3" spans="1:111" ht="15" customHeight="1" x14ac:dyDescent="0.25">
      <c r="A3" t="s">
        <v>6416</v>
      </c>
      <c r="B3" t="s">
        <v>137</v>
      </c>
      <c r="C3" s="1">
        <v>43944.066528240743</v>
      </c>
      <c r="D3" s="1">
        <v>44132</v>
      </c>
      <c r="E3" t="s">
        <v>138</v>
      </c>
      <c r="F3" s="1">
        <v>44103.833333333336</v>
      </c>
      <c r="G3" t="s">
        <v>111</v>
      </c>
      <c r="H3" t="s">
        <v>111</v>
      </c>
      <c r="I3" t="s">
        <v>111</v>
      </c>
      <c r="J3" t="s">
        <v>6417</v>
      </c>
      <c r="K3" t="s">
        <v>6417</v>
      </c>
      <c r="L3" t="s">
        <v>1101</v>
      </c>
      <c r="N3" t="s">
        <v>154</v>
      </c>
      <c r="O3" t="s">
        <v>117</v>
      </c>
      <c r="P3">
        <v>96950</v>
      </c>
      <c r="Q3" t="s">
        <v>118</v>
      </c>
      <c r="S3">
        <v>16702342901</v>
      </c>
      <c r="T3">
        <v>128</v>
      </c>
      <c r="U3">
        <v>621492</v>
      </c>
      <c r="V3" t="s">
        <v>120</v>
      </c>
      <c r="X3" t="s">
        <v>1091</v>
      </c>
      <c r="Y3" t="s">
        <v>1092</v>
      </c>
      <c r="Z3" t="s">
        <v>1093</v>
      </c>
      <c r="AA3" t="s">
        <v>6418</v>
      </c>
      <c r="AB3" t="s">
        <v>1101</v>
      </c>
      <c r="AD3" t="s">
        <v>154</v>
      </c>
      <c r="AE3" t="s">
        <v>117</v>
      </c>
      <c r="AF3">
        <v>96950</v>
      </c>
      <c r="AG3" t="s">
        <v>118</v>
      </c>
      <c r="AI3">
        <v>16702342901</v>
      </c>
      <c r="AJ3">
        <v>128</v>
      </c>
      <c r="AK3" t="s">
        <v>6419</v>
      </c>
      <c r="BC3" t="str">
        <f>"29-1141.00"</f>
        <v>29-1141.00</v>
      </c>
      <c r="BD3" t="s">
        <v>2087</v>
      </c>
      <c r="BE3" t="s">
        <v>6420</v>
      </c>
      <c r="BF3" t="s">
        <v>2089</v>
      </c>
      <c r="BG3">
        <v>5</v>
      </c>
      <c r="BH3">
        <v>5</v>
      </c>
      <c r="BI3" s="1">
        <v>44105</v>
      </c>
      <c r="BJ3" s="1">
        <v>44469</v>
      </c>
      <c r="BK3" s="1">
        <v>44132</v>
      </c>
      <c r="BL3" s="1">
        <v>44469</v>
      </c>
      <c r="BM3">
        <v>40</v>
      </c>
      <c r="BN3">
        <v>0</v>
      </c>
      <c r="BO3">
        <v>8</v>
      </c>
      <c r="BP3">
        <v>8</v>
      </c>
      <c r="BQ3">
        <v>8</v>
      </c>
      <c r="BR3">
        <v>8</v>
      </c>
      <c r="BS3">
        <v>8</v>
      </c>
      <c r="BT3">
        <v>0</v>
      </c>
      <c r="BU3" t="str">
        <f t="shared" si="0"/>
        <v>8:00 AM</v>
      </c>
      <c r="BV3" t="str">
        <f>"5:00 PM"</f>
        <v>5:00 PM</v>
      </c>
      <c r="BW3" t="s">
        <v>349</v>
      </c>
      <c r="BX3">
        <v>0</v>
      </c>
      <c r="BY3">
        <v>12</v>
      </c>
      <c r="BZ3" t="s">
        <v>111</v>
      </c>
      <c r="CA3">
        <v>0</v>
      </c>
      <c r="CB3" t="s">
        <v>6421</v>
      </c>
      <c r="CC3" t="s">
        <v>1101</v>
      </c>
      <c r="CE3" t="s">
        <v>154</v>
      </c>
      <c r="CF3" t="s">
        <v>117</v>
      </c>
      <c r="CG3">
        <v>96950</v>
      </c>
      <c r="CH3" s="3">
        <v>17.059999999999999</v>
      </c>
      <c r="CI3" s="3">
        <v>23</v>
      </c>
      <c r="CJ3" s="3">
        <v>25.59</v>
      </c>
      <c r="CK3" s="3">
        <v>34.5</v>
      </c>
      <c r="CL3" t="s">
        <v>132</v>
      </c>
      <c r="CM3" t="s">
        <v>119</v>
      </c>
      <c r="CN3" t="s">
        <v>133</v>
      </c>
      <c r="CP3" t="s">
        <v>111</v>
      </c>
      <c r="CQ3" t="s">
        <v>134</v>
      </c>
      <c r="CR3" t="s">
        <v>111</v>
      </c>
      <c r="CS3" t="s">
        <v>134</v>
      </c>
      <c r="CT3" t="s">
        <v>119</v>
      </c>
      <c r="CU3" t="s">
        <v>134</v>
      </c>
      <c r="CV3" t="s">
        <v>119</v>
      </c>
      <c r="CW3" t="s">
        <v>6422</v>
      </c>
      <c r="CX3">
        <v>16702342901</v>
      </c>
      <c r="CY3" t="s">
        <v>6419</v>
      </c>
      <c r="CZ3" t="s">
        <v>119</v>
      </c>
      <c r="DA3" t="s">
        <v>134</v>
      </c>
      <c r="DB3" t="s">
        <v>111</v>
      </c>
    </row>
    <row r="4" spans="1:111" ht="15" customHeight="1" x14ac:dyDescent="0.25">
      <c r="A4" t="s">
        <v>8188</v>
      </c>
      <c r="B4" t="s">
        <v>137</v>
      </c>
      <c r="C4" s="1">
        <v>43992.062228587965</v>
      </c>
      <c r="D4" s="1">
        <v>44106</v>
      </c>
      <c r="E4" t="s">
        <v>138</v>
      </c>
      <c r="F4" s="1">
        <v>44103.833333333336</v>
      </c>
      <c r="G4" t="s">
        <v>134</v>
      </c>
      <c r="H4" t="s">
        <v>111</v>
      </c>
      <c r="I4" t="s">
        <v>111</v>
      </c>
      <c r="J4" t="s">
        <v>8189</v>
      </c>
      <c r="K4" t="s">
        <v>8190</v>
      </c>
      <c r="L4" t="s">
        <v>8191</v>
      </c>
      <c r="M4" t="s">
        <v>8192</v>
      </c>
      <c r="N4" t="s">
        <v>116</v>
      </c>
      <c r="O4" t="s">
        <v>117</v>
      </c>
      <c r="P4">
        <v>96950</v>
      </c>
      <c r="Q4" t="s">
        <v>118</v>
      </c>
      <c r="R4" t="s">
        <v>119</v>
      </c>
      <c r="S4">
        <v>16702883398</v>
      </c>
      <c r="U4">
        <v>42499</v>
      </c>
      <c r="V4" t="s">
        <v>120</v>
      </c>
      <c r="X4" t="s">
        <v>2144</v>
      </c>
      <c r="Y4" t="s">
        <v>8193</v>
      </c>
      <c r="AA4" t="s">
        <v>216</v>
      </c>
      <c r="AB4" t="s">
        <v>8194</v>
      </c>
      <c r="AC4" t="s">
        <v>8192</v>
      </c>
      <c r="AD4" t="s">
        <v>116</v>
      </c>
      <c r="AE4" t="s">
        <v>117</v>
      </c>
      <c r="AF4">
        <v>96950</v>
      </c>
      <c r="AG4" t="s">
        <v>118</v>
      </c>
      <c r="AH4" t="s">
        <v>119</v>
      </c>
      <c r="AI4">
        <v>16702883398</v>
      </c>
      <c r="AK4" t="s">
        <v>8195</v>
      </c>
      <c r="BC4" t="str">
        <f>"41-4012.00"</f>
        <v>41-4012.00</v>
      </c>
      <c r="BD4" t="s">
        <v>1235</v>
      </c>
      <c r="BE4" t="s">
        <v>8196</v>
      </c>
      <c r="BF4" t="s">
        <v>8197</v>
      </c>
      <c r="BG4">
        <v>1</v>
      </c>
      <c r="BH4">
        <v>1</v>
      </c>
      <c r="BI4" s="1">
        <v>44105</v>
      </c>
      <c r="BJ4" s="1">
        <v>45199</v>
      </c>
      <c r="BK4" s="1">
        <v>44106</v>
      </c>
      <c r="BL4" s="1">
        <v>45199</v>
      </c>
      <c r="BM4">
        <v>35</v>
      </c>
      <c r="BN4">
        <v>0</v>
      </c>
      <c r="BO4">
        <v>7</v>
      </c>
      <c r="BP4">
        <v>7</v>
      </c>
      <c r="BQ4">
        <v>7</v>
      </c>
      <c r="BR4">
        <v>7</v>
      </c>
      <c r="BS4">
        <v>7</v>
      </c>
      <c r="BT4">
        <v>0</v>
      </c>
      <c r="BU4" t="str">
        <f t="shared" si="0"/>
        <v>8:00 AM</v>
      </c>
      <c r="BV4" t="str">
        <f>"4:00 PM"</f>
        <v>4:00 PM</v>
      </c>
      <c r="BW4" t="s">
        <v>128</v>
      </c>
      <c r="BX4">
        <v>0</v>
      </c>
      <c r="BY4">
        <v>24</v>
      </c>
      <c r="BZ4" t="s">
        <v>111</v>
      </c>
      <c r="CA4">
        <v>0</v>
      </c>
      <c r="CB4" t="s">
        <v>8198</v>
      </c>
      <c r="CC4" t="s">
        <v>8199</v>
      </c>
      <c r="CD4" t="s">
        <v>8192</v>
      </c>
      <c r="CE4" t="s">
        <v>116</v>
      </c>
      <c r="CF4" t="s">
        <v>117</v>
      </c>
      <c r="CG4">
        <v>96950</v>
      </c>
      <c r="CH4" s="3">
        <v>9.27</v>
      </c>
      <c r="CI4" s="3">
        <v>9.27</v>
      </c>
      <c r="CL4" t="s">
        <v>132</v>
      </c>
      <c r="CM4" t="s">
        <v>119</v>
      </c>
      <c r="CN4" t="s">
        <v>133</v>
      </c>
      <c r="CP4" t="s">
        <v>111</v>
      </c>
      <c r="CQ4" t="s">
        <v>134</v>
      </c>
      <c r="CR4" t="s">
        <v>134</v>
      </c>
      <c r="CS4" t="s">
        <v>111</v>
      </c>
      <c r="CT4" t="s">
        <v>119</v>
      </c>
      <c r="CU4" t="s">
        <v>134</v>
      </c>
      <c r="CV4" t="s">
        <v>119</v>
      </c>
      <c r="CW4" t="s">
        <v>119</v>
      </c>
      <c r="CX4">
        <v>16702883398</v>
      </c>
      <c r="CY4" t="s">
        <v>8195</v>
      </c>
      <c r="CZ4" t="s">
        <v>119</v>
      </c>
      <c r="DA4" t="s">
        <v>134</v>
      </c>
      <c r="DB4" t="s">
        <v>111</v>
      </c>
    </row>
    <row r="5" spans="1:111" ht="15" customHeight="1" x14ac:dyDescent="0.25">
      <c r="A5" t="s">
        <v>4589</v>
      </c>
      <c r="B5" t="s">
        <v>109</v>
      </c>
      <c r="C5" s="1">
        <v>43998.109329861109</v>
      </c>
      <c r="D5" s="1">
        <v>44113</v>
      </c>
      <c r="E5" t="s">
        <v>138</v>
      </c>
      <c r="F5" s="1">
        <v>44103.833333333336</v>
      </c>
      <c r="G5" t="s">
        <v>134</v>
      </c>
      <c r="H5" t="s">
        <v>111</v>
      </c>
      <c r="I5" t="s">
        <v>111</v>
      </c>
      <c r="J5" t="s">
        <v>4590</v>
      </c>
      <c r="K5" t="s">
        <v>119</v>
      </c>
      <c r="L5" t="s">
        <v>4591</v>
      </c>
      <c r="M5" t="s">
        <v>4592</v>
      </c>
      <c r="N5" t="s">
        <v>116</v>
      </c>
      <c r="O5" t="s">
        <v>117</v>
      </c>
      <c r="P5">
        <v>96950</v>
      </c>
      <c r="Q5" t="s">
        <v>118</v>
      </c>
      <c r="R5" t="s">
        <v>119</v>
      </c>
      <c r="S5">
        <v>16702342829</v>
      </c>
      <c r="U5">
        <v>53111</v>
      </c>
      <c r="V5" t="s">
        <v>120</v>
      </c>
      <c r="X5" t="s">
        <v>4593</v>
      </c>
      <c r="Y5" t="s">
        <v>4594</v>
      </c>
      <c r="Z5" t="s">
        <v>119</v>
      </c>
      <c r="AA5" t="s">
        <v>4595</v>
      </c>
      <c r="AB5" t="s">
        <v>4596</v>
      </c>
      <c r="AC5" t="s">
        <v>4597</v>
      </c>
      <c r="AD5" t="s">
        <v>116</v>
      </c>
      <c r="AE5" t="s">
        <v>117</v>
      </c>
      <c r="AF5">
        <v>96950</v>
      </c>
      <c r="AG5" t="s">
        <v>118</v>
      </c>
      <c r="AH5" t="s">
        <v>119</v>
      </c>
      <c r="AI5">
        <v>16702342829</v>
      </c>
      <c r="AK5" t="s">
        <v>4598</v>
      </c>
      <c r="BC5" t="str">
        <f>"49-9071.00"</f>
        <v>49-9071.00</v>
      </c>
      <c r="BD5" t="s">
        <v>125</v>
      </c>
      <c r="BE5" t="s">
        <v>4599</v>
      </c>
      <c r="BF5" t="s">
        <v>125</v>
      </c>
      <c r="BG5">
        <v>1</v>
      </c>
      <c r="BI5" s="1">
        <v>44105</v>
      </c>
      <c r="BJ5" s="1">
        <v>44469</v>
      </c>
      <c r="BM5">
        <v>44</v>
      </c>
      <c r="BN5">
        <v>0</v>
      </c>
      <c r="BO5">
        <v>8</v>
      </c>
      <c r="BP5">
        <v>8</v>
      </c>
      <c r="BQ5">
        <v>8</v>
      </c>
      <c r="BR5">
        <v>8</v>
      </c>
      <c r="BS5">
        <v>8</v>
      </c>
      <c r="BT5">
        <v>4</v>
      </c>
      <c r="BU5" t="str">
        <f t="shared" si="0"/>
        <v>8:00 AM</v>
      </c>
      <c r="BV5" t="str">
        <f>"5:00 PM"</f>
        <v>5:00 PM</v>
      </c>
      <c r="BW5" t="s">
        <v>128</v>
      </c>
      <c r="BX5">
        <v>24</v>
      </c>
      <c r="BY5">
        <v>24</v>
      </c>
      <c r="BZ5" t="s">
        <v>111</v>
      </c>
      <c r="CA5">
        <v>0</v>
      </c>
      <c r="CB5" t="s">
        <v>4600</v>
      </c>
      <c r="CC5" t="s">
        <v>4591</v>
      </c>
      <c r="CD5" t="s">
        <v>4601</v>
      </c>
      <c r="CE5" t="s">
        <v>116</v>
      </c>
      <c r="CF5" t="s">
        <v>117</v>
      </c>
      <c r="CG5">
        <v>96950</v>
      </c>
      <c r="CH5" s="3">
        <v>8.33</v>
      </c>
      <c r="CI5" s="3">
        <v>8.33</v>
      </c>
      <c r="CJ5" s="3">
        <v>12.5</v>
      </c>
      <c r="CK5" s="3">
        <v>12.5</v>
      </c>
      <c r="CL5" t="s">
        <v>132</v>
      </c>
      <c r="CM5" t="s">
        <v>119</v>
      </c>
      <c r="CN5" t="s">
        <v>133</v>
      </c>
      <c r="CP5" t="s">
        <v>111</v>
      </c>
      <c r="CQ5" t="s">
        <v>134</v>
      </c>
      <c r="CR5" t="s">
        <v>134</v>
      </c>
      <c r="CS5" t="s">
        <v>134</v>
      </c>
      <c r="CT5" t="s">
        <v>134</v>
      </c>
      <c r="CU5" t="s">
        <v>134</v>
      </c>
      <c r="CV5" t="s">
        <v>119</v>
      </c>
      <c r="CW5" t="s">
        <v>4602</v>
      </c>
      <c r="CX5">
        <v>16702342829</v>
      </c>
      <c r="CY5" t="s">
        <v>4598</v>
      </c>
      <c r="CZ5" t="s">
        <v>119</v>
      </c>
      <c r="DA5" t="s">
        <v>134</v>
      </c>
      <c r="DB5" t="s">
        <v>111</v>
      </c>
    </row>
    <row r="6" spans="1:111" ht="15" customHeight="1" x14ac:dyDescent="0.25">
      <c r="A6" t="s">
        <v>8348</v>
      </c>
      <c r="B6" t="s">
        <v>137</v>
      </c>
      <c r="C6" s="1">
        <v>44004.030197453707</v>
      </c>
      <c r="D6" s="1">
        <v>44133</v>
      </c>
      <c r="E6" t="s">
        <v>138</v>
      </c>
      <c r="F6" s="1">
        <v>44103.833333333336</v>
      </c>
      <c r="G6" t="s">
        <v>134</v>
      </c>
      <c r="H6" t="s">
        <v>111</v>
      </c>
      <c r="I6" t="s">
        <v>111</v>
      </c>
      <c r="J6" t="s">
        <v>8349</v>
      </c>
      <c r="K6" t="s">
        <v>8350</v>
      </c>
      <c r="L6" t="s">
        <v>8351</v>
      </c>
      <c r="M6" t="s">
        <v>8350</v>
      </c>
      <c r="N6" t="s">
        <v>154</v>
      </c>
      <c r="O6" t="s">
        <v>117</v>
      </c>
      <c r="P6">
        <v>96950</v>
      </c>
      <c r="Q6" t="s">
        <v>118</v>
      </c>
      <c r="R6" t="s">
        <v>8350</v>
      </c>
      <c r="S6">
        <v>16702343000</v>
      </c>
      <c r="T6">
        <v>110</v>
      </c>
      <c r="U6">
        <v>813110</v>
      </c>
      <c r="V6" t="s">
        <v>120</v>
      </c>
      <c r="X6" t="s">
        <v>8352</v>
      </c>
      <c r="Y6" t="s">
        <v>8353</v>
      </c>
      <c r="Z6" t="s">
        <v>157</v>
      </c>
      <c r="AA6" t="s">
        <v>8354</v>
      </c>
      <c r="AB6" t="s">
        <v>8351</v>
      </c>
      <c r="AC6" t="s">
        <v>162</v>
      </c>
      <c r="AD6" t="s">
        <v>154</v>
      </c>
      <c r="AE6" t="s">
        <v>117</v>
      </c>
      <c r="AF6">
        <v>96950</v>
      </c>
      <c r="AG6" t="s">
        <v>118</v>
      </c>
      <c r="AH6" t="s">
        <v>8350</v>
      </c>
      <c r="AI6">
        <v>16702343000</v>
      </c>
      <c r="AJ6">
        <v>110</v>
      </c>
      <c r="AK6" t="s">
        <v>8355</v>
      </c>
      <c r="BC6" t="str">
        <f>"37-2012.00"</f>
        <v>37-2012.00</v>
      </c>
      <c r="BD6" t="s">
        <v>424</v>
      </c>
      <c r="BE6" t="s">
        <v>8356</v>
      </c>
      <c r="BF6" t="s">
        <v>8357</v>
      </c>
      <c r="BG6">
        <v>1</v>
      </c>
      <c r="BH6">
        <v>1</v>
      </c>
      <c r="BI6" s="1">
        <v>44106</v>
      </c>
      <c r="BJ6" s="1">
        <v>44470</v>
      </c>
      <c r="BK6" s="1">
        <v>44133</v>
      </c>
      <c r="BL6" s="1">
        <v>44470</v>
      </c>
      <c r="BM6">
        <v>35</v>
      </c>
      <c r="BN6">
        <v>0</v>
      </c>
      <c r="BO6">
        <v>8</v>
      </c>
      <c r="BP6">
        <v>8</v>
      </c>
      <c r="BQ6">
        <v>8</v>
      </c>
      <c r="BR6">
        <v>8</v>
      </c>
      <c r="BS6">
        <v>0</v>
      </c>
      <c r="BT6">
        <v>3</v>
      </c>
      <c r="BU6" t="str">
        <f t="shared" si="0"/>
        <v>8:00 AM</v>
      </c>
      <c r="BV6" t="str">
        <f>"5:00 PM"</f>
        <v>5:00 PM</v>
      </c>
      <c r="BW6" t="s">
        <v>128</v>
      </c>
      <c r="BX6">
        <v>0</v>
      </c>
      <c r="BY6">
        <v>12</v>
      </c>
      <c r="BZ6" t="s">
        <v>111</v>
      </c>
      <c r="CA6">
        <v>0</v>
      </c>
      <c r="CB6" t="s">
        <v>8358</v>
      </c>
      <c r="CC6" t="s">
        <v>8359</v>
      </c>
      <c r="CD6" t="s">
        <v>928</v>
      </c>
      <c r="CE6" t="s">
        <v>154</v>
      </c>
      <c r="CF6" t="s">
        <v>117</v>
      </c>
      <c r="CG6">
        <v>96950</v>
      </c>
      <c r="CH6" s="3">
        <v>7.33</v>
      </c>
      <c r="CI6" s="3">
        <v>7.33</v>
      </c>
      <c r="CJ6" s="3">
        <v>10.99</v>
      </c>
      <c r="CK6" s="3">
        <v>10.99</v>
      </c>
      <c r="CL6" t="s">
        <v>132</v>
      </c>
      <c r="CM6" t="s">
        <v>8350</v>
      </c>
      <c r="CN6" t="s">
        <v>133</v>
      </c>
      <c r="CP6" t="s">
        <v>111</v>
      </c>
      <c r="CQ6" t="s">
        <v>134</v>
      </c>
      <c r="CR6" t="s">
        <v>111</v>
      </c>
      <c r="CS6" t="s">
        <v>134</v>
      </c>
      <c r="CT6" t="s">
        <v>119</v>
      </c>
      <c r="CU6" t="s">
        <v>134</v>
      </c>
      <c r="CV6" t="s">
        <v>119</v>
      </c>
      <c r="CW6" t="s">
        <v>8360</v>
      </c>
      <c r="CX6">
        <v>16702343000</v>
      </c>
      <c r="CY6" t="s">
        <v>8355</v>
      </c>
      <c r="CZ6" t="s">
        <v>8361</v>
      </c>
      <c r="DA6" t="s">
        <v>134</v>
      </c>
      <c r="DB6" t="s">
        <v>111</v>
      </c>
    </row>
    <row r="7" spans="1:111" ht="15" customHeight="1" x14ac:dyDescent="0.25">
      <c r="A7" t="s">
        <v>8403</v>
      </c>
      <c r="B7" t="s">
        <v>137</v>
      </c>
      <c r="C7" s="1">
        <v>44004.421907638891</v>
      </c>
      <c r="D7" s="1">
        <v>44123</v>
      </c>
      <c r="E7" t="s">
        <v>138</v>
      </c>
      <c r="F7" s="1">
        <v>44103.833333333336</v>
      </c>
      <c r="G7" t="s">
        <v>134</v>
      </c>
      <c r="H7" t="s">
        <v>134</v>
      </c>
      <c r="I7" t="s">
        <v>111</v>
      </c>
      <c r="J7" t="s">
        <v>8404</v>
      </c>
      <c r="K7" t="s">
        <v>1459</v>
      </c>
      <c r="L7" t="s">
        <v>1463</v>
      </c>
      <c r="M7" t="s">
        <v>8405</v>
      </c>
      <c r="N7" t="s">
        <v>116</v>
      </c>
      <c r="O7" t="s">
        <v>117</v>
      </c>
      <c r="P7">
        <v>96950</v>
      </c>
      <c r="Q7" t="s">
        <v>118</v>
      </c>
      <c r="S7">
        <v>16702871135</v>
      </c>
      <c r="U7">
        <v>56132</v>
      </c>
      <c r="V7" t="s">
        <v>120</v>
      </c>
      <c r="X7" t="s">
        <v>8406</v>
      </c>
      <c r="Y7" t="s">
        <v>8407</v>
      </c>
      <c r="Z7" t="s">
        <v>8408</v>
      </c>
      <c r="AA7" t="s">
        <v>333</v>
      </c>
      <c r="AB7" t="s">
        <v>8336</v>
      </c>
      <c r="AC7" t="s">
        <v>8409</v>
      </c>
      <c r="AD7" t="s">
        <v>116</v>
      </c>
      <c r="AE7" t="s">
        <v>117</v>
      </c>
      <c r="AF7">
        <v>96950</v>
      </c>
      <c r="AG7" t="s">
        <v>118</v>
      </c>
      <c r="AI7">
        <v>16702871135</v>
      </c>
      <c r="AK7" t="s">
        <v>8410</v>
      </c>
      <c r="BC7" t="str">
        <f>"37-2011.00"</f>
        <v>37-2011.00</v>
      </c>
      <c r="BD7" t="s">
        <v>898</v>
      </c>
      <c r="BE7" t="s">
        <v>8411</v>
      </c>
      <c r="BF7" t="s">
        <v>4823</v>
      </c>
      <c r="BG7">
        <v>2</v>
      </c>
      <c r="BH7">
        <v>2</v>
      </c>
      <c r="BI7" s="1">
        <v>44105</v>
      </c>
      <c r="BJ7" s="1">
        <v>45199</v>
      </c>
      <c r="BK7" s="1">
        <v>44123</v>
      </c>
      <c r="BL7" s="1">
        <v>45199</v>
      </c>
      <c r="BM7">
        <v>40</v>
      </c>
      <c r="BN7">
        <v>0</v>
      </c>
      <c r="BO7">
        <v>8</v>
      </c>
      <c r="BP7">
        <v>8</v>
      </c>
      <c r="BQ7">
        <v>8</v>
      </c>
      <c r="BR7">
        <v>8</v>
      </c>
      <c r="BS7">
        <v>8</v>
      </c>
      <c r="BT7">
        <v>0</v>
      </c>
      <c r="BU7" t="str">
        <f t="shared" si="0"/>
        <v>8:00 AM</v>
      </c>
      <c r="BV7" t="str">
        <f>"5:00 PM"</f>
        <v>5:00 PM</v>
      </c>
      <c r="BW7" t="s">
        <v>128</v>
      </c>
      <c r="BX7">
        <v>0</v>
      </c>
      <c r="BY7">
        <v>12</v>
      </c>
      <c r="BZ7" t="s">
        <v>111</v>
      </c>
      <c r="CA7">
        <v>0</v>
      </c>
      <c r="CB7" t="s">
        <v>8412</v>
      </c>
      <c r="CC7" t="s">
        <v>8405</v>
      </c>
      <c r="CD7" t="s">
        <v>7097</v>
      </c>
      <c r="CE7" t="s">
        <v>116</v>
      </c>
      <c r="CF7" t="s">
        <v>117</v>
      </c>
      <c r="CG7">
        <v>96950</v>
      </c>
      <c r="CH7" s="3">
        <v>7.69</v>
      </c>
      <c r="CI7" s="3">
        <v>7.69</v>
      </c>
      <c r="CJ7" s="3">
        <v>11.53</v>
      </c>
      <c r="CK7" s="3">
        <v>11.53</v>
      </c>
      <c r="CL7" t="s">
        <v>132</v>
      </c>
      <c r="CM7" t="s">
        <v>4458</v>
      </c>
      <c r="CN7" t="s">
        <v>133</v>
      </c>
      <c r="CP7" t="s">
        <v>111</v>
      </c>
      <c r="CQ7" t="s">
        <v>134</v>
      </c>
      <c r="CR7" t="s">
        <v>134</v>
      </c>
      <c r="CS7" t="s">
        <v>134</v>
      </c>
      <c r="CT7" t="s">
        <v>119</v>
      </c>
      <c r="CU7" t="s">
        <v>134</v>
      </c>
      <c r="CV7" t="s">
        <v>119</v>
      </c>
      <c r="CW7" t="s">
        <v>1285</v>
      </c>
      <c r="CX7">
        <v>16702871135</v>
      </c>
      <c r="CY7" t="s">
        <v>8413</v>
      </c>
      <c r="CZ7" t="s">
        <v>8414</v>
      </c>
      <c r="DA7" t="s">
        <v>134</v>
      </c>
      <c r="DB7" t="s">
        <v>111</v>
      </c>
    </row>
    <row r="8" spans="1:111" ht="15" customHeight="1" x14ac:dyDescent="0.25">
      <c r="A8" t="s">
        <v>7646</v>
      </c>
      <c r="B8" t="s">
        <v>109</v>
      </c>
      <c r="C8" s="1">
        <v>44011.148256250002</v>
      </c>
      <c r="D8" s="1">
        <v>44110</v>
      </c>
      <c r="E8" t="s">
        <v>110</v>
      </c>
      <c r="G8" t="s">
        <v>111</v>
      </c>
      <c r="H8" t="s">
        <v>111</v>
      </c>
      <c r="I8" t="s">
        <v>111</v>
      </c>
      <c r="J8" t="s">
        <v>3238</v>
      </c>
      <c r="K8" t="s">
        <v>7647</v>
      </c>
      <c r="L8" t="s">
        <v>7648</v>
      </c>
      <c r="M8" t="s">
        <v>3240</v>
      </c>
      <c r="N8" t="s">
        <v>116</v>
      </c>
      <c r="O8" t="s">
        <v>117</v>
      </c>
      <c r="P8">
        <v>96950</v>
      </c>
      <c r="Q8" t="s">
        <v>118</v>
      </c>
      <c r="R8" t="s">
        <v>404</v>
      </c>
      <c r="S8">
        <v>16703236877</v>
      </c>
      <c r="U8">
        <v>62134</v>
      </c>
      <c r="V8" t="s">
        <v>120</v>
      </c>
      <c r="X8" t="s">
        <v>405</v>
      </c>
      <c r="Y8" t="s">
        <v>7649</v>
      </c>
      <c r="Z8" t="s">
        <v>863</v>
      </c>
      <c r="AA8" t="s">
        <v>123</v>
      </c>
      <c r="AB8" t="s">
        <v>408</v>
      </c>
      <c r="AD8" t="s">
        <v>409</v>
      </c>
      <c r="AE8" t="s">
        <v>410</v>
      </c>
      <c r="AF8">
        <v>96931</v>
      </c>
      <c r="AG8" t="s">
        <v>118</v>
      </c>
      <c r="AH8" t="s">
        <v>404</v>
      </c>
      <c r="AI8">
        <v>16716498746</v>
      </c>
      <c r="AJ8">
        <v>203</v>
      </c>
      <c r="AK8" t="s">
        <v>411</v>
      </c>
      <c r="BC8" t="str">
        <f>"29-1123.00"</f>
        <v>29-1123.00</v>
      </c>
      <c r="BD8" t="s">
        <v>412</v>
      </c>
      <c r="BE8" t="s">
        <v>7650</v>
      </c>
      <c r="BF8" t="s">
        <v>414</v>
      </c>
      <c r="BG8">
        <v>3</v>
      </c>
      <c r="BI8" s="1">
        <v>44105</v>
      </c>
      <c r="BJ8" s="1">
        <v>44469</v>
      </c>
      <c r="BM8">
        <v>40</v>
      </c>
      <c r="BN8">
        <v>0</v>
      </c>
      <c r="BO8">
        <v>8</v>
      </c>
      <c r="BP8">
        <v>8</v>
      </c>
      <c r="BQ8">
        <v>8</v>
      </c>
      <c r="BR8">
        <v>5</v>
      </c>
      <c r="BS8">
        <v>8</v>
      </c>
      <c r="BT8">
        <v>3</v>
      </c>
      <c r="BU8" t="str">
        <f>"8:30 AM"</f>
        <v>8:30 AM</v>
      </c>
      <c r="BV8" t="str">
        <f>"5:30 PM"</f>
        <v>5:30 PM</v>
      </c>
      <c r="BW8" t="s">
        <v>415</v>
      </c>
      <c r="BX8">
        <v>0</v>
      </c>
      <c r="BY8">
        <v>6</v>
      </c>
      <c r="BZ8" t="s">
        <v>111</v>
      </c>
      <c r="CA8">
        <v>0</v>
      </c>
      <c r="CB8" s="2" t="s">
        <v>7651</v>
      </c>
      <c r="CC8" t="s">
        <v>7652</v>
      </c>
      <c r="CD8" t="s">
        <v>3240</v>
      </c>
      <c r="CE8" t="s">
        <v>116</v>
      </c>
      <c r="CF8" t="s">
        <v>117</v>
      </c>
      <c r="CG8">
        <v>96950</v>
      </c>
      <c r="CH8" s="3">
        <v>5.95</v>
      </c>
      <c r="CI8" s="3">
        <v>5.95</v>
      </c>
      <c r="CL8" t="s">
        <v>417</v>
      </c>
      <c r="CN8" t="s">
        <v>133</v>
      </c>
      <c r="CP8" t="s">
        <v>111</v>
      </c>
      <c r="CQ8" t="s">
        <v>134</v>
      </c>
      <c r="CR8" t="s">
        <v>111</v>
      </c>
      <c r="CS8" t="s">
        <v>111</v>
      </c>
      <c r="CT8" t="s">
        <v>119</v>
      </c>
      <c r="CU8" t="s">
        <v>134</v>
      </c>
      <c r="CV8" t="s">
        <v>119</v>
      </c>
      <c r="CW8" t="s">
        <v>418</v>
      </c>
      <c r="CX8">
        <v>16703236877</v>
      </c>
      <c r="CY8" t="s">
        <v>419</v>
      </c>
      <c r="CZ8" t="s">
        <v>119</v>
      </c>
      <c r="DA8" t="s">
        <v>134</v>
      </c>
      <c r="DB8" t="s">
        <v>111</v>
      </c>
    </row>
    <row r="9" spans="1:111" ht="15" customHeight="1" x14ac:dyDescent="0.25">
      <c r="A9" t="s">
        <v>6900</v>
      </c>
      <c r="B9" t="s">
        <v>109</v>
      </c>
      <c r="C9" s="1">
        <v>44014.847791319444</v>
      </c>
      <c r="D9" s="1">
        <v>44105</v>
      </c>
      <c r="E9" t="s">
        <v>110</v>
      </c>
      <c r="G9" t="s">
        <v>134</v>
      </c>
      <c r="H9" t="s">
        <v>111</v>
      </c>
      <c r="I9" t="s">
        <v>111</v>
      </c>
      <c r="J9" t="s">
        <v>6901</v>
      </c>
      <c r="K9" t="s">
        <v>119</v>
      </c>
      <c r="L9" t="s">
        <v>3358</v>
      </c>
      <c r="N9" t="s">
        <v>260</v>
      </c>
      <c r="O9" t="s">
        <v>117</v>
      </c>
      <c r="P9">
        <v>96950</v>
      </c>
      <c r="Q9" t="s">
        <v>118</v>
      </c>
      <c r="R9" t="s">
        <v>119</v>
      </c>
      <c r="S9">
        <v>16702331199</v>
      </c>
      <c r="U9">
        <v>532310</v>
      </c>
      <c r="V9" t="s">
        <v>120</v>
      </c>
      <c r="X9" t="s">
        <v>446</v>
      </c>
      <c r="Y9" t="s">
        <v>3354</v>
      </c>
      <c r="Z9" t="s">
        <v>448</v>
      </c>
      <c r="AA9" t="s">
        <v>342</v>
      </c>
      <c r="AB9" t="s">
        <v>3353</v>
      </c>
      <c r="AC9" t="s">
        <v>3358</v>
      </c>
      <c r="AD9" t="s">
        <v>116</v>
      </c>
      <c r="AE9" t="s">
        <v>117</v>
      </c>
      <c r="AF9">
        <v>96950</v>
      </c>
      <c r="AG9" t="s">
        <v>118</v>
      </c>
      <c r="AH9" t="s">
        <v>119</v>
      </c>
      <c r="AI9">
        <v>16702331199</v>
      </c>
      <c r="AK9" t="s">
        <v>3356</v>
      </c>
      <c r="BC9" t="str">
        <f>"47-2073.00"</f>
        <v>47-2073.00</v>
      </c>
      <c r="BD9" t="s">
        <v>4173</v>
      </c>
      <c r="BE9" t="s">
        <v>6902</v>
      </c>
      <c r="BF9" t="s">
        <v>6903</v>
      </c>
      <c r="BG9">
        <v>1</v>
      </c>
      <c r="BI9" s="1">
        <v>44114</v>
      </c>
      <c r="BJ9" s="1">
        <v>45199</v>
      </c>
      <c r="BM9">
        <v>40</v>
      </c>
      <c r="BN9">
        <v>0</v>
      </c>
      <c r="BO9">
        <v>8</v>
      </c>
      <c r="BP9">
        <v>8</v>
      </c>
      <c r="BQ9">
        <v>8</v>
      </c>
      <c r="BR9">
        <v>8</v>
      </c>
      <c r="BS9">
        <v>8</v>
      </c>
      <c r="BT9">
        <v>0</v>
      </c>
      <c r="BU9" t="str">
        <f>"8:00 AM"</f>
        <v>8:00 AM</v>
      </c>
      <c r="BV9" t="str">
        <f>"5:00 PM"</f>
        <v>5:00 PM</v>
      </c>
      <c r="BW9" t="s">
        <v>128</v>
      </c>
      <c r="BX9">
        <v>0</v>
      </c>
      <c r="BY9">
        <v>6</v>
      </c>
      <c r="BZ9" t="s">
        <v>111</v>
      </c>
      <c r="CA9">
        <v>0</v>
      </c>
      <c r="CB9" t="s">
        <v>6904</v>
      </c>
      <c r="CC9" t="s">
        <v>3358</v>
      </c>
      <c r="CE9" t="s">
        <v>260</v>
      </c>
      <c r="CF9" t="s">
        <v>117</v>
      </c>
      <c r="CG9">
        <v>96950</v>
      </c>
      <c r="CH9" s="3">
        <v>9.0500000000000007</v>
      </c>
      <c r="CI9" s="3">
        <v>9.0500000000000007</v>
      </c>
      <c r="CJ9" s="3">
        <v>13.58</v>
      </c>
      <c r="CK9" s="3">
        <v>13.58</v>
      </c>
      <c r="CL9" t="s">
        <v>132</v>
      </c>
      <c r="CM9" t="s">
        <v>509</v>
      </c>
      <c r="CN9" t="s">
        <v>133</v>
      </c>
      <c r="CP9" t="s">
        <v>111</v>
      </c>
      <c r="CQ9" t="s">
        <v>134</v>
      </c>
      <c r="CR9" t="s">
        <v>134</v>
      </c>
      <c r="CS9" t="s">
        <v>134</v>
      </c>
      <c r="CT9" t="s">
        <v>119</v>
      </c>
      <c r="CU9" t="s">
        <v>134</v>
      </c>
      <c r="CV9" t="s">
        <v>134</v>
      </c>
      <c r="CW9" t="s">
        <v>509</v>
      </c>
      <c r="CX9">
        <v>16702331199</v>
      </c>
      <c r="CY9" t="s">
        <v>3356</v>
      </c>
      <c r="CZ9" t="s">
        <v>119</v>
      </c>
      <c r="DA9" t="s">
        <v>134</v>
      </c>
      <c r="DB9" t="s">
        <v>111</v>
      </c>
    </row>
    <row r="10" spans="1:111" ht="15" customHeight="1" x14ac:dyDescent="0.25">
      <c r="A10" t="s">
        <v>4828</v>
      </c>
      <c r="B10" t="s">
        <v>109</v>
      </c>
      <c r="C10" s="1">
        <v>44014.848519328705</v>
      </c>
      <c r="D10" s="1">
        <v>44105</v>
      </c>
      <c r="E10" t="s">
        <v>110</v>
      </c>
      <c r="G10" t="s">
        <v>134</v>
      </c>
      <c r="H10" t="s">
        <v>134</v>
      </c>
      <c r="I10" t="s">
        <v>111</v>
      </c>
      <c r="J10" t="s">
        <v>4829</v>
      </c>
      <c r="K10" t="s">
        <v>119</v>
      </c>
      <c r="L10" t="s">
        <v>3358</v>
      </c>
      <c r="N10" t="s">
        <v>154</v>
      </c>
      <c r="O10" t="s">
        <v>117</v>
      </c>
      <c r="P10">
        <v>96950</v>
      </c>
      <c r="Q10" t="s">
        <v>118</v>
      </c>
      <c r="R10" t="s">
        <v>119</v>
      </c>
      <c r="S10">
        <v>16702331199</v>
      </c>
      <c r="U10">
        <v>532310</v>
      </c>
      <c r="V10" t="s">
        <v>120</v>
      </c>
      <c r="X10" t="s">
        <v>446</v>
      </c>
      <c r="Y10" t="s">
        <v>447</v>
      </c>
      <c r="Z10" t="s">
        <v>448</v>
      </c>
      <c r="AA10" t="s">
        <v>342</v>
      </c>
      <c r="AB10" t="s">
        <v>3353</v>
      </c>
      <c r="AC10" t="s">
        <v>3358</v>
      </c>
      <c r="AD10" t="s">
        <v>154</v>
      </c>
      <c r="AE10" t="s">
        <v>117</v>
      </c>
      <c r="AF10">
        <v>96950</v>
      </c>
      <c r="AG10" t="s">
        <v>118</v>
      </c>
      <c r="AH10" t="s">
        <v>119</v>
      </c>
      <c r="AI10">
        <v>16702331199</v>
      </c>
      <c r="AK10" t="s">
        <v>3356</v>
      </c>
      <c r="BC10" t="str">
        <f>"47-2073.00"</f>
        <v>47-2073.00</v>
      </c>
      <c r="BD10" t="s">
        <v>4173</v>
      </c>
      <c r="BE10" t="s">
        <v>4830</v>
      </c>
      <c r="BF10" t="s">
        <v>4831</v>
      </c>
      <c r="BG10">
        <v>1</v>
      </c>
      <c r="BI10" s="1">
        <v>44114</v>
      </c>
      <c r="BJ10" s="1">
        <v>45199</v>
      </c>
      <c r="BM10">
        <v>40</v>
      </c>
      <c r="BN10">
        <v>0</v>
      </c>
      <c r="BO10">
        <v>8</v>
      </c>
      <c r="BP10">
        <v>8</v>
      </c>
      <c r="BQ10">
        <v>8</v>
      </c>
      <c r="BR10">
        <v>8</v>
      </c>
      <c r="BS10">
        <v>8</v>
      </c>
      <c r="BT10">
        <v>0</v>
      </c>
      <c r="BU10" t="str">
        <f>"8:00 AM"</f>
        <v>8:00 AM</v>
      </c>
      <c r="BV10" t="str">
        <f>"5:00 PM"</f>
        <v>5:00 PM</v>
      </c>
      <c r="BW10" t="s">
        <v>128</v>
      </c>
      <c r="BX10">
        <v>0</v>
      </c>
      <c r="BY10">
        <v>6</v>
      </c>
      <c r="BZ10" t="s">
        <v>111</v>
      </c>
      <c r="CA10">
        <v>0</v>
      </c>
      <c r="CB10" s="2" t="s">
        <v>4832</v>
      </c>
      <c r="CC10" t="s">
        <v>3358</v>
      </c>
      <c r="CE10" t="s">
        <v>260</v>
      </c>
      <c r="CF10" t="s">
        <v>117</v>
      </c>
      <c r="CG10">
        <v>96950</v>
      </c>
      <c r="CH10" s="3">
        <v>9.0500000000000007</v>
      </c>
      <c r="CI10" s="3">
        <v>9.0500000000000007</v>
      </c>
      <c r="CJ10" s="3">
        <v>13.58</v>
      </c>
      <c r="CK10" s="3">
        <v>13.58</v>
      </c>
      <c r="CL10" t="s">
        <v>132</v>
      </c>
      <c r="CM10" t="s">
        <v>119</v>
      </c>
      <c r="CN10" t="s">
        <v>133</v>
      </c>
      <c r="CP10" t="s">
        <v>111</v>
      </c>
      <c r="CQ10" t="s">
        <v>134</v>
      </c>
      <c r="CR10" t="s">
        <v>134</v>
      </c>
      <c r="CS10" t="s">
        <v>134</v>
      </c>
      <c r="CT10" t="s">
        <v>119</v>
      </c>
      <c r="CU10" t="s">
        <v>134</v>
      </c>
      <c r="CV10" t="s">
        <v>134</v>
      </c>
      <c r="CW10" t="s">
        <v>509</v>
      </c>
      <c r="CX10">
        <v>16702331199</v>
      </c>
      <c r="CY10" t="s">
        <v>3356</v>
      </c>
      <c r="CZ10" t="s">
        <v>119</v>
      </c>
      <c r="DA10" t="s">
        <v>134</v>
      </c>
      <c r="DB10" t="s">
        <v>111</v>
      </c>
    </row>
    <row r="11" spans="1:111" ht="15" customHeight="1" x14ac:dyDescent="0.25">
      <c r="A11" t="s">
        <v>5289</v>
      </c>
      <c r="B11" t="s">
        <v>109</v>
      </c>
      <c r="C11" s="1">
        <v>44014.849978240738</v>
      </c>
      <c r="D11" s="1">
        <v>44113</v>
      </c>
      <c r="E11" t="s">
        <v>110</v>
      </c>
      <c r="G11" t="s">
        <v>134</v>
      </c>
      <c r="H11" t="s">
        <v>134</v>
      </c>
      <c r="I11" t="s">
        <v>111</v>
      </c>
      <c r="J11" t="s">
        <v>5290</v>
      </c>
      <c r="L11" t="s">
        <v>3353</v>
      </c>
      <c r="M11" t="s">
        <v>3358</v>
      </c>
      <c r="N11" t="s">
        <v>154</v>
      </c>
      <c r="O11" t="s">
        <v>117</v>
      </c>
      <c r="P11">
        <v>96950</v>
      </c>
      <c r="Q11" t="s">
        <v>118</v>
      </c>
      <c r="R11" t="s">
        <v>119</v>
      </c>
      <c r="S11">
        <v>16702331199</v>
      </c>
      <c r="U11">
        <v>532310</v>
      </c>
      <c r="V11" t="s">
        <v>120</v>
      </c>
      <c r="X11" t="s">
        <v>446</v>
      </c>
      <c r="Y11" t="s">
        <v>447</v>
      </c>
      <c r="Z11" t="s">
        <v>448</v>
      </c>
      <c r="AA11" t="s">
        <v>342</v>
      </c>
      <c r="AB11" t="s">
        <v>3353</v>
      </c>
      <c r="AC11" t="s">
        <v>5291</v>
      </c>
      <c r="AD11" t="s">
        <v>154</v>
      </c>
      <c r="AE11" t="s">
        <v>117</v>
      </c>
      <c r="AF11">
        <v>96950</v>
      </c>
      <c r="AG11" t="s">
        <v>118</v>
      </c>
      <c r="AH11" t="s">
        <v>119</v>
      </c>
      <c r="AI11">
        <v>16702331199</v>
      </c>
      <c r="AK11" t="s">
        <v>3356</v>
      </c>
      <c r="BC11" t="str">
        <f>"49-3021.00"</f>
        <v>49-3021.00</v>
      </c>
      <c r="BD11" t="s">
        <v>2562</v>
      </c>
      <c r="BE11" t="s">
        <v>5292</v>
      </c>
      <c r="BF11" t="s">
        <v>2562</v>
      </c>
      <c r="BG11">
        <v>1</v>
      </c>
      <c r="BI11" s="1">
        <v>44114</v>
      </c>
      <c r="BJ11" s="1">
        <v>45199</v>
      </c>
      <c r="BM11">
        <v>40</v>
      </c>
      <c r="BN11">
        <v>0</v>
      </c>
      <c r="BO11">
        <v>8</v>
      </c>
      <c r="BP11">
        <v>8</v>
      </c>
      <c r="BQ11">
        <v>8</v>
      </c>
      <c r="BR11">
        <v>8</v>
      </c>
      <c r="BS11">
        <v>8</v>
      </c>
      <c r="BT11">
        <v>0</v>
      </c>
      <c r="BU11" t="str">
        <f>"8:00 AM"</f>
        <v>8:00 AM</v>
      </c>
      <c r="BV11" t="str">
        <f>"5:00 PM"</f>
        <v>5:00 PM</v>
      </c>
      <c r="BW11" t="s">
        <v>128</v>
      </c>
      <c r="BX11">
        <v>0</v>
      </c>
      <c r="BY11">
        <v>6</v>
      </c>
      <c r="BZ11" t="s">
        <v>111</v>
      </c>
      <c r="CA11">
        <v>0</v>
      </c>
      <c r="CB11" s="2" t="s">
        <v>5293</v>
      </c>
      <c r="CC11" t="s">
        <v>5294</v>
      </c>
      <c r="CD11" t="s">
        <v>5295</v>
      </c>
      <c r="CE11" t="s">
        <v>260</v>
      </c>
      <c r="CF11" t="s">
        <v>117</v>
      </c>
      <c r="CG11">
        <v>96950</v>
      </c>
      <c r="CH11" s="3">
        <v>12.54</v>
      </c>
      <c r="CI11" s="3">
        <v>12.54</v>
      </c>
      <c r="CJ11" s="3">
        <v>18.809999999999999</v>
      </c>
      <c r="CK11" s="3">
        <v>18.809999999999999</v>
      </c>
      <c r="CL11" t="s">
        <v>132</v>
      </c>
      <c r="CM11" t="s">
        <v>119</v>
      </c>
      <c r="CN11" t="s">
        <v>133</v>
      </c>
      <c r="CP11" t="s">
        <v>111</v>
      </c>
      <c r="CQ11" t="s">
        <v>134</v>
      </c>
      <c r="CR11" t="s">
        <v>134</v>
      </c>
      <c r="CS11" t="s">
        <v>134</v>
      </c>
      <c r="CT11" t="s">
        <v>119</v>
      </c>
      <c r="CU11" t="s">
        <v>134</v>
      </c>
      <c r="CV11" t="s">
        <v>134</v>
      </c>
      <c r="CW11" t="s">
        <v>509</v>
      </c>
      <c r="CX11">
        <v>16702331199</v>
      </c>
      <c r="CY11" t="s">
        <v>3356</v>
      </c>
      <c r="CZ11" t="s">
        <v>119</v>
      </c>
      <c r="DA11" t="s">
        <v>134</v>
      </c>
      <c r="DB11" t="s">
        <v>111</v>
      </c>
    </row>
    <row r="12" spans="1:111" ht="15" customHeight="1" x14ac:dyDescent="0.25">
      <c r="A12" t="s">
        <v>4289</v>
      </c>
      <c r="B12" t="s">
        <v>109</v>
      </c>
      <c r="C12" s="1">
        <v>44014.850774074075</v>
      </c>
      <c r="D12" s="1">
        <v>44112</v>
      </c>
      <c r="E12" t="s">
        <v>110</v>
      </c>
      <c r="G12" t="s">
        <v>134</v>
      </c>
      <c r="H12" t="s">
        <v>134</v>
      </c>
      <c r="I12" t="s">
        <v>111</v>
      </c>
      <c r="J12" t="s">
        <v>4290</v>
      </c>
      <c r="L12" t="s">
        <v>3358</v>
      </c>
      <c r="N12" t="s">
        <v>154</v>
      </c>
      <c r="O12" t="s">
        <v>117</v>
      </c>
      <c r="P12">
        <v>96950</v>
      </c>
      <c r="Q12" t="s">
        <v>118</v>
      </c>
      <c r="R12" t="s">
        <v>119</v>
      </c>
      <c r="S12">
        <v>16702331199</v>
      </c>
      <c r="U12">
        <v>532310</v>
      </c>
      <c r="V12" t="s">
        <v>120</v>
      </c>
      <c r="X12" t="s">
        <v>4291</v>
      </c>
      <c r="Y12" t="s">
        <v>4292</v>
      </c>
      <c r="Z12" t="s">
        <v>4293</v>
      </c>
      <c r="AA12" t="s">
        <v>342</v>
      </c>
      <c r="AB12" t="s">
        <v>3353</v>
      </c>
      <c r="AC12" t="s">
        <v>4294</v>
      </c>
      <c r="AD12" t="s">
        <v>154</v>
      </c>
      <c r="AE12" t="s">
        <v>117</v>
      </c>
      <c r="AF12">
        <v>96950</v>
      </c>
      <c r="AG12" t="s">
        <v>118</v>
      </c>
      <c r="AH12" t="s">
        <v>286</v>
      </c>
      <c r="AI12">
        <v>16702331199</v>
      </c>
      <c r="AK12" t="s">
        <v>3356</v>
      </c>
      <c r="BC12" t="str">
        <f>"49-3031.00"</f>
        <v>49-3031.00</v>
      </c>
      <c r="BD12" t="s">
        <v>3357</v>
      </c>
      <c r="BE12" t="s">
        <v>4295</v>
      </c>
      <c r="BF12" t="s">
        <v>4296</v>
      </c>
      <c r="BG12">
        <v>1</v>
      </c>
      <c r="BI12" s="1">
        <v>44114</v>
      </c>
      <c r="BJ12" s="1">
        <v>45199</v>
      </c>
      <c r="BM12">
        <v>40</v>
      </c>
      <c r="BN12">
        <v>0</v>
      </c>
      <c r="BO12">
        <v>8</v>
      </c>
      <c r="BP12">
        <v>8</v>
      </c>
      <c r="BQ12">
        <v>8</v>
      </c>
      <c r="BR12">
        <v>8</v>
      </c>
      <c r="BS12">
        <v>8</v>
      </c>
      <c r="BT12">
        <v>0</v>
      </c>
      <c r="BU12" t="str">
        <f>"8:00 AM"</f>
        <v>8:00 AM</v>
      </c>
      <c r="BV12" t="str">
        <f>"5:00 PM"</f>
        <v>5:00 PM</v>
      </c>
      <c r="BW12" t="s">
        <v>128</v>
      </c>
      <c r="BX12">
        <v>0</v>
      </c>
      <c r="BY12">
        <v>24</v>
      </c>
      <c r="BZ12" t="s">
        <v>111</v>
      </c>
      <c r="CA12">
        <v>0</v>
      </c>
      <c r="CB12" s="2" t="s">
        <v>4297</v>
      </c>
      <c r="CC12" t="s">
        <v>4298</v>
      </c>
      <c r="CE12" t="s">
        <v>260</v>
      </c>
      <c r="CF12" t="s">
        <v>117</v>
      </c>
      <c r="CG12">
        <v>96950</v>
      </c>
      <c r="CH12" s="3">
        <v>10.19</v>
      </c>
      <c r="CI12" s="3">
        <v>10.19</v>
      </c>
      <c r="CJ12" s="3">
        <v>15.29</v>
      </c>
      <c r="CK12" s="3">
        <v>15.29</v>
      </c>
      <c r="CL12" t="s">
        <v>132</v>
      </c>
      <c r="CM12" t="s">
        <v>119</v>
      </c>
      <c r="CN12" t="s">
        <v>133</v>
      </c>
      <c r="CP12" t="s">
        <v>111</v>
      </c>
      <c r="CQ12" t="s">
        <v>134</v>
      </c>
      <c r="CR12" t="s">
        <v>134</v>
      </c>
      <c r="CS12" t="s">
        <v>134</v>
      </c>
      <c r="CT12" t="s">
        <v>119</v>
      </c>
      <c r="CU12" t="s">
        <v>134</v>
      </c>
      <c r="CV12" t="s">
        <v>134</v>
      </c>
      <c r="CW12" t="s">
        <v>509</v>
      </c>
      <c r="CX12">
        <v>16702331199</v>
      </c>
      <c r="CY12" t="s">
        <v>3356</v>
      </c>
      <c r="CZ12" t="s">
        <v>119</v>
      </c>
      <c r="DA12" t="s">
        <v>134</v>
      </c>
      <c r="DB12" t="s">
        <v>111</v>
      </c>
    </row>
    <row r="13" spans="1:111" ht="15" customHeight="1" x14ac:dyDescent="0.25">
      <c r="A13" t="s">
        <v>4760</v>
      </c>
      <c r="B13" t="s">
        <v>109</v>
      </c>
      <c r="C13" s="1">
        <v>44017.871290740739</v>
      </c>
      <c r="D13" s="1">
        <v>44105</v>
      </c>
      <c r="E13" t="s">
        <v>110</v>
      </c>
      <c r="G13" t="s">
        <v>111</v>
      </c>
      <c r="H13" t="s">
        <v>111</v>
      </c>
      <c r="I13" t="s">
        <v>111</v>
      </c>
      <c r="J13" t="s">
        <v>4761</v>
      </c>
      <c r="K13" t="s">
        <v>4762</v>
      </c>
      <c r="L13" t="s">
        <v>4763</v>
      </c>
      <c r="M13" t="s">
        <v>4764</v>
      </c>
      <c r="N13" t="s">
        <v>260</v>
      </c>
      <c r="O13" t="s">
        <v>117</v>
      </c>
      <c r="P13">
        <v>96950</v>
      </c>
      <c r="Q13" t="s">
        <v>118</v>
      </c>
      <c r="S13">
        <v>16702338866</v>
      </c>
      <c r="U13">
        <v>53211</v>
      </c>
      <c r="V13" t="s">
        <v>120</v>
      </c>
      <c r="X13" t="s">
        <v>4272</v>
      </c>
      <c r="Y13" t="s">
        <v>4765</v>
      </c>
      <c r="AA13" t="s">
        <v>3355</v>
      </c>
      <c r="AB13" t="s">
        <v>4763</v>
      </c>
      <c r="AC13" t="s">
        <v>4764</v>
      </c>
      <c r="AD13" t="s">
        <v>260</v>
      </c>
      <c r="AE13" t="s">
        <v>117</v>
      </c>
      <c r="AF13">
        <v>96950</v>
      </c>
      <c r="AG13" t="s">
        <v>118</v>
      </c>
      <c r="AI13">
        <v>16702338866</v>
      </c>
      <c r="AK13" t="s">
        <v>4766</v>
      </c>
      <c r="BC13" t="str">
        <f>"49-9071.00"</f>
        <v>49-9071.00</v>
      </c>
      <c r="BD13" t="s">
        <v>125</v>
      </c>
      <c r="BE13" t="s">
        <v>4767</v>
      </c>
      <c r="BF13" t="s">
        <v>4768</v>
      </c>
      <c r="BG13">
        <v>2</v>
      </c>
      <c r="BI13" s="1">
        <v>44105</v>
      </c>
      <c r="BJ13" s="1">
        <v>44469</v>
      </c>
      <c r="BM13">
        <v>35</v>
      </c>
      <c r="BN13">
        <v>0</v>
      </c>
      <c r="BO13">
        <v>7</v>
      </c>
      <c r="BP13">
        <v>7</v>
      </c>
      <c r="BQ13">
        <v>7</v>
      </c>
      <c r="BR13">
        <v>7</v>
      </c>
      <c r="BS13">
        <v>7</v>
      </c>
      <c r="BT13">
        <v>0</v>
      </c>
      <c r="BU13" t="str">
        <f>"9:00 AM"</f>
        <v>9:00 AM</v>
      </c>
      <c r="BV13" t="str">
        <f>"5:00 PM"</f>
        <v>5:00 PM</v>
      </c>
      <c r="BW13" t="s">
        <v>128</v>
      </c>
      <c r="BX13">
        <v>0</v>
      </c>
      <c r="BY13">
        <v>12</v>
      </c>
      <c r="BZ13" t="s">
        <v>111</v>
      </c>
      <c r="CA13">
        <v>0</v>
      </c>
      <c r="CB13" s="2" t="s">
        <v>4769</v>
      </c>
      <c r="CC13" t="s">
        <v>4763</v>
      </c>
      <c r="CD13" t="s">
        <v>4764</v>
      </c>
      <c r="CE13" t="s">
        <v>260</v>
      </c>
      <c r="CF13" t="s">
        <v>117</v>
      </c>
      <c r="CG13">
        <v>96950</v>
      </c>
      <c r="CH13" s="3">
        <v>8.33</v>
      </c>
      <c r="CI13" s="3">
        <v>8.33</v>
      </c>
      <c r="CJ13" s="3">
        <v>12.49</v>
      </c>
      <c r="CK13" s="3">
        <v>12.49</v>
      </c>
      <c r="CL13" t="s">
        <v>132</v>
      </c>
      <c r="CM13" t="s">
        <v>119</v>
      </c>
      <c r="CN13" t="s">
        <v>133</v>
      </c>
      <c r="CP13" t="s">
        <v>111</v>
      </c>
      <c r="CQ13" t="s">
        <v>134</v>
      </c>
      <c r="CR13" t="s">
        <v>111</v>
      </c>
      <c r="CS13" t="s">
        <v>134</v>
      </c>
      <c r="CT13" t="s">
        <v>119</v>
      </c>
      <c r="CU13" t="s">
        <v>134</v>
      </c>
      <c r="CV13" t="s">
        <v>134</v>
      </c>
      <c r="CW13" t="s">
        <v>1552</v>
      </c>
      <c r="CX13">
        <v>16702338866</v>
      </c>
      <c r="CY13" t="s">
        <v>4766</v>
      </c>
      <c r="CZ13" t="s">
        <v>119</v>
      </c>
      <c r="DA13" t="s">
        <v>134</v>
      </c>
      <c r="DB13" t="s">
        <v>111</v>
      </c>
    </row>
    <row r="14" spans="1:111" ht="15" customHeight="1" x14ac:dyDescent="0.25">
      <c r="A14" t="s">
        <v>8888</v>
      </c>
      <c r="B14" t="s">
        <v>109</v>
      </c>
      <c r="C14" s="1">
        <v>44017.874851504632</v>
      </c>
      <c r="D14" s="1">
        <v>44105</v>
      </c>
      <c r="E14" t="s">
        <v>110</v>
      </c>
      <c r="G14" t="s">
        <v>111</v>
      </c>
      <c r="H14" t="s">
        <v>111</v>
      </c>
      <c r="I14" t="s">
        <v>111</v>
      </c>
      <c r="J14" t="s">
        <v>8889</v>
      </c>
      <c r="K14" t="s">
        <v>8890</v>
      </c>
      <c r="L14" t="s">
        <v>8891</v>
      </c>
      <c r="N14" t="s">
        <v>116</v>
      </c>
      <c r="O14" t="s">
        <v>117</v>
      </c>
      <c r="P14">
        <v>96950</v>
      </c>
      <c r="Q14" t="s">
        <v>118</v>
      </c>
      <c r="R14" t="s">
        <v>119</v>
      </c>
      <c r="S14">
        <v>16707890152</v>
      </c>
      <c r="U14">
        <v>45399</v>
      </c>
      <c r="V14" t="s">
        <v>120</v>
      </c>
      <c r="X14" t="s">
        <v>8892</v>
      </c>
      <c r="Y14" t="s">
        <v>8893</v>
      </c>
      <c r="Z14" t="s">
        <v>119</v>
      </c>
      <c r="AA14" t="s">
        <v>789</v>
      </c>
      <c r="AB14" t="s">
        <v>8891</v>
      </c>
      <c r="AD14" t="s">
        <v>116</v>
      </c>
      <c r="AE14" t="s">
        <v>117</v>
      </c>
      <c r="AF14">
        <v>96950</v>
      </c>
      <c r="AG14" t="s">
        <v>118</v>
      </c>
      <c r="AH14" t="s">
        <v>119</v>
      </c>
      <c r="AI14">
        <v>16707890152</v>
      </c>
      <c r="AK14" t="s">
        <v>8894</v>
      </c>
      <c r="BC14" t="str">
        <f>"41-2031.00"</f>
        <v>41-2031.00</v>
      </c>
      <c r="BD14" t="s">
        <v>3070</v>
      </c>
      <c r="BE14" t="s">
        <v>8895</v>
      </c>
      <c r="BF14" t="s">
        <v>6785</v>
      </c>
      <c r="BG14">
        <v>6</v>
      </c>
      <c r="BI14" s="1">
        <v>44105</v>
      </c>
      <c r="BJ14" s="1">
        <v>44469</v>
      </c>
      <c r="BM14">
        <v>35</v>
      </c>
      <c r="BN14">
        <v>5</v>
      </c>
      <c r="BO14">
        <v>5</v>
      </c>
      <c r="BP14">
        <v>5</v>
      </c>
      <c r="BQ14">
        <v>5</v>
      </c>
      <c r="BR14">
        <v>5</v>
      </c>
      <c r="BS14">
        <v>5</v>
      </c>
      <c r="BT14">
        <v>5</v>
      </c>
      <c r="BU14" t="str">
        <f>"11:00 AM"</f>
        <v>11:00 AM</v>
      </c>
      <c r="BV14" t="str">
        <f>"4:00 PM"</f>
        <v>4:00 PM</v>
      </c>
      <c r="BW14" t="s">
        <v>128</v>
      </c>
      <c r="BX14">
        <v>0</v>
      </c>
      <c r="BY14">
        <v>12</v>
      </c>
      <c r="BZ14" t="s">
        <v>111</v>
      </c>
      <c r="CA14">
        <v>0</v>
      </c>
      <c r="CB14" s="2" t="s">
        <v>8896</v>
      </c>
      <c r="CC14" t="s">
        <v>8891</v>
      </c>
      <c r="CE14" t="s">
        <v>116</v>
      </c>
      <c r="CF14" t="s">
        <v>117</v>
      </c>
      <c r="CG14">
        <v>96950</v>
      </c>
      <c r="CH14" s="3">
        <v>8.57</v>
      </c>
      <c r="CI14" s="3">
        <v>8.57</v>
      </c>
      <c r="CJ14" s="3">
        <v>12.86</v>
      </c>
      <c r="CK14" s="3">
        <v>12.86</v>
      </c>
      <c r="CL14" t="s">
        <v>132</v>
      </c>
      <c r="CM14" t="s">
        <v>286</v>
      </c>
      <c r="CN14" t="s">
        <v>133</v>
      </c>
      <c r="CP14" t="s">
        <v>111</v>
      </c>
      <c r="CQ14" t="s">
        <v>134</v>
      </c>
      <c r="CR14" t="s">
        <v>111</v>
      </c>
      <c r="CS14" t="s">
        <v>134</v>
      </c>
      <c r="CT14" t="s">
        <v>119</v>
      </c>
      <c r="CU14" t="s">
        <v>134</v>
      </c>
      <c r="CV14" t="s">
        <v>119</v>
      </c>
      <c r="CW14" t="s">
        <v>2295</v>
      </c>
      <c r="CX14">
        <v>16707890152</v>
      </c>
      <c r="CY14" t="s">
        <v>8894</v>
      </c>
      <c r="CZ14" t="s">
        <v>286</v>
      </c>
      <c r="DA14" t="s">
        <v>134</v>
      </c>
      <c r="DB14" t="s">
        <v>111</v>
      </c>
    </row>
    <row r="15" spans="1:111" ht="15" customHeight="1" x14ac:dyDescent="0.25">
      <c r="A15" t="s">
        <v>5019</v>
      </c>
      <c r="B15" t="s">
        <v>109</v>
      </c>
      <c r="C15" s="1">
        <v>44017.902170023146</v>
      </c>
      <c r="D15" s="1">
        <v>44106</v>
      </c>
      <c r="E15" t="s">
        <v>138</v>
      </c>
      <c r="F15" s="1">
        <v>44103.833333333336</v>
      </c>
      <c r="G15" t="s">
        <v>111</v>
      </c>
      <c r="H15" t="s">
        <v>111</v>
      </c>
      <c r="I15" t="s">
        <v>111</v>
      </c>
      <c r="J15" t="s">
        <v>5020</v>
      </c>
      <c r="K15" t="s">
        <v>5021</v>
      </c>
      <c r="L15" t="s">
        <v>4763</v>
      </c>
      <c r="M15" t="s">
        <v>4764</v>
      </c>
      <c r="N15" t="s">
        <v>260</v>
      </c>
      <c r="O15" t="s">
        <v>117</v>
      </c>
      <c r="P15">
        <v>96950</v>
      </c>
      <c r="Q15" t="s">
        <v>118</v>
      </c>
      <c r="S15">
        <v>16702348855</v>
      </c>
      <c r="U15">
        <v>53211</v>
      </c>
      <c r="V15" t="s">
        <v>120</v>
      </c>
      <c r="X15" t="s">
        <v>2500</v>
      </c>
      <c r="Y15" t="s">
        <v>4765</v>
      </c>
      <c r="AA15" t="s">
        <v>3355</v>
      </c>
      <c r="AB15" t="s">
        <v>4763</v>
      </c>
      <c r="AC15" t="s">
        <v>4764</v>
      </c>
      <c r="AD15" t="s">
        <v>260</v>
      </c>
      <c r="AE15" t="s">
        <v>117</v>
      </c>
      <c r="AF15">
        <v>96950</v>
      </c>
      <c r="AG15" t="s">
        <v>118</v>
      </c>
      <c r="AI15">
        <v>16702348855</v>
      </c>
      <c r="AK15" t="s">
        <v>5022</v>
      </c>
      <c r="BC15" t="str">
        <f>"27-4021.00"</f>
        <v>27-4021.00</v>
      </c>
      <c r="BD15" t="s">
        <v>5023</v>
      </c>
      <c r="BE15" t="s">
        <v>5024</v>
      </c>
      <c r="BF15" t="s">
        <v>5025</v>
      </c>
      <c r="BG15">
        <v>5</v>
      </c>
      <c r="BI15" s="1">
        <v>44105</v>
      </c>
      <c r="BJ15" s="1">
        <v>44469</v>
      </c>
      <c r="BM15">
        <v>35</v>
      </c>
      <c r="BN15">
        <v>0</v>
      </c>
      <c r="BO15">
        <v>7</v>
      </c>
      <c r="BP15">
        <v>7</v>
      </c>
      <c r="BQ15">
        <v>7</v>
      </c>
      <c r="BR15">
        <v>7</v>
      </c>
      <c r="BS15">
        <v>7</v>
      </c>
      <c r="BT15">
        <v>0</v>
      </c>
      <c r="BU15" t="str">
        <f>"9:00 AM"</f>
        <v>9:00 AM</v>
      </c>
      <c r="BV15" t="str">
        <f>"5:00 PM"</f>
        <v>5:00 PM</v>
      </c>
      <c r="BW15" t="s">
        <v>128</v>
      </c>
      <c r="BX15">
        <v>0</v>
      </c>
      <c r="BY15">
        <v>12</v>
      </c>
      <c r="BZ15" t="s">
        <v>111</v>
      </c>
      <c r="CA15">
        <v>0</v>
      </c>
      <c r="CB15" s="2" t="s">
        <v>5026</v>
      </c>
      <c r="CC15" t="s">
        <v>4763</v>
      </c>
      <c r="CD15" t="s">
        <v>4764</v>
      </c>
      <c r="CE15" t="s">
        <v>260</v>
      </c>
      <c r="CF15" t="s">
        <v>117</v>
      </c>
      <c r="CG15">
        <v>96950</v>
      </c>
      <c r="CH15" s="3">
        <v>14.6</v>
      </c>
      <c r="CI15" s="3">
        <v>14.6</v>
      </c>
      <c r="CJ15" s="3">
        <v>21.9</v>
      </c>
      <c r="CK15" s="3">
        <v>21.9</v>
      </c>
      <c r="CL15" t="s">
        <v>132</v>
      </c>
      <c r="CM15" t="s">
        <v>286</v>
      </c>
      <c r="CN15" t="s">
        <v>133</v>
      </c>
      <c r="CP15" t="s">
        <v>111</v>
      </c>
      <c r="CQ15" t="s">
        <v>134</v>
      </c>
      <c r="CR15" t="s">
        <v>111</v>
      </c>
      <c r="CS15" t="s">
        <v>134</v>
      </c>
      <c r="CT15" t="s">
        <v>119</v>
      </c>
      <c r="CU15" t="s">
        <v>134</v>
      </c>
      <c r="CV15" t="s">
        <v>134</v>
      </c>
      <c r="CW15" t="s">
        <v>4012</v>
      </c>
      <c r="CX15">
        <v>16702348855</v>
      </c>
      <c r="CY15" t="s">
        <v>5022</v>
      </c>
      <c r="CZ15" t="s">
        <v>119</v>
      </c>
      <c r="DA15" t="s">
        <v>134</v>
      </c>
      <c r="DB15" t="s">
        <v>111</v>
      </c>
    </row>
    <row r="16" spans="1:111" ht="15" customHeight="1" x14ac:dyDescent="0.25">
      <c r="A16" t="s">
        <v>5768</v>
      </c>
      <c r="B16" t="s">
        <v>109</v>
      </c>
      <c r="C16" s="1">
        <v>44019.076548495374</v>
      </c>
      <c r="D16" s="1">
        <v>44112</v>
      </c>
      <c r="E16" t="s">
        <v>110</v>
      </c>
      <c r="G16" t="s">
        <v>111</v>
      </c>
      <c r="H16" t="s">
        <v>111</v>
      </c>
      <c r="I16" t="s">
        <v>111</v>
      </c>
      <c r="J16" t="s">
        <v>5769</v>
      </c>
      <c r="K16" t="s">
        <v>1118</v>
      </c>
      <c r="L16" t="s">
        <v>402</v>
      </c>
      <c r="M16" t="s">
        <v>5770</v>
      </c>
      <c r="N16" t="s">
        <v>116</v>
      </c>
      <c r="O16" t="s">
        <v>117</v>
      </c>
      <c r="P16">
        <v>96950</v>
      </c>
      <c r="Q16" t="s">
        <v>118</v>
      </c>
      <c r="R16" t="s">
        <v>404</v>
      </c>
      <c r="S16">
        <v>16703236877</v>
      </c>
      <c r="U16">
        <v>62161</v>
      </c>
      <c r="V16" t="s">
        <v>120</v>
      </c>
      <c r="X16" t="s">
        <v>405</v>
      </c>
      <c r="Y16" t="s">
        <v>406</v>
      </c>
      <c r="Z16" t="s">
        <v>407</v>
      </c>
      <c r="AA16" t="s">
        <v>123</v>
      </c>
      <c r="AB16" t="s">
        <v>408</v>
      </c>
      <c r="AD16" t="s">
        <v>409</v>
      </c>
      <c r="AE16" t="s">
        <v>117</v>
      </c>
      <c r="AF16">
        <v>96931</v>
      </c>
      <c r="AG16" t="s">
        <v>118</v>
      </c>
      <c r="AH16" t="s">
        <v>404</v>
      </c>
      <c r="AI16">
        <v>16716498746</v>
      </c>
      <c r="AJ16">
        <v>203</v>
      </c>
      <c r="AK16" t="s">
        <v>411</v>
      </c>
      <c r="BC16" t="str">
        <f>"21-1093.00"</f>
        <v>21-1093.00</v>
      </c>
      <c r="BD16" t="s">
        <v>3602</v>
      </c>
      <c r="BE16" t="s">
        <v>5771</v>
      </c>
      <c r="BF16" t="s">
        <v>5772</v>
      </c>
      <c r="BG16">
        <v>2</v>
      </c>
      <c r="BI16" s="1">
        <v>44136</v>
      </c>
      <c r="BJ16" s="1">
        <v>44500</v>
      </c>
      <c r="BM16">
        <v>40</v>
      </c>
      <c r="BN16">
        <v>0</v>
      </c>
      <c r="BO16">
        <v>8</v>
      </c>
      <c r="BP16">
        <v>8</v>
      </c>
      <c r="BQ16">
        <v>8</v>
      </c>
      <c r="BR16">
        <v>8</v>
      </c>
      <c r="BS16">
        <v>5</v>
      </c>
      <c r="BT16">
        <v>3</v>
      </c>
      <c r="BU16" t="str">
        <f>"8:30 AM"</f>
        <v>8:30 AM</v>
      </c>
      <c r="BV16" t="str">
        <f>"5:30 PM"</f>
        <v>5:30 PM</v>
      </c>
      <c r="BW16" t="s">
        <v>349</v>
      </c>
      <c r="BX16">
        <v>0</v>
      </c>
      <c r="BY16">
        <v>0</v>
      </c>
      <c r="BZ16" t="s">
        <v>111</v>
      </c>
      <c r="CA16">
        <v>0</v>
      </c>
      <c r="CB16" t="s">
        <v>162</v>
      </c>
      <c r="CC16" t="s">
        <v>402</v>
      </c>
      <c r="CD16" t="s">
        <v>5770</v>
      </c>
      <c r="CE16" t="s">
        <v>116</v>
      </c>
      <c r="CF16" t="s">
        <v>117</v>
      </c>
      <c r="CG16">
        <v>96950</v>
      </c>
      <c r="CH16" s="3">
        <v>13.54</v>
      </c>
      <c r="CI16" s="3">
        <v>13.54</v>
      </c>
      <c r="CL16" t="s">
        <v>132</v>
      </c>
      <c r="CM16" t="s">
        <v>5773</v>
      </c>
      <c r="CN16" t="s">
        <v>133</v>
      </c>
      <c r="CP16" t="s">
        <v>111</v>
      </c>
      <c r="CQ16" t="s">
        <v>134</v>
      </c>
      <c r="CR16" t="s">
        <v>111</v>
      </c>
      <c r="CS16" t="s">
        <v>111</v>
      </c>
      <c r="CT16" t="s">
        <v>119</v>
      </c>
      <c r="CU16" t="s">
        <v>134</v>
      </c>
      <c r="CV16" t="s">
        <v>119</v>
      </c>
      <c r="CW16" t="s">
        <v>418</v>
      </c>
      <c r="CX16">
        <v>16703236877</v>
      </c>
      <c r="CY16" t="s">
        <v>419</v>
      </c>
      <c r="CZ16" t="s">
        <v>119</v>
      </c>
      <c r="DA16" t="s">
        <v>134</v>
      </c>
      <c r="DB16" t="s">
        <v>111</v>
      </c>
    </row>
    <row r="17" spans="1:111" ht="15" customHeight="1" x14ac:dyDescent="0.25">
      <c r="A17" t="s">
        <v>8126</v>
      </c>
      <c r="B17" t="s">
        <v>109</v>
      </c>
      <c r="C17" s="1">
        <v>44019.077096412038</v>
      </c>
      <c r="D17" s="1">
        <v>44112</v>
      </c>
      <c r="E17" t="s">
        <v>110</v>
      </c>
      <c r="G17" t="s">
        <v>111</v>
      </c>
      <c r="H17" t="s">
        <v>111</v>
      </c>
      <c r="I17" t="s">
        <v>111</v>
      </c>
      <c r="J17" t="s">
        <v>1117</v>
      </c>
      <c r="K17" t="s">
        <v>1118</v>
      </c>
      <c r="L17" t="s">
        <v>402</v>
      </c>
      <c r="M17" t="s">
        <v>403</v>
      </c>
      <c r="N17" t="s">
        <v>116</v>
      </c>
      <c r="O17" t="s">
        <v>117</v>
      </c>
      <c r="P17">
        <v>96950</v>
      </c>
      <c r="Q17" t="s">
        <v>118</v>
      </c>
      <c r="R17" t="s">
        <v>404</v>
      </c>
      <c r="S17">
        <v>16703236877</v>
      </c>
      <c r="U17">
        <v>62161</v>
      </c>
      <c r="V17" t="s">
        <v>120</v>
      </c>
      <c r="X17" t="s">
        <v>405</v>
      </c>
      <c r="Y17" t="s">
        <v>406</v>
      </c>
      <c r="Z17" t="s">
        <v>407</v>
      </c>
      <c r="AA17" t="s">
        <v>123</v>
      </c>
      <c r="AB17" t="s">
        <v>408</v>
      </c>
      <c r="AD17" t="s">
        <v>409</v>
      </c>
      <c r="AE17" t="s">
        <v>410</v>
      </c>
      <c r="AF17">
        <v>96931</v>
      </c>
      <c r="AG17" t="s">
        <v>118</v>
      </c>
      <c r="AH17" t="s">
        <v>404</v>
      </c>
      <c r="AI17">
        <v>16716498746</v>
      </c>
      <c r="AJ17">
        <v>203</v>
      </c>
      <c r="AK17" t="s">
        <v>411</v>
      </c>
      <c r="BC17" t="str">
        <f>"21-1021.00"</f>
        <v>21-1021.00</v>
      </c>
      <c r="BD17" t="s">
        <v>2080</v>
      </c>
      <c r="BE17" t="s">
        <v>8127</v>
      </c>
      <c r="BF17" t="s">
        <v>8128</v>
      </c>
      <c r="BG17">
        <v>2</v>
      </c>
      <c r="BI17" s="1">
        <v>44136</v>
      </c>
      <c r="BJ17" s="1">
        <v>44500</v>
      </c>
      <c r="BM17">
        <v>40</v>
      </c>
      <c r="BN17">
        <v>0</v>
      </c>
      <c r="BO17">
        <v>8</v>
      </c>
      <c r="BP17">
        <v>8</v>
      </c>
      <c r="BQ17">
        <v>8</v>
      </c>
      <c r="BR17">
        <v>8</v>
      </c>
      <c r="BS17">
        <v>5</v>
      </c>
      <c r="BT17">
        <v>3</v>
      </c>
      <c r="BU17" t="str">
        <f>"8:30 AM"</f>
        <v>8:30 AM</v>
      </c>
      <c r="BV17" t="str">
        <f>"5:30 PM"</f>
        <v>5:30 PM</v>
      </c>
      <c r="BW17" t="s">
        <v>349</v>
      </c>
      <c r="BX17">
        <v>0</v>
      </c>
      <c r="BY17">
        <v>0</v>
      </c>
      <c r="BZ17" t="s">
        <v>111</v>
      </c>
      <c r="CA17">
        <v>0</v>
      </c>
      <c r="CB17" t="s">
        <v>162</v>
      </c>
      <c r="CC17" t="s">
        <v>402</v>
      </c>
      <c r="CD17" t="s">
        <v>1119</v>
      </c>
      <c r="CE17" t="s">
        <v>116</v>
      </c>
      <c r="CF17" t="s">
        <v>117</v>
      </c>
      <c r="CG17">
        <v>96950</v>
      </c>
      <c r="CH17" s="3">
        <v>13.37</v>
      </c>
      <c r="CI17" s="3">
        <v>13.37</v>
      </c>
      <c r="CL17" t="s">
        <v>132</v>
      </c>
      <c r="CM17" t="s">
        <v>5773</v>
      </c>
      <c r="CN17" t="s">
        <v>133</v>
      </c>
      <c r="CP17" t="s">
        <v>111</v>
      </c>
      <c r="CQ17" t="s">
        <v>134</v>
      </c>
      <c r="CR17" t="s">
        <v>111</v>
      </c>
      <c r="CS17" t="s">
        <v>111</v>
      </c>
      <c r="CT17" t="s">
        <v>119</v>
      </c>
      <c r="CU17" t="s">
        <v>134</v>
      </c>
      <c r="CV17" t="s">
        <v>119</v>
      </c>
      <c r="CW17" t="s">
        <v>418</v>
      </c>
      <c r="CX17">
        <v>16703236877</v>
      </c>
      <c r="CY17" t="s">
        <v>419</v>
      </c>
      <c r="CZ17" t="s">
        <v>119</v>
      </c>
      <c r="DA17" t="s">
        <v>134</v>
      </c>
      <c r="DB17" t="s">
        <v>111</v>
      </c>
    </row>
    <row r="18" spans="1:111" ht="15" customHeight="1" x14ac:dyDescent="0.25">
      <c r="A18" t="s">
        <v>7453</v>
      </c>
      <c r="B18" t="s">
        <v>109</v>
      </c>
      <c r="C18" s="1">
        <v>44019.13329351852</v>
      </c>
      <c r="D18" s="1">
        <v>44105</v>
      </c>
      <c r="E18" t="s">
        <v>138</v>
      </c>
      <c r="F18" s="1">
        <v>44096.833333333336</v>
      </c>
      <c r="G18" t="s">
        <v>134</v>
      </c>
      <c r="H18" t="s">
        <v>111</v>
      </c>
      <c r="I18" t="s">
        <v>111</v>
      </c>
      <c r="J18" t="s">
        <v>7454</v>
      </c>
      <c r="K18" t="s">
        <v>7455</v>
      </c>
      <c r="L18" t="s">
        <v>7456</v>
      </c>
      <c r="N18" t="s">
        <v>116</v>
      </c>
      <c r="O18" t="s">
        <v>117</v>
      </c>
      <c r="P18">
        <v>96950</v>
      </c>
      <c r="Q18" t="s">
        <v>118</v>
      </c>
      <c r="R18" t="s">
        <v>404</v>
      </c>
      <c r="S18">
        <v>16702356899</v>
      </c>
      <c r="U18">
        <v>445110</v>
      </c>
      <c r="V18" t="s">
        <v>120</v>
      </c>
      <c r="X18" t="s">
        <v>183</v>
      </c>
      <c r="Y18" t="s">
        <v>184</v>
      </c>
      <c r="AA18" t="s">
        <v>185</v>
      </c>
      <c r="AB18" t="s">
        <v>7456</v>
      </c>
      <c r="AD18" t="s">
        <v>116</v>
      </c>
      <c r="AE18" t="s">
        <v>117</v>
      </c>
      <c r="AF18">
        <v>96950</v>
      </c>
      <c r="AG18" t="s">
        <v>118</v>
      </c>
      <c r="AI18">
        <v>16702356899</v>
      </c>
      <c r="AK18" t="s">
        <v>7457</v>
      </c>
      <c r="BC18" t="str">
        <f>"41-1011.00"</f>
        <v>41-1011.00</v>
      </c>
      <c r="BD18" t="s">
        <v>204</v>
      </c>
      <c r="BE18" t="s">
        <v>7458</v>
      </c>
      <c r="BF18" t="s">
        <v>7459</v>
      </c>
      <c r="BG18">
        <v>1</v>
      </c>
      <c r="BI18" s="1">
        <v>44097</v>
      </c>
      <c r="BJ18" s="1">
        <v>44461</v>
      </c>
      <c r="BM18">
        <v>35</v>
      </c>
      <c r="BN18">
        <v>0</v>
      </c>
      <c r="BO18">
        <v>7</v>
      </c>
      <c r="BP18">
        <v>7</v>
      </c>
      <c r="BQ18">
        <v>7</v>
      </c>
      <c r="BR18">
        <v>7</v>
      </c>
      <c r="BS18">
        <v>7</v>
      </c>
      <c r="BT18">
        <v>0</v>
      </c>
      <c r="BU18" t="str">
        <f>"9:00 AM"</f>
        <v>9:00 AM</v>
      </c>
      <c r="BV18" t="str">
        <f>"5:00 PM"</f>
        <v>5:00 PM</v>
      </c>
      <c r="BW18" t="s">
        <v>128</v>
      </c>
      <c r="BX18">
        <v>0</v>
      </c>
      <c r="BY18">
        <v>12</v>
      </c>
      <c r="BZ18" t="s">
        <v>134</v>
      </c>
      <c r="CA18">
        <v>2</v>
      </c>
      <c r="CB18" t="s">
        <v>404</v>
      </c>
      <c r="CC18" t="s">
        <v>7460</v>
      </c>
      <c r="CD18" t="s">
        <v>7461</v>
      </c>
      <c r="CE18" t="s">
        <v>116</v>
      </c>
      <c r="CF18" t="s">
        <v>117</v>
      </c>
      <c r="CG18">
        <v>96950</v>
      </c>
      <c r="CH18" s="3">
        <v>9.4600000000000009</v>
      </c>
      <c r="CI18" s="3">
        <v>10</v>
      </c>
      <c r="CJ18" s="3">
        <v>14.19</v>
      </c>
      <c r="CK18" s="3">
        <v>15</v>
      </c>
      <c r="CL18" t="s">
        <v>132</v>
      </c>
      <c r="CM18" t="s">
        <v>404</v>
      </c>
      <c r="CN18" t="s">
        <v>133</v>
      </c>
      <c r="CP18" t="s">
        <v>111</v>
      </c>
      <c r="CQ18" t="s">
        <v>134</v>
      </c>
      <c r="CR18" t="s">
        <v>111</v>
      </c>
      <c r="CS18" t="s">
        <v>134</v>
      </c>
      <c r="CT18" t="s">
        <v>119</v>
      </c>
      <c r="CU18" t="s">
        <v>134</v>
      </c>
      <c r="CV18" t="s">
        <v>119</v>
      </c>
      <c r="CW18" t="s">
        <v>404</v>
      </c>
      <c r="CX18">
        <v>16702356899</v>
      </c>
      <c r="CY18" t="s">
        <v>7457</v>
      </c>
      <c r="CZ18" t="s">
        <v>236</v>
      </c>
      <c r="DA18" t="s">
        <v>134</v>
      </c>
      <c r="DB18" t="s">
        <v>111</v>
      </c>
    </row>
    <row r="19" spans="1:111" ht="15" customHeight="1" x14ac:dyDescent="0.25">
      <c r="A19" t="s">
        <v>9153</v>
      </c>
      <c r="B19" t="s">
        <v>109</v>
      </c>
      <c r="C19" s="1">
        <v>44019.137356250001</v>
      </c>
      <c r="D19" s="1">
        <v>44105</v>
      </c>
      <c r="E19" t="s">
        <v>138</v>
      </c>
      <c r="F19" s="1">
        <v>44103.833333333336</v>
      </c>
      <c r="G19" t="s">
        <v>134</v>
      </c>
      <c r="H19" t="s">
        <v>111</v>
      </c>
      <c r="I19" t="s">
        <v>111</v>
      </c>
      <c r="J19" t="s">
        <v>7454</v>
      </c>
      <c r="K19" t="s">
        <v>7455</v>
      </c>
      <c r="L19" t="s">
        <v>7456</v>
      </c>
      <c r="N19" t="s">
        <v>116</v>
      </c>
      <c r="O19" t="s">
        <v>117</v>
      </c>
      <c r="P19">
        <v>96950</v>
      </c>
      <c r="Q19" t="s">
        <v>118</v>
      </c>
      <c r="R19" t="s">
        <v>404</v>
      </c>
      <c r="S19">
        <v>16702356899</v>
      </c>
      <c r="U19">
        <v>445110</v>
      </c>
      <c r="V19" t="s">
        <v>120</v>
      </c>
      <c r="X19" t="s">
        <v>183</v>
      </c>
      <c r="Y19" t="s">
        <v>184</v>
      </c>
      <c r="AA19" t="s">
        <v>185</v>
      </c>
      <c r="AB19" t="s">
        <v>5063</v>
      </c>
      <c r="AC19" t="s">
        <v>9154</v>
      </c>
      <c r="AD19" t="s">
        <v>116</v>
      </c>
      <c r="AE19" t="s">
        <v>117</v>
      </c>
      <c r="AF19">
        <v>96950</v>
      </c>
      <c r="AG19" t="s">
        <v>118</v>
      </c>
      <c r="AH19" t="s">
        <v>404</v>
      </c>
      <c r="AI19">
        <v>16702356899</v>
      </c>
      <c r="AK19" t="s">
        <v>7457</v>
      </c>
      <c r="BC19" t="str">
        <f>"41-2011.00"</f>
        <v>41-2011.00</v>
      </c>
      <c r="BD19" t="s">
        <v>6933</v>
      </c>
      <c r="BE19" t="s">
        <v>9155</v>
      </c>
      <c r="BF19" t="s">
        <v>9156</v>
      </c>
      <c r="BG19">
        <v>1</v>
      </c>
      <c r="BI19" s="1">
        <v>44105</v>
      </c>
      <c r="BJ19" s="1">
        <v>44469</v>
      </c>
      <c r="BM19">
        <v>35</v>
      </c>
      <c r="BN19">
        <v>0</v>
      </c>
      <c r="BO19">
        <v>7</v>
      </c>
      <c r="BP19">
        <v>7</v>
      </c>
      <c r="BQ19">
        <v>7</v>
      </c>
      <c r="BR19">
        <v>7</v>
      </c>
      <c r="BS19">
        <v>7</v>
      </c>
      <c r="BT19">
        <v>0</v>
      </c>
      <c r="BU19" t="str">
        <f>"6:00 AM"</f>
        <v>6:00 AM</v>
      </c>
      <c r="BV19" t="str">
        <f>"6:00 PM"</f>
        <v>6:00 PM</v>
      </c>
      <c r="BW19" t="s">
        <v>128</v>
      </c>
      <c r="BX19">
        <v>0</v>
      </c>
      <c r="BY19">
        <v>6</v>
      </c>
      <c r="BZ19" t="s">
        <v>111</v>
      </c>
      <c r="CA19">
        <v>0</v>
      </c>
      <c r="CB19" t="s">
        <v>404</v>
      </c>
      <c r="CC19" t="s">
        <v>7460</v>
      </c>
      <c r="CD19" t="s">
        <v>9157</v>
      </c>
      <c r="CE19" t="s">
        <v>116</v>
      </c>
      <c r="CF19" t="s">
        <v>117</v>
      </c>
      <c r="CG19">
        <v>96950</v>
      </c>
      <c r="CH19" s="3">
        <v>8.6</v>
      </c>
      <c r="CI19" s="3">
        <v>8.6</v>
      </c>
      <c r="CJ19" s="3">
        <v>12.9</v>
      </c>
      <c r="CK19" s="3">
        <v>12.9</v>
      </c>
      <c r="CL19" t="s">
        <v>132</v>
      </c>
      <c r="CM19" t="s">
        <v>404</v>
      </c>
      <c r="CN19" t="s">
        <v>133</v>
      </c>
      <c r="CP19" t="s">
        <v>111</v>
      </c>
      <c r="CQ19" t="s">
        <v>134</v>
      </c>
      <c r="CR19" t="s">
        <v>111</v>
      </c>
      <c r="CS19" t="s">
        <v>134</v>
      </c>
      <c r="CT19" t="s">
        <v>119</v>
      </c>
      <c r="CU19" t="s">
        <v>134</v>
      </c>
      <c r="CV19" t="s">
        <v>119</v>
      </c>
      <c r="CW19" t="s">
        <v>404</v>
      </c>
      <c r="CX19">
        <v>16702356899</v>
      </c>
      <c r="CY19" t="s">
        <v>7457</v>
      </c>
      <c r="CZ19" t="s">
        <v>236</v>
      </c>
      <c r="DA19" t="s">
        <v>134</v>
      </c>
      <c r="DB19" t="s">
        <v>111</v>
      </c>
    </row>
    <row r="20" spans="1:111" ht="15" customHeight="1" x14ac:dyDescent="0.25">
      <c r="A20" t="s">
        <v>5060</v>
      </c>
      <c r="B20" t="s">
        <v>109</v>
      </c>
      <c r="C20" s="1">
        <v>44019.144454976849</v>
      </c>
      <c r="D20" s="1">
        <v>44105</v>
      </c>
      <c r="E20" t="s">
        <v>138</v>
      </c>
      <c r="F20" s="1">
        <v>44103.833333333336</v>
      </c>
      <c r="G20" t="s">
        <v>134</v>
      </c>
      <c r="H20" t="s">
        <v>111</v>
      </c>
      <c r="I20" t="s">
        <v>111</v>
      </c>
      <c r="J20" t="s">
        <v>5061</v>
      </c>
      <c r="K20" t="s">
        <v>5062</v>
      </c>
      <c r="L20" t="s">
        <v>5063</v>
      </c>
      <c r="M20" t="s">
        <v>425</v>
      </c>
      <c r="N20" t="s">
        <v>116</v>
      </c>
      <c r="O20" t="s">
        <v>117</v>
      </c>
      <c r="P20">
        <v>96950</v>
      </c>
      <c r="Q20" t="s">
        <v>118</v>
      </c>
      <c r="R20" t="s">
        <v>404</v>
      </c>
      <c r="S20">
        <v>16702356899</v>
      </c>
      <c r="U20">
        <v>445110</v>
      </c>
      <c r="V20" t="s">
        <v>120</v>
      </c>
      <c r="X20" t="s">
        <v>5064</v>
      </c>
      <c r="Y20" t="s">
        <v>5065</v>
      </c>
      <c r="AA20" t="s">
        <v>216</v>
      </c>
      <c r="AB20" t="s">
        <v>5066</v>
      </c>
      <c r="AD20" t="s">
        <v>116</v>
      </c>
      <c r="AE20" t="s">
        <v>117</v>
      </c>
      <c r="AF20">
        <v>96950</v>
      </c>
      <c r="AG20" t="s">
        <v>118</v>
      </c>
      <c r="AH20" t="s">
        <v>404</v>
      </c>
      <c r="AI20">
        <v>16702356899</v>
      </c>
      <c r="AK20" t="s">
        <v>5067</v>
      </c>
      <c r="BC20" t="str">
        <f>"43-5081.01"</f>
        <v>43-5081.01</v>
      </c>
      <c r="BD20" t="s">
        <v>1053</v>
      </c>
      <c r="BE20" t="s">
        <v>5068</v>
      </c>
      <c r="BF20" t="s">
        <v>5069</v>
      </c>
      <c r="BG20">
        <v>1</v>
      </c>
      <c r="BI20" s="1">
        <v>44105</v>
      </c>
      <c r="BJ20" s="1">
        <v>44469</v>
      </c>
      <c r="BM20">
        <v>35</v>
      </c>
      <c r="BN20">
        <v>0</v>
      </c>
      <c r="BO20">
        <v>7</v>
      </c>
      <c r="BP20">
        <v>7</v>
      </c>
      <c r="BQ20">
        <v>7</v>
      </c>
      <c r="BR20">
        <v>7</v>
      </c>
      <c r="BS20">
        <v>7</v>
      </c>
      <c r="BT20">
        <v>0</v>
      </c>
      <c r="BU20" t="str">
        <f t="shared" ref="BU20:BU28" si="1">"9:00 AM"</f>
        <v>9:00 AM</v>
      </c>
      <c r="BV20" t="str">
        <f t="shared" ref="BV20:BV28" si="2">"5:00 PM"</f>
        <v>5:00 PM</v>
      </c>
      <c r="BW20" t="s">
        <v>128</v>
      </c>
      <c r="BX20">
        <v>0</v>
      </c>
      <c r="BY20">
        <v>12</v>
      </c>
      <c r="BZ20" t="s">
        <v>134</v>
      </c>
      <c r="CA20">
        <v>5</v>
      </c>
      <c r="CB20" t="s">
        <v>404</v>
      </c>
      <c r="CC20" t="s">
        <v>5070</v>
      </c>
      <c r="CD20" t="s">
        <v>5062</v>
      </c>
      <c r="CE20" t="s">
        <v>116</v>
      </c>
      <c r="CF20" t="s">
        <v>117</v>
      </c>
      <c r="CG20">
        <v>96950</v>
      </c>
      <c r="CH20" s="3">
        <v>7.93</v>
      </c>
      <c r="CI20" s="3">
        <v>10</v>
      </c>
      <c r="CJ20" s="3">
        <v>11.9</v>
      </c>
      <c r="CK20" s="3">
        <v>15</v>
      </c>
      <c r="CL20" t="s">
        <v>132</v>
      </c>
      <c r="CM20" t="s">
        <v>404</v>
      </c>
      <c r="CN20" t="s">
        <v>133</v>
      </c>
      <c r="CP20" t="s">
        <v>111</v>
      </c>
      <c r="CQ20" t="s">
        <v>134</v>
      </c>
      <c r="CR20" t="s">
        <v>111</v>
      </c>
      <c r="CS20" t="s">
        <v>134</v>
      </c>
      <c r="CT20" t="s">
        <v>119</v>
      </c>
      <c r="CU20" t="s">
        <v>134</v>
      </c>
      <c r="CV20" t="s">
        <v>119</v>
      </c>
      <c r="CW20" t="s">
        <v>404</v>
      </c>
      <c r="CX20">
        <v>16702356899</v>
      </c>
      <c r="CY20" t="s">
        <v>5067</v>
      </c>
      <c r="CZ20" t="s">
        <v>236</v>
      </c>
      <c r="DA20" t="s">
        <v>134</v>
      </c>
      <c r="DB20" t="s">
        <v>111</v>
      </c>
    </row>
    <row r="21" spans="1:111" ht="15" customHeight="1" x14ac:dyDescent="0.25">
      <c r="A21" t="s">
        <v>7114</v>
      </c>
      <c r="B21" t="s">
        <v>109</v>
      </c>
      <c r="C21" s="1">
        <v>44019.227494328705</v>
      </c>
      <c r="D21" s="1">
        <v>44105</v>
      </c>
      <c r="E21" t="s">
        <v>138</v>
      </c>
      <c r="F21" s="1">
        <v>44103.833333333336</v>
      </c>
      <c r="G21" t="s">
        <v>111</v>
      </c>
      <c r="H21" t="s">
        <v>111</v>
      </c>
      <c r="I21" t="s">
        <v>111</v>
      </c>
      <c r="J21" t="s">
        <v>5061</v>
      </c>
      <c r="K21" t="s">
        <v>5062</v>
      </c>
      <c r="L21" t="s">
        <v>5063</v>
      </c>
      <c r="M21" t="s">
        <v>425</v>
      </c>
      <c r="N21" t="s">
        <v>116</v>
      </c>
      <c r="O21" t="s">
        <v>117</v>
      </c>
      <c r="P21">
        <v>96950</v>
      </c>
      <c r="Q21" t="s">
        <v>118</v>
      </c>
      <c r="R21" t="s">
        <v>404</v>
      </c>
      <c r="S21">
        <v>16702356899</v>
      </c>
      <c r="U21">
        <v>445110</v>
      </c>
      <c r="V21" t="s">
        <v>120</v>
      </c>
      <c r="X21" t="s">
        <v>5064</v>
      </c>
      <c r="Y21" t="s">
        <v>7115</v>
      </c>
      <c r="AA21" t="s">
        <v>216</v>
      </c>
      <c r="AB21" t="s">
        <v>5063</v>
      </c>
      <c r="AC21" t="s">
        <v>425</v>
      </c>
      <c r="AD21" t="s">
        <v>116</v>
      </c>
      <c r="AE21" t="s">
        <v>117</v>
      </c>
      <c r="AF21">
        <v>96950</v>
      </c>
      <c r="AG21" t="s">
        <v>118</v>
      </c>
      <c r="AI21">
        <v>16702356899</v>
      </c>
      <c r="AK21" t="s">
        <v>5067</v>
      </c>
      <c r="BC21" t="str">
        <f>"49-9071.00"</f>
        <v>49-9071.00</v>
      </c>
      <c r="BD21" t="s">
        <v>125</v>
      </c>
      <c r="BE21" t="s">
        <v>7116</v>
      </c>
      <c r="BF21" t="s">
        <v>7117</v>
      </c>
      <c r="BG21">
        <v>1</v>
      </c>
      <c r="BI21" s="1">
        <v>44105</v>
      </c>
      <c r="BJ21" s="1">
        <v>44469</v>
      </c>
      <c r="BM21">
        <v>35</v>
      </c>
      <c r="BN21">
        <v>0</v>
      </c>
      <c r="BO21">
        <v>7</v>
      </c>
      <c r="BP21">
        <v>7</v>
      </c>
      <c r="BQ21">
        <v>7</v>
      </c>
      <c r="BR21">
        <v>7</v>
      </c>
      <c r="BS21">
        <v>7</v>
      </c>
      <c r="BT21">
        <v>0</v>
      </c>
      <c r="BU21" t="str">
        <f t="shared" si="1"/>
        <v>9:00 AM</v>
      </c>
      <c r="BV21" t="str">
        <f t="shared" si="2"/>
        <v>5:00 PM</v>
      </c>
      <c r="BW21" t="s">
        <v>128</v>
      </c>
      <c r="BX21">
        <v>0</v>
      </c>
      <c r="BY21">
        <v>6</v>
      </c>
      <c r="BZ21" t="s">
        <v>111</v>
      </c>
      <c r="CA21">
        <v>0</v>
      </c>
      <c r="CB21" t="s">
        <v>404</v>
      </c>
      <c r="CC21" t="s">
        <v>5070</v>
      </c>
      <c r="CD21" t="s">
        <v>5062</v>
      </c>
      <c r="CE21" t="s">
        <v>116</v>
      </c>
      <c r="CF21" t="s">
        <v>117</v>
      </c>
      <c r="CG21">
        <v>96950</v>
      </c>
      <c r="CH21" s="3">
        <v>8.33</v>
      </c>
      <c r="CI21" s="3">
        <v>8.33</v>
      </c>
      <c r="CJ21" s="3">
        <v>12.5</v>
      </c>
      <c r="CK21" s="3">
        <v>12.5</v>
      </c>
      <c r="CL21" t="s">
        <v>132</v>
      </c>
      <c r="CM21" t="s">
        <v>404</v>
      </c>
      <c r="CN21" t="s">
        <v>133</v>
      </c>
      <c r="CP21" t="s">
        <v>111</v>
      </c>
      <c r="CQ21" t="s">
        <v>134</v>
      </c>
      <c r="CR21" t="s">
        <v>111</v>
      </c>
      <c r="CS21" t="s">
        <v>134</v>
      </c>
      <c r="CT21" t="s">
        <v>119</v>
      </c>
      <c r="CU21" t="s">
        <v>134</v>
      </c>
      <c r="CV21" t="s">
        <v>119</v>
      </c>
      <c r="CW21" t="s">
        <v>404</v>
      </c>
      <c r="CX21">
        <v>16702356899</v>
      </c>
      <c r="CY21" t="s">
        <v>5067</v>
      </c>
      <c r="CZ21" t="s">
        <v>236</v>
      </c>
      <c r="DA21" t="s">
        <v>134</v>
      </c>
      <c r="DB21" t="s">
        <v>111</v>
      </c>
    </row>
    <row r="22" spans="1:111" ht="15" customHeight="1" x14ac:dyDescent="0.25">
      <c r="A22" t="s">
        <v>8542</v>
      </c>
      <c r="B22" t="s">
        <v>109</v>
      </c>
      <c r="C22" s="1">
        <v>44019.230616319444</v>
      </c>
      <c r="D22" s="1">
        <v>44105</v>
      </c>
      <c r="E22" t="s">
        <v>138</v>
      </c>
      <c r="F22" s="1">
        <v>44103.833333333336</v>
      </c>
      <c r="G22" t="s">
        <v>111</v>
      </c>
      <c r="H22" t="s">
        <v>111</v>
      </c>
      <c r="I22" t="s">
        <v>111</v>
      </c>
      <c r="J22" t="s">
        <v>5061</v>
      </c>
      <c r="K22" t="s">
        <v>5062</v>
      </c>
      <c r="L22" t="s">
        <v>5063</v>
      </c>
      <c r="M22" t="s">
        <v>425</v>
      </c>
      <c r="N22" t="s">
        <v>116</v>
      </c>
      <c r="O22" t="s">
        <v>117</v>
      </c>
      <c r="P22">
        <v>96950</v>
      </c>
      <c r="Q22" t="s">
        <v>118</v>
      </c>
      <c r="R22" t="s">
        <v>404</v>
      </c>
      <c r="S22">
        <v>16702356899</v>
      </c>
      <c r="U22">
        <v>445110</v>
      </c>
      <c r="V22" t="s">
        <v>120</v>
      </c>
      <c r="X22" t="s">
        <v>5064</v>
      </c>
      <c r="Y22" t="s">
        <v>7115</v>
      </c>
      <c r="AA22" t="s">
        <v>216</v>
      </c>
      <c r="AB22" t="s">
        <v>8543</v>
      </c>
      <c r="AC22" t="s">
        <v>425</v>
      </c>
      <c r="AD22" t="s">
        <v>116</v>
      </c>
      <c r="AE22" t="s">
        <v>117</v>
      </c>
      <c r="AF22">
        <v>96950</v>
      </c>
      <c r="AG22" t="s">
        <v>118</v>
      </c>
      <c r="AH22" t="s">
        <v>404</v>
      </c>
      <c r="AI22">
        <v>16702356899</v>
      </c>
      <c r="AK22" t="s">
        <v>5067</v>
      </c>
      <c r="BC22" t="str">
        <f>"41-2011.00"</f>
        <v>41-2011.00</v>
      </c>
      <c r="BD22" t="s">
        <v>6933</v>
      </c>
      <c r="BE22" t="s">
        <v>8544</v>
      </c>
      <c r="BF22" t="s">
        <v>8545</v>
      </c>
      <c r="BG22">
        <v>1</v>
      </c>
      <c r="BI22" s="1">
        <v>44105</v>
      </c>
      <c r="BJ22" s="1">
        <v>44469</v>
      </c>
      <c r="BM22">
        <v>35</v>
      </c>
      <c r="BN22">
        <v>0</v>
      </c>
      <c r="BO22">
        <v>7</v>
      </c>
      <c r="BP22">
        <v>7</v>
      </c>
      <c r="BQ22">
        <v>7</v>
      </c>
      <c r="BR22">
        <v>7</v>
      </c>
      <c r="BS22">
        <v>7</v>
      </c>
      <c r="BT22">
        <v>0</v>
      </c>
      <c r="BU22" t="str">
        <f t="shared" si="1"/>
        <v>9:00 AM</v>
      </c>
      <c r="BV22" t="str">
        <f t="shared" si="2"/>
        <v>5:00 PM</v>
      </c>
      <c r="BW22" t="s">
        <v>128</v>
      </c>
      <c r="BX22">
        <v>0</v>
      </c>
      <c r="BY22">
        <v>6</v>
      </c>
      <c r="BZ22" t="s">
        <v>111</v>
      </c>
      <c r="CA22">
        <v>0</v>
      </c>
      <c r="CB22" t="s">
        <v>404</v>
      </c>
      <c r="CC22" t="s">
        <v>5070</v>
      </c>
      <c r="CD22" t="s">
        <v>5062</v>
      </c>
      <c r="CE22" t="s">
        <v>116</v>
      </c>
      <c r="CF22" t="s">
        <v>117</v>
      </c>
      <c r="CG22">
        <v>96950</v>
      </c>
      <c r="CH22" s="3">
        <v>8.6</v>
      </c>
      <c r="CI22" s="3">
        <v>8.6</v>
      </c>
      <c r="CJ22" s="3">
        <v>12.9</v>
      </c>
      <c r="CK22" s="3">
        <v>12.9</v>
      </c>
      <c r="CL22" t="s">
        <v>132</v>
      </c>
      <c r="CM22" t="s">
        <v>404</v>
      </c>
      <c r="CN22" t="s">
        <v>133</v>
      </c>
      <c r="CP22" t="s">
        <v>111</v>
      </c>
      <c r="CQ22" t="s">
        <v>134</v>
      </c>
      <c r="CR22" t="s">
        <v>111</v>
      </c>
      <c r="CS22" t="s">
        <v>134</v>
      </c>
      <c r="CT22" t="s">
        <v>119</v>
      </c>
      <c r="CU22" t="s">
        <v>134</v>
      </c>
      <c r="CV22" t="s">
        <v>119</v>
      </c>
      <c r="CW22" t="s">
        <v>404</v>
      </c>
      <c r="CX22">
        <v>16702356899</v>
      </c>
      <c r="CY22" t="s">
        <v>5067</v>
      </c>
      <c r="CZ22" t="s">
        <v>236</v>
      </c>
      <c r="DA22" t="s">
        <v>134</v>
      </c>
      <c r="DB22" t="s">
        <v>111</v>
      </c>
    </row>
    <row r="23" spans="1:111" ht="15" customHeight="1" x14ac:dyDescent="0.25">
      <c r="A23" t="s">
        <v>1501</v>
      </c>
      <c r="B23" t="s">
        <v>109</v>
      </c>
      <c r="C23" s="1">
        <v>44019.339328703703</v>
      </c>
      <c r="D23" s="1">
        <v>44105</v>
      </c>
      <c r="E23" t="s">
        <v>138</v>
      </c>
      <c r="F23" s="1">
        <v>44103.833333333336</v>
      </c>
      <c r="G23" t="s">
        <v>134</v>
      </c>
      <c r="H23" t="s">
        <v>111</v>
      </c>
      <c r="I23" t="s">
        <v>111</v>
      </c>
      <c r="J23" t="s">
        <v>1502</v>
      </c>
      <c r="L23" t="s">
        <v>1503</v>
      </c>
      <c r="M23" t="s">
        <v>1504</v>
      </c>
      <c r="N23" t="s">
        <v>116</v>
      </c>
      <c r="O23" t="s">
        <v>117</v>
      </c>
      <c r="P23">
        <v>96950</v>
      </c>
      <c r="Q23" t="s">
        <v>118</v>
      </c>
      <c r="R23" t="s">
        <v>404</v>
      </c>
      <c r="S23">
        <v>16704330105</v>
      </c>
      <c r="U23">
        <v>61162</v>
      </c>
      <c r="V23" t="s">
        <v>120</v>
      </c>
      <c r="X23" t="s">
        <v>1505</v>
      </c>
      <c r="Y23" t="s">
        <v>1506</v>
      </c>
      <c r="AA23" t="s">
        <v>123</v>
      </c>
      <c r="AB23" t="s">
        <v>1503</v>
      </c>
      <c r="AC23" t="s">
        <v>1504</v>
      </c>
      <c r="AD23" t="s">
        <v>116</v>
      </c>
      <c r="AE23" t="s">
        <v>117</v>
      </c>
      <c r="AF23">
        <v>96950</v>
      </c>
      <c r="AG23" t="s">
        <v>118</v>
      </c>
      <c r="AH23" t="s">
        <v>404</v>
      </c>
      <c r="AI23">
        <v>16704330105</v>
      </c>
      <c r="AK23" t="s">
        <v>1507</v>
      </c>
      <c r="BC23" t="str">
        <f>"25-9031.00"</f>
        <v>25-9031.00</v>
      </c>
      <c r="BD23" t="s">
        <v>1508</v>
      </c>
      <c r="BE23" t="s">
        <v>1509</v>
      </c>
      <c r="BF23" t="s">
        <v>1510</v>
      </c>
      <c r="BG23">
        <v>1</v>
      </c>
      <c r="BI23" s="1">
        <v>44105</v>
      </c>
      <c r="BJ23" s="1">
        <v>45199</v>
      </c>
      <c r="BM23">
        <v>35</v>
      </c>
      <c r="BN23">
        <v>0</v>
      </c>
      <c r="BO23">
        <v>7</v>
      </c>
      <c r="BP23">
        <v>7</v>
      </c>
      <c r="BQ23">
        <v>7</v>
      </c>
      <c r="BR23">
        <v>7</v>
      </c>
      <c r="BS23">
        <v>7</v>
      </c>
      <c r="BT23">
        <v>0</v>
      </c>
      <c r="BU23" t="str">
        <f t="shared" si="1"/>
        <v>9:00 AM</v>
      </c>
      <c r="BV23" t="str">
        <f t="shared" si="2"/>
        <v>5:00 PM</v>
      </c>
      <c r="BW23" t="s">
        <v>162</v>
      </c>
      <c r="BX23">
        <v>0</v>
      </c>
      <c r="BY23">
        <v>12</v>
      </c>
      <c r="BZ23" t="s">
        <v>111</v>
      </c>
      <c r="CA23">
        <v>0</v>
      </c>
      <c r="CB23" t="s">
        <v>404</v>
      </c>
      <c r="CC23" t="s">
        <v>1511</v>
      </c>
      <c r="CD23" t="s">
        <v>1512</v>
      </c>
      <c r="CE23" t="s">
        <v>116</v>
      </c>
      <c r="CF23" t="s">
        <v>117</v>
      </c>
      <c r="CG23">
        <v>96950</v>
      </c>
      <c r="CH23" s="3">
        <v>11.77</v>
      </c>
      <c r="CI23" s="3">
        <v>11.77</v>
      </c>
      <c r="CJ23" s="3">
        <v>17.66</v>
      </c>
      <c r="CK23" s="3">
        <v>17.66</v>
      </c>
      <c r="CL23" t="s">
        <v>132</v>
      </c>
      <c r="CM23" t="s">
        <v>404</v>
      </c>
      <c r="CN23" t="s">
        <v>133</v>
      </c>
      <c r="CP23" t="s">
        <v>111</v>
      </c>
      <c r="CQ23" t="s">
        <v>134</v>
      </c>
      <c r="CR23" t="s">
        <v>111</v>
      </c>
      <c r="CS23" t="s">
        <v>134</v>
      </c>
      <c r="CT23" t="s">
        <v>119</v>
      </c>
      <c r="CU23" t="s">
        <v>134</v>
      </c>
      <c r="CV23" t="s">
        <v>119</v>
      </c>
      <c r="CW23" t="s">
        <v>404</v>
      </c>
      <c r="CX23">
        <v>16704839999</v>
      </c>
      <c r="CY23" t="s">
        <v>1507</v>
      </c>
      <c r="CZ23" t="s">
        <v>236</v>
      </c>
      <c r="DA23" t="s">
        <v>134</v>
      </c>
      <c r="DB23" t="s">
        <v>111</v>
      </c>
    </row>
    <row r="24" spans="1:111" ht="15" customHeight="1" x14ac:dyDescent="0.25">
      <c r="A24" t="s">
        <v>3443</v>
      </c>
      <c r="B24" t="s">
        <v>109</v>
      </c>
      <c r="C24" s="1">
        <v>44019.3445130787</v>
      </c>
      <c r="D24" s="1">
        <v>44105</v>
      </c>
      <c r="E24" t="s">
        <v>138</v>
      </c>
      <c r="F24" s="1">
        <v>44103.833333333336</v>
      </c>
      <c r="G24" t="s">
        <v>134</v>
      </c>
      <c r="H24" t="s">
        <v>111</v>
      </c>
      <c r="I24" t="s">
        <v>111</v>
      </c>
      <c r="J24" t="s">
        <v>1502</v>
      </c>
      <c r="L24" t="s">
        <v>1503</v>
      </c>
      <c r="M24" t="s">
        <v>1504</v>
      </c>
      <c r="N24" t="s">
        <v>116</v>
      </c>
      <c r="O24" t="s">
        <v>117</v>
      </c>
      <c r="P24">
        <v>96950</v>
      </c>
      <c r="Q24" t="s">
        <v>118</v>
      </c>
      <c r="R24" t="s">
        <v>404</v>
      </c>
      <c r="S24">
        <v>16704330105</v>
      </c>
      <c r="U24">
        <v>61162</v>
      </c>
      <c r="V24" t="s">
        <v>120</v>
      </c>
      <c r="X24" t="s">
        <v>1505</v>
      </c>
      <c r="Y24" t="s">
        <v>1506</v>
      </c>
      <c r="AA24" t="s">
        <v>123</v>
      </c>
      <c r="AB24" t="s">
        <v>1503</v>
      </c>
      <c r="AC24" t="s">
        <v>1504</v>
      </c>
      <c r="AD24" t="s">
        <v>116</v>
      </c>
      <c r="AE24" t="s">
        <v>117</v>
      </c>
      <c r="AF24">
        <v>96950</v>
      </c>
      <c r="AG24" t="s">
        <v>118</v>
      </c>
      <c r="AH24" t="s">
        <v>404</v>
      </c>
      <c r="AI24">
        <v>16704330105</v>
      </c>
      <c r="AK24" t="s">
        <v>1507</v>
      </c>
      <c r="BC24" t="str">
        <f>"25-9031.00"</f>
        <v>25-9031.00</v>
      </c>
      <c r="BD24" t="s">
        <v>1508</v>
      </c>
      <c r="BE24" t="s">
        <v>1509</v>
      </c>
      <c r="BF24" t="s">
        <v>1510</v>
      </c>
      <c r="BG24">
        <v>1</v>
      </c>
      <c r="BI24" s="1">
        <v>44105</v>
      </c>
      <c r="BJ24" s="1">
        <v>44469</v>
      </c>
      <c r="BM24">
        <v>35</v>
      </c>
      <c r="BN24">
        <v>0</v>
      </c>
      <c r="BO24">
        <v>7</v>
      </c>
      <c r="BP24">
        <v>7</v>
      </c>
      <c r="BQ24">
        <v>7</v>
      </c>
      <c r="BR24">
        <v>7</v>
      </c>
      <c r="BS24">
        <v>7</v>
      </c>
      <c r="BT24">
        <v>0</v>
      </c>
      <c r="BU24" t="str">
        <f t="shared" si="1"/>
        <v>9:00 AM</v>
      </c>
      <c r="BV24" t="str">
        <f t="shared" si="2"/>
        <v>5:00 PM</v>
      </c>
      <c r="BW24" t="s">
        <v>162</v>
      </c>
      <c r="BX24">
        <v>0</v>
      </c>
      <c r="BY24">
        <v>12</v>
      </c>
      <c r="BZ24" t="s">
        <v>111</v>
      </c>
      <c r="CA24">
        <v>0</v>
      </c>
      <c r="CB24" t="s">
        <v>404</v>
      </c>
      <c r="CC24" t="s">
        <v>1511</v>
      </c>
      <c r="CD24" t="s">
        <v>1512</v>
      </c>
      <c r="CE24" t="s">
        <v>116</v>
      </c>
      <c r="CF24" t="s">
        <v>117</v>
      </c>
      <c r="CG24">
        <v>96950</v>
      </c>
      <c r="CH24" s="3">
        <v>11.77</v>
      </c>
      <c r="CI24" s="3">
        <v>11.77</v>
      </c>
      <c r="CJ24" s="3">
        <v>17.66</v>
      </c>
      <c r="CK24" s="3">
        <v>17.66</v>
      </c>
      <c r="CL24" t="s">
        <v>132</v>
      </c>
      <c r="CM24" t="s">
        <v>404</v>
      </c>
      <c r="CN24" t="s">
        <v>133</v>
      </c>
      <c r="CP24" t="s">
        <v>111</v>
      </c>
      <c r="CQ24" t="s">
        <v>134</v>
      </c>
      <c r="CR24" t="s">
        <v>111</v>
      </c>
      <c r="CS24" t="s">
        <v>134</v>
      </c>
      <c r="CT24" t="s">
        <v>119</v>
      </c>
      <c r="CU24" t="s">
        <v>134</v>
      </c>
      <c r="CV24" t="s">
        <v>119</v>
      </c>
      <c r="CW24" t="s">
        <v>404</v>
      </c>
      <c r="CX24">
        <v>16704839999</v>
      </c>
      <c r="CY24" t="s">
        <v>1507</v>
      </c>
      <c r="CZ24" t="s">
        <v>236</v>
      </c>
      <c r="DA24" t="s">
        <v>134</v>
      </c>
      <c r="DB24" t="s">
        <v>111</v>
      </c>
    </row>
    <row r="25" spans="1:111" ht="15" customHeight="1" x14ac:dyDescent="0.25">
      <c r="A25" t="s">
        <v>4826</v>
      </c>
      <c r="B25" t="s">
        <v>109</v>
      </c>
      <c r="C25" s="1">
        <v>44019.467689699071</v>
      </c>
      <c r="D25" s="1">
        <v>44105</v>
      </c>
      <c r="E25" t="s">
        <v>138</v>
      </c>
      <c r="F25" s="1">
        <v>44103.833333333336</v>
      </c>
      <c r="G25" t="s">
        <v>134</v>
      </c>
      <c r="H25" t="s">
        <v>111</v>
      </c>
      <c r="I25" t="s">
        <v>111</v>
      </c>
      <c r="J25" t="s">
        <v>1541</v>
      </c>
      <c r="K25" t="s">
        <v>1542</v>
      </c>
      <c r="L25" t="s">
        <v>1543</v>
      </c>
      <c r="N25" t="s">
        <v>116</v>
      </c>
      <c r="O25" t="s">
        <v>117</v>
      </c>
      <c r="P25">
        <v>96950</v>
      </c>
      <c r="Q25" t="s">
        <v>118</v>
      </c>
      <c r="S25">
        <v>16702341595</v>
      </c>
      <c r="U25">
        <v>23821</v>
      </c>
      <c r="V25" t="s">
        <v>120</v>
      </c>
      <c r="X25" t="s">
        <v>1544</v>
      </c>
      <c r="Y25" t="s">
        <v>1545</v>
      </c>
      <c r="Z25" t="s">
        <v>1546</v>
      </c>
      <c r="AA25" t="s">
        <v>1547</v>
      </c>
      <c r="AB25" t="s">
        <v>1543</v>
      </c>
      <c r="AD25" t="s">
        <v>116</v>
      </c>
      <c r="AE25" t="s">
        <v>117</v>
      </c>
      <c r="AF25">
        <v>96950</v>
      </c>
      <c r="AG25" t="s">
        <v>118</v>
      </c>
      <c r="AI25">
        <v>16702341595</v>
      </c>
      <c r="AK25" t="s">
        <v>1548</v>
      </c>
      <c r="BC25" t="str">
        <f>"47-2111.00"</f>
        <v>47-2111.00</v>
      </c>
      <c r="BD25" t="s">
        <v>262</v>
      </c>
      <c r="BE25" t="s">
        <v>1549</v>
      </c>
      <c r="BF25" t="s">
        <v>264</v>
      </c>
      <c r="BG25">
        <v>5</v>
      </c>
      <c r="BI25" s="1">
        <v>44105</v>
      </c>
      <c r="BJ25" s="1">
        <v>45199</v>
      </c>
      <c r="BM25">
        <v>35</v>
      </c>
      <c r="BN25">
        <v>0</v>
      </c>
      <c r="BO25">
        <v>7</v>
      </c>
      <c r="BP25">
        <v>7</v>
      </c>
      <c r="BQ25">
        <v>7</v>
      </c>
      <c r="BR25">
        <v>7</v>
      </c>
      <c r="BS25">
        <v>7</v>
      </c>
      <c r="BT25">
        <v>0</v>
      </c>
      <c r="BU25" t="str">
        <f t="shared" si="1"/>
        <v>9:00 AM</v>
      </c>
      <c r="BV25" t="str">
        <f t="shared" si="2"/>
        <v>5:00 PM</v>
      </c>
      <c r="BW25" t="s">
        <v>128</v>
      </c>
      <c r="BX25">
        <v>0</v>
      </c>
      <c r="BY25">
        <v>12</v>
      </c>
      <c r="BZ25" t="s">
        <v>111</v>
      </c>
      <c r="CA25">
        <v>0</v>
      </c>
      <c r="CB25" s="2" t="s">
        <v>4827</v>
      </c>
      <c r="CC25" t="s">
        <v>1551</v>
      </c>
      <c r="CE25" t="s">
        <v>116</v>
      </c>
      <c r="CF25" t="s">
        <v>117</v>
      </c>
      <c r="CG25">
        <v>96950</v>
      </c>
      <c r="CH25" s="3">
        <v>9.6</v>
      </c>
      <c r="CI25" s="3">
        <v>9.6</v>
      </c>
      <c r="CJ25" s="3">
        <v>14.4</v>
      </c>
      <c r="CK25" s="3">
        <v>14.4</v>
      </c>
      <c r="CL25" t="s">
        <v>132</v>
      </c>
      <c r="CM25" t="s">
        <v>119</v>
      </c>
      <c r="CN25" t="s">
        <v>133</v>
      </c>
      <c r="CP25" t="s">
        <v>111</v>
      </c>
      <c r="CQ25" t="s">
        <v>134</v>
      </c>
      <c r="CR25" t="s">
        <v>111</v>
      </c>
      <c r="CS25" t="s">
        <v>134</v>
      </c>
      <c r="CT25" t="s">
        <v>119</v>
      </c>
      <c r="CU25" t="s">
        <v>134</v>
      </c>
      <c r="CV25" t="s">
        <v>134</v>
      </c>
      <c r="CW25" t="s">
        <v>1552</v>
      </c>
      <c r="CX25">
        <v>16702341595</v>
      </c>
      <c r="CY25" t="s">
        <v>1548</v>
      </c>
      <c r="CZ25" t="s">
        <v>119</v>
      </c>
      <c r="DA25" t="s">
        <v>134</v>
      </c>
      <c r="DB25" t="s">
        <v>111</v>
      </c>
    </row>
    <row r="26" spans="1:111" ht="15" customHeight="1" x14ac:dyDescent="0.25">
      <c r="A26" t="s">
        <v>1540</v>
      </c>
      <c r="B26" t="s">
        <v>109</v>
      </c>
      <c r="C26" s="1">
        <v>44019.471258449077</v>
      </c>
      <c r="D26" s="1">
        <v>44109</v>
      </c>
      <c r="E26" t="s">
        <v>138</v>
      </c>
      <c r="F26" s="1">
        <v>44103.833333333336</v>
      </c>
      <c r="G26" t="s">
        <v>111</v>
      </c>
      <c r="H26" t="s">
        <v>111</v>
      </c>
      <c r="I26" t="s">
        <v>111</v>
      </c>
      <c r="J26" t="s">
        <v>1541</v>
      </c>
      <c r="K26" t="s">
        <v>1542</v>
      </c>
      <c r="L26" t="s">
        <v>1543</v>
      </c>
      <c r="N26" t="s">
        <v>116</v>
      </c>
      <c r="O26" t="s">
        <v>117</v>
      </c>
      <c r="P26">
        <v>96950</v>
      </c>
      <c r="Q26" t="s">
        <v>118</v>
      </c>
      <c r="S26">
        <v>16702341595</v>
      </c>
      <c r="U26">
        <v>23821</v>
      </c>
      <c r="V26" t="s">
        <v>120</v>
      </c>
      <c r="X26" t="s">
        <v>1544</v>
      </c>
      <c r="Y26" t="s">
        <v>1545</v>
      </c>
      <c r="Z26" t="s">
        <v>1546</v>
      </c>
      <c r="AA26" t="s">
        <v>1547</v>
      </c>
      <c r="AB26" t="s">
        <v>1543</v>
      </c>
      <c r="AD26" t="s">
        <v>116</v>
      </c>
      <c r="AE26" t="s">
        <v>117</v>
      </c>
      <c r="AF26">
        <v>96950</v>
      </c>
      <c r="AG26" t="s">
        <v>118</v>
      </c>
      <c r="AI26">
        <v>16702341595</v>
      </c>
      <c r="AK26" t="s">
        <v>1548</v>
      </c>
      <c r="BC26" t="str">
        <f>"47-2111.00"</f>
        <v>47-2111.00</v>
      </c>
      <c r="BD26" t="s">
        <v>262</v>
      </c>
      <c r="BE26" t="s">
        <v>1549</v>
      </c>
      <c r="BF26" t="s">
        <v>264</v>
      </c>
      <c r="BG26">
        <v>5</v>
      </c>
      <c r="BI26" s="1">
        <v>44105</v>
      </c>
      <c r="BJ26" s="1">
        <v>44469</v>
      </c>
      <c r="BM26">
        <v>35</v>
      </c>
      <c r="BN26">
        <v>0</v>
      </c>
      <c r="BO26">
        <v>7</v>
      </c>
      <c r="BP26">
        <v>7</v>
      </c>
      <c r="BQ26">
        <v>7</v>
      </c>
      <c r="BR26">
        <v>7</v>
      </c>
      <c r="BS26">
        <v>7</v>
      </c>
      <c r="BT26">
        <v>0</v>
      </c>
      <c r="BU26" t="str">
        <f t="shared" si="1"/>
        <v>9:00 AM</v>
      </c>
      <c r="BV26" t="str">
        <f t="shared" si="2"/>
        <v>5:00 PM</v>
      </c>
      <c r="BW26" t="s">
        <v>128</v>
      </c>
      <c r="BX26">
        <v>0</v>
      </c>
      <c r="BY26">
        <v>12</v>
      </c>
      <c r="BZ26" t="s">
        <v>111</v>
      </c>
      <c r="CA26">
        <v>0</v>
      </c>
      <c r="CB26" s="2" t="s">
        <v>1550</v>
      </c>
      <c r="CC26" t="s">
        <v>1551</v>
      </c>
      <c r="CE26" t="s">
        <v>116</v>
      </c>
      <c r="CF26" t="s">
        <v>117</v>
      </c>
      <c r="CG26">
        <v>96950</v>
      </c>
      <c r="CH26" s="3">
        <v>9.6</v>
      </c>
      <c r="CI26" s="3">
        <v>9.6</v>
      </c>
      <c r="CJ26" s="3">
        <v>14.4</v>
      </c>
      <c r="CK26" s="3">
        <v>14.4</v>
      </c>
      <c r="CL26" t="s">
        <v>132</v>
      </c>
      <c r="CM26" t="s">
        <v>119</v>
      </c>
      <c r="CN26" t="s">
        <v>133</v>
      </c>
      <c r="CP26" t="s">
        <v>111</v>
      </c>
      <c r="CQ26" t="s">
        <v>134</v>
      </c>
      <c r="CR26" t="s">
        <v>111</v>
      </c>
      <c r="CS26" t="s">
        <v>134</v>
      </c>
      <c r="CT26" t="s">
        <v>119</v>
      </c>
      <c r="CU26" t="s">
        <v>134</v>
      </c>
      <c r="CV26" t="s">
        <v>134</v>
      </c>
      <c r="CW26" t="s">
        <v>1552</v>
      </c>
      <c r="CX26">
        <v>16702341595</v>
      </c>
      <c r="CY26" t="s">
        <v>1548</v>
      </c>
      <c r="CZ26" t="s">
        <v>119</v>
      </c>
      <c r="DA26" t="s">
        <v>134</v>
      </c>
      <c r="DB26" t="s">
        <v>111</v>
      </c>
    </row>
    <row r="27" spans="1:111" ht="15" customHeight="1" x14ac:dyDescent="0.25">
      <c r="A27" t="s">
        <v>2285</v>
      </c>
      <c r="B27" t="s">
        <v>109</v>
      </c>
      <c r="C27" s="1">
        <v>44019.777684490742</v>
      </c>
      <c r="D27" s="1">
        <v>44106</v>
      </c>
      <c r="E27" t="s">
        <v>138</v>
      </c>
      <c r="F27" s="1">
        <v>44103.833333333336</v>
      </c>
      <c r="G27" t="s">
        <v>111</v>
      </c>
      <c r="H27" t="s">
        <v>111</v>
      </c>
      <c r="I27" t="s">
        <v>111</v>
      </c>
      <c r="J27" t="s">
        <v>2286</v>
      </c>
      <c r="K27" t="s">
        <v>2286</v>
      </c>
      <c r="L27" t="s">
        <v>2287</v>
      </c>
      <c r="N27" t="s">
        <v>116</v>
      </c>
      <c r="O27" t="s">
        <v>117</v>
      </c>
      <c r="P27">
        <v>96950</v>
      </c>
      <c r="Q27" t="s">
        <v>118</v>
      </c>
      <c r="R27" t="s">
        <v>286</v>
      </c>
      <c r="S27">
        <v>16707890152</v>
      </c>
      <c r="U27">
        <v>56132</v>
      </c>
      <c r="V27" t="s">
        <v>120</v>
      </c>
      <c r="X27" t="s">
        <v>2288</v>
      </c>
      <c r="Y27" t="s">
        <v>2289</v>
      </c>
      <c r="Z27" t="s">
        <v>2290</v>
      </c>
      <c r="AA27" t="s">
        <v>123</v>
      </c>
      <c r="AB27" t="s">
        <v>2287</v>
      </c>
      <c r="AD27" t="s">
        <v>116</v>
      </c>
      <c r="AE27" t="s">
        <v>117</v>
      </c>
      <c r="AF27">
        <v>96950</v>
      </c>
      <c r="AG27" t="s">
        <v>118</v>
      </c>
      <c r="AH27" t="s">
        <v>119</v>
      </c>
      <c r="AI27">
        <v>16707890152</v>
      </c>
      <c r="AK27" t="s">
        <v>2291</v>
      </c>
      <c r="BC27" t="str">
        <f>"49-9071.00"</f>
        <v>49-9071.00</v>
      </c>
      <c r="BD27" t="s">
        <v>125</v>
      </c>
      <c r="BE27" t="s">
        <v>2292</v>
      </c>
      <c r="BF27" t="s">
        <v>2293</v>
      </c>
      <c r="BG27">
        <v>10</v>
      </c>
      <c r="BI27" s="1">
        <v>44105</v>
      </c>
      <c r="BJ27" s="1">
        <v>44469</v>
      </c>
      <c r="BM27">
        <v>35</v>
      </c>
      <c r="BN27">
        <v>0</v>
      </c>
      <c r="BO27">
        <v>7</v>
      </c>
      <c r="BP27">
        <v>7</v>
      </c>
      <c r="BQ27">
        <v>7</v>
      </c>
      <c r="BR27">
        <v>7</v>
      </c>
      <c r="BS27">
        <v>7</v>
      </c>
      <c r="BT27">
        <v>0</v>
      </c>
      <c r="BU27" t="str">
        <f t="shared" si="1"/>
        <v>9:00 AM</v>
      </c>
      <c r="BV27" t="str">
        <f t="shared" si="2"/>
        <v>5:00 PM</v>
      </c>
      <c r="BW27" t="s">
        <v>128</v>
      </c>
      <c r="BX27">
        <v>0</v>
      </c>
      <c r="BY27">
        <v>24</v>
      </c>
      <c r="BZ27" t="s">
        <v>111</v>
      </c>
      <c r="CA27">
        <v>0</v>
      </c>
      <c r="CB27" s="2" t="s">
        <v>2294</v>
      </c>
      <c r="CC27" t="s">
        <v>2287</v>
      </c>
      <c r="CE27" t="s">
        <v>116</v>
      </c>
      <c r="CF27" t="s">
        <v>117</v>
      </c>
      <c r="CG27">
        <v>96950</v>
      </c>
      <c r="CH27" s="3">
        <v>8.33</v>
      </c>
      <c r="CI27" s="3">
        <v>8.33</v>
      </c>
      <c r="CJ27" s="3">
        <v>12.5</v>
      </c>
      <c r="CK27" s="3">
        <v>12.5</v>
      </c>
      <c r="CL27" t="s">
        <v>132</v>
      </c>
      <c r="CM27" t="s">
        <v>119</v>
      </c>
      <c r="CN27" t="s">
        <v>133</v>
      </c>
      <c r="CP27" t="s">
        <v>111</v>
      </c>
      <c r="CQ27" t="s">
        <v>134</v>
      </c>
      <c r="CR27" t="s">
        <v>111</v>
      </c>
      <c r="CS27" t="s">
        <v>134</v>
      </c>
      <c r="CT27" t="s">
        <v>119</v>
      </c>
      <c r="CU27" t="s">
        <v>134</v>
      </c>
      <c r="CV27" t="s">
        <v>119</v>
      </c>
      <c r="CW27" t="s">
        <v>2295</v>
      </c>
      <c r="CX27">
        <v>16707890152</v>
      </c>
      <c r="CY27" t="s">
        <v>2291</v>
      </c>
      <c r="CZ27" t="s">
        <v>286</v>
      </c>
      <c r="DA27" t="s">
        <v>134</v>
      </c>
      <c r="DB27" t="s">
        <v>111</v>
      </c>
    </row>
    <row r="28" spans="1:111" ht="15" customHeight="1" x14ac:dyDescent="0.25">
      <c r="A28" t="s">
        <v>8541</v>
      </c>
      <c r="B28" t="s">
        <v>137</v>
      </c>
      <c r="C28" s="1">
        <v>44019.804856365743</v>
      </c>
      <c r="D28" s="1">
        <v>44105</v>
      </c>
      <c r="E28" t="s">
        <v>110</v>
      </c>
      <c r="G28" t="s">
        <v>111</v>
      </c>
      <c r="H28" t="s">
        <v>111</v>
      </c>
      <c r="I28" t="s">
        <v>111</v>
      </c>
      <c r="J28" t="s">
        <v>2286</v>
      </c>
      <c r="K28" t="s">
        <v>2286</v>
      </c>
      <c r="L28" t="s">
        <v>2287</v>
      </c>
      <c r="N28" t="s">
        <v>116</v>
      </c>
      <c r="O28" t="s">
        <v>117</v>
      </c>
      <c r="P28">
        <v>96950</v>
      </c>
      <c r="Q28" t="s">
        <v>118</v>
      </c>
      <c r="R28" t="s">
        <v>286</v>
      </c>
      <c r="S28">
        <v>16707890152</v>
      </c>
      <c r="U28">
        <v>56132</v>
      </c>
      <c r="V28" t="s">
        <v>120</v>
      </c>
      <c r="X28" t="s">
        <v>2289</v>
      </c>
      <c r="Y28" t="s">
        <v>2288</v>
      </c>
      <c r="Z28" t="s">
        <v>2290</v>
      </c>
      <c r="AA28" t="s">
        <v>123</v>
      </c>
      <c r="AB28" t="s">
        <v>2287</v>
      </c>
      <c r="AD28" t="s">
        <v>116</v>
      </c>
      <c r="AE28" t="s">
        <v>117</v>
      </c>
      <c r="AF28">
        <v>96950</v>
      </c>
      <c r="AG28" t="s">
        <v>118</v>
      </c>
      <c r="AH28" t="s">
        <v>119</v>
      </c>
      <c r="AI28">
        <v>16707890152</v>
      </c>
      <c r="AK28" t="s">
        <v>2291</v>
      </c>
      <c r="BC28" t="str">
        <f>"49-9071.00"</f>
        <v>49-9071.00</v>
      </c>
      <c r="BD28" t="s">
        <v>125</v>
      </c>
      <c r="BE28" t="s">
        <v>2292</v>
      </c>
      <c r="BF28" t="s">
        <v>2293</v>
      </c>
      <c r="BG28">
        <v>10</v>
      </c>
      <c r="BH28">
        <v>10</v>
      </c>
      <c r="BI28" s="1">
        <v>44105</v>
      </c>
      <c r="BJ28" s="1">
        <v>44469</v>
      </c>
      <c r="BK28" s="1">
        <v>44105</v>
      </c>
      <c r="BL28" s="1">
        <v>44469</v>
      </c>
      <c r="BM28">
        <v>35</v>
      </c>
      <c r="BN28">
        <v>0</v>
      </c>
      <c r="BO28">
        <v>7</v>
      </c>
      <c r="BP28">
        <v>7</v>
      </c>
      <c r="BQ28">
        <v>7</v>
      </c>
      <c r="BR28">
        <v>7</v>
      </c>
      <c r="BS28">
        <v>7</v>
      </c>
      <c r="BT28">
        <v>0</v>
      </c>
      <c r="BU28" t="str">
        <f t="shared" si="1"/>
        <v>9:00 AM</v>
      </c>
      <c r="BV28" t="str">
        <f t="shared" si="2"/>
        <v>5:00 PM</v>
      </c>
      <c r="BW28" t="s">
        <v>128</v>
      </c>
      <c r="BX28">
        <v>0</v>
      </c>
      <c r="BY28">
        <v>24</v>
      </c>
      <c r="BZ28" t="s">
        <v>111</v>
      </c>
      <c r="CA28">
        <v>0</v>
      </c>
      <c r="CB28" s="2" t="s">
        <v>2294</v>
      </c>
      <c r="CC28" t="s">
        <v>2287</v>
      </c>
      <c r="CE28" t="s">
        <v>116</v>
      </c>
      <c r="CF28" t="s">
        <v>117</v>
      </c>
      <c r="CG28">
        <v>96950</v>
      </c>
      <c r="CH28" s="3">
        <v>8.33</v>
      </c>
      <c r="CI28" s="3">
        <v>8.33</v>
      </c>
      <c r="CJ28" s="3">
        <v>12.5</v>
      </c>
      <c r="CK28" s="3">
        <v>12.5</v>
      </c>
      <c r="CL28" t="s">
        <v>132</v>
      </c>
      <c r="CM28" t="s">
        <v>119</v>
      </c>
      <c r="CN28" t="s">
        <v>133</v>
      </c>
      <c r="CP28" t="s">
        <v>111</v>
      </c>
      <c r="CQ28" t="s">
        <v>134</v>
      </c>
      <c r="CR28" t="s">
        <v>111</v>
      </c>
      <c r="CS28" t="s">
        <v>134</v>
      </c>
      <c r="CT28" t="s">
        <v>119</v>
      </c>
      <c r="CU28" t="s">
        <v>134</v>
      </c>
      <c r="CV28" t="s">
        <v>119</v>
      </c>
      <c r="CW28" t="s">
        <v>2295</v>
      </c>
      <c r="CX28">
        <v>16707890152</v>
      </c>
      <c r="CY28" t="s">
        <v>2291</v>
      </c>
      <c r="CZ28" t="s">
        <v>286</v>
      </c>
      <c r="DA28" t="s">
        <v>134</v>
      </c>
      <c r="DB28" t="s">
        <v>111</v>
      </c>
    </row>
    <row r="29" spans="1:111" ht="15" customHeight="1" x14ac:dyDescent="0.25">
      <c r="A29" t="s">
        <v>8991</v>
      </c>
      <c r="B29" t="s">
        <v>109</v>
      </c>
      <c r="C29" s="1">
        <v>44021.928836805557</v>
      </c>
      <c r="D29" s="1">
        <v>44109</v>
      </c>
      <c r="E29" t="s">
        <v>138</v>
      </c>
      <c r="F29" s="1">
        <v>44103.833333333336</v>
      </c>
      <c r="G29" t="s">
        <v>134</v>
      </c>
      <c r="H29" t="s">
        <v>111</v>
      </c>
      <c r="I29" t="s">
        <v>111</v>
      </c>
      <c r="J29" t="s">
        <v>1302</v>
      </c>
      <c r="L29" t="s">
        <v>8992</v>
      </c>
      <c r="M29" t="s">
        <v>3648</v>
      </c>
      <c r="N29" t="s">
        <v>154</v>
      </c>
      <c r="O29" t="s">
        <v>117</v>
      </c>
      <c r="P29">
        <v>96950</v>
      </c>
      <c r="Q29" t="s">
        <v>118</v>
      </c>
      <c r="R29" t="s">
        <v>273</v>
      </c>
      <c r="S29">
        <v>16706702346</v>
      </c>
      <c r="T29">
        <v>3</v>
      </c>
      <c r="U29">
        <v>54143</v>
      </c>
      <c r="V29" t="s">
        <v>120</v>
      </c>
      <c r="X29" t="s">
        <v>5395</v>
      </c>
      <c r="Y29" t="s">
        <v>8993</v>
      </c>
      <c r="Z29" t="s">
        <v>2718</v>
      </c>
      <c r="AA29" t="s">
        <v>1307</v>
      </c>
      <c r="AB29" t="s">
        <v>3648</v>
      </c>
      <c r="AD29" t="s">
        <v>154</v>
      </c>
      <c r="AE29" t="s">
        <v>117</v>
      </c>
      <c r="AF29">
        <v>96950</v>
      </c>
      <c r="AG29" t="s">
        <v>118</v>
      </c>
      <c r="AH29" t="s">
        <v>273</v>
      </c>
      <c r="AI29">
        <v>16706702346</v>
      </c>
      <c r="AJ29">
        <v>3</v>
      </c>
      <c r="AK29" t="s">
        <v>1311</v>
      </c>
      <c r="BC29" t="str">
        <f>"27-1024.00"</f>
        <v>27-1024.00</v>
      </c>
      <c r="BD29" t="s">
        <v>1934</v>
      </c>
      <c r="BE29" t="s">
        <v>8994</v>
      </c>
      <c r="BF29" t="s">
        <v>2696</v>
      </c>
      <c r="BG29">
        <v>1</v>
      </c>
      <c r="BI29" s="1">
        <v>44105</v>
      </c>
      <c r="BJ29" s="1">
        <v>44469</v>
      </c>
      <c r="BM29">
        <v>35</v>
      </c>
      <c r="BN29">
        <v>0</v>
      </c>
      <c r="BO29">
        <v>7</v>
      </c>
      <c r="BP29">
        <v>7</v>
      </c>
      <c r="BQ29">
        <v>7</v>
      </c>
      <c r="BR29">
        <v>7</v>
      </c>
      <c r="BS29">
        <v>7</v>
      </c>
      <c r="BT29">
        <v>0</v>
      </c>
      <c r="BU29" t="str">
        <f>"8:00 AM"</f>
        <v>8:00 AM</v>
      </c>
      <c r="BV29" t="str">
        <f>"4:00 PM"</f>
        <v>4:00 PM</v>
      </c>
      <c r="BW29" t="s">
        <v>415</v>
      </c>
      <c r="BX29">
        <v>0</v>
      </c>
      <c r="BY29">
        <v>24</v>
      </c>
      <c r="BZ29" t="s">
        <v>111</v>
      </c>
      <c r="CA29">
        <v>0</v>
      </c>
      <c r="CB29" t="s">
        <v>8995</v>
      </c>
      <c r="CC29" t="s">
        <v>3649</v>
      </c>
      <c r="CD29" t="s">
        <v>1303</v>
      </c>
      <c r="CE29" t="s">
        <v>154</v>
      </c>
      <c r="CF29" t="s">
        <v>117</v>
      </c>
      <c r="CG29">
        <v>96950</v>
      </c>
      <c r="CH29" s="3">
        <v>16.47</v>
      </c>
      <c r="CI29" s="3">
        <v>16.47</v>
      </c>
      <c r="CJ29" s="3">
        <v>24.7</v>
      </c>
      <c r="CK29" s="3">
        <v>24.7</v>
      </c>
      <c r="CL29" t="s">
        <v>132</v>
      </c>
      <c r="CM29" t="s">
        <v>286</v>
      </c>
      <c r="CN29" t="s">
        <v>133</v>
      </c>
      <c r="CP29" t="s">
        <v>111</v>
      </c>
      <c r="CQ29" t="s">
        <v>134</v>
      </c>
      <c r="CR29" t="s">
        <v>111</v>
      </c>
      <c r="CS29" t="s">
        <v>134</v>
      </c>
      <c r="CT29" t="s">
        <v>119</v>
      </c>
      <c r="CU29" t="s">
        <v>119</v>
      </c>
      <c r="CV29" t="s">
        <v>119</v>
      </c>
      <c r="CW29" t="s">
        <v>8996</v>
      </c>
      <c r="CX29">
        <v>16702346259</v>
      </c>
      <c r="CY29" t="s">
        <v>1311</v>
      </c>
      <c r="CZ29" t="s">
        <v>286</v>
      </c>
      <c r="DA29" t="s">
        <v>134</v>
      </c>
      <c r="DB29" t="s">
        <v>111</v>
      </c>
      <c r="DC29" t="s">
        <v>1318</v>
      </c>
      <c r="DD29" t="s">
        <v>1319</v>
      </c>
      <c r="DE29" t="s">
        <v>863</v>
      </c>
      <c r="DF29" t="s">
        <v>8997</v>
      </c>
      <c r="DG29" t="s">
        <v>1311</v>
      </c>
    </row>
    <row r="30" spans="1:111" ht="15" customHeight="1" x14ac:dyDescent="0.25">
      <c r="A30" t="s">
        <v>1301</v>
      </c>
      <c r="B30" t="s">
        <v>109</v>
      </c>
      <c r="C30" s="1">
        <v>44021.988744097223</v>
      </c>
      <c r="D30" s="1">
        <v>44106</v>
      </c>
      <c r="E30" t="s">
        <v>138</v>
      </c>
      <c r="F30" s="1">
        <v>44105.833333333336</v>
      </c>
      <c r="G30" t="s">
        <v>134</v>
      </c>
      <c r="H30" t="s">
        <v>111</v>
      </c>
      <c r="I30" t="s">
        <v>111</v>
      </c>
      <c r="J30" t="s">
        <v>1302</v>
      </c>
      <c r="L30" t="s">
        <v>149</v>
      </c>
      <c r="M30" t="s">
        <v>1303</v>
      </c>
      <c r="N30" t="s">
        <v>116</v>
      </c>
      <c r="O30" t="s">
        <v>117</v>
      </c>
      <c r="P30">
        <v>96950</v>
      </c>
      <c r="Q30" t="s">
        <v>118</v>
      </c>
      <c r="S30">
        <v>16702346259</v>
      </c>
      <c r="T30">
        <v>3</v>
      </c>
      <c r="U30">
        <v>323111</v>
      </c>
      <c r="V30" t="s">
        <v>120</v>
      </c>
      <c r="X30" t="s">
        <v>1304</v>
      </c>
      <c r="Y30" t="s">
        <v>1305</v>
      </c>
      <c r="Z30" t="s">
        <v>1306</v>
      </c>
      <c r="AA30" t="s">
        <v>1307</v>
      </c>
      <c r="AB30" t="s">
        <v>1308</v>
      </c>
      <c r="AC30" t="s">
        <v>1309</v>
      </c>
      <c r="AD30" t="s">
        <v>116</v>
      </c>
      <c r="AE30" t="s">
        <v>117</v>
      </c>
      <c r="AF30">
        <v>96950</v>
      </c>
      <c r="AG30" t="s">
        <v>118</v>
      </c>
      <c r="AH30" t="s">
        <v>1310</v>
      </c>
      <c r="AI30">
        <v>16702346259</v>
      </c>
      <c r="AJ30">
        <v>3</v>
      </c>
      <c r="AK30" t="s">
        <v>1311</v>
      </c>
      <c r="BC30" t="str">
        <f>"27-1013.00"</f>
        <v>27-1013.00</v>
      </c>
      <c r="BD30" t="s">
        <v>1312</v>
      </c>
      <c r="BE30" t="s">
        <v>1313</v>
      </c>
      <c r="BF30" t="s">
        <v>1314</v>
      </c>
      <c r="BG30">
        <v>1</v>
      </c>
      <c r="BI30" s="1">
        <v>44107</v>
      </c>
      <c r="BJ30" s="1">
        <v>45201</v>
      </c>
      <c r="BM30">
        <v>35</v>
      </c>
      <c r="BN30">
        <v>0</v>
      </c>
      <c r="BO30">
        <v>7</v>
      </c>
      <c r="BP30">
        <v>7</v>
      </c>
      <c r="BQ30">
        <v>7</v>
      </c>
      <c r="BR30">
        <v>7</v>
      </c>
      <c r="BS30">
        <v>7</v>
      </c>
      <c r="BT30">
        <v>0</v>
      </c>
      <c r="BU30" t="str">
        <f>"8:00 AM"</f>
        <v>8:00 AM</v>
      </c>
      <c r="BV30" t="str">
        <f>"4:00 PM"</f>
        <v>4:00 PM</v>
      </c>
      <c r="BW30" t="s">
        <v>349</v>
      </c>
      <c r="BX30">
        <v>0</v>
      </c>
      <c r="BY30">
        <v>24</v>
      </c>
      <c r="BZ30" t="s">
        <v>111</v>
      </c>
      <c r="CA30">
        <v>0</v>
      </c>
      <c r="CB30" t="s">
        <v>1315</v>
      </c>
      <c r="CC30" t="s">
        <v>149</v>
      </c>
      <c r="CD30" t="s">
        <v>1316</v>
      </c>
      <c r="CE30" t="s">
        <v>1310</v>
      </c>
      <c r="CF30" t="s">
        <v>117</v>
      </c>
      <c r="CG30">
        <v>96950</v>
      </c>
      <c r="CH30" s="3">
        <v>21.51</v>
      </c>
      <c r="CI30" s="3">
        <v>21.51</v>
      </c>
      <c r="CJ30" s="3">
        <v>32.26</v>
      </c>
      <c r="CK30" s="3">
        <v>32.26</v>
      </c>
      <c r="CL30" t="s">
        <v>132</v>
      </c>
      <c r="CM30" t="s">
        <v>286</v>
      </c>
      <c r="CN30" t="s">
        <v>133</v>
      </c>
      <c r="CP30" t="s">
        <v>111</v>
      </c>
      <c r="CQ30" t="s">
        <v>134</v>
      </c>
      <c r="CR30" t="s">
        <v>111</v>
      </c>
      <c r="CS30" t="s">
        <v>134</v>
      </c>
      <c r="CT30" t="s">
        <v>119</v>
      </c>
      <c r="CU30" t="s">
        <v>134</v>
      </c>
      <c r="CV30" t="s">
        <v>119</v>
      </c>
      <c r="CW30" t="s">
        <v>1317</v>
      </c>
      <c r="CX30">
        <v>16706702346</v>
      </c>
      <c r="CY30" t="s">
        <v>1311</v>
      </c>
      <c r="CZ30" t="s">
        <v>286</v>
      </c>
      <c r="DA30" t="s">
        <v>134</v>
      </c>
      <c r="DB30" t="s">
        <v>111</v>
      </c>
      <c r="DC30" t="s">
        <v>1318</v>
      </c>
      <c r="DD30" t="s">
        <v>1319</v>
      </c>
      <c r="DE30" t="s">
        <v>863</v>
      </c>
      <c r="DF30" t="s">
        <v>1320</v>
      </c>
      <c r="DG30" t="s">
        <v>1311</v>
      </c>
    </row>
    <row r="31" spans="1:111" ht="15" customHeight="1" x14ac:dyDescent="0.25">
      <c r="A31" t="s">
        <v>8591</v>
      </c>
      <c r="B31" t="s">
        <v>109</v>
      </c>
      <c r="C31" s="1">
        <v>44022.355300810188</v>
      </c>
      <c r="D31" s="1">
        <v>44109</v>
      </c>
      <c r="E31" t="s">
        <v>138</v>
      </c>
      <c r="F31" s="1">
        <v>44103.833333333336</v>
      </c>
      <c r="G31" t="s">
        <v>134</v>
      </c>
      <c r="H31" t="s">
        <v>111</v>
      </c>
      <c r="I31" t="s">
        <v>111</v>
      </c>
      <c r="J31" t="s">
        <v>8592</v>
      </c>
      <c r="K31" t="s">
        <v>8593</v>
      </c>
      <c r="L31" t="s">
        <v>8594</v>
      </c>
      <c r="M31" t="s">
        <v>8595</v>
      </c>
      <c r="N31" t="s">
        <v>154</v>
      </c>
      <c r="O31" t="s">
        <v>117</v>
      </c>
      <c r="P31">
        <v>96950</v>
      </c>
      <c r="Q31" t="s">
        <v>118</v>
      </c>
      <c r="R31" t="s">
        <v>286</v>
      </c>
      <c r="S31">
        <v>16702338223</v>
      </c>
      <c r="U31">
        <v>722511</v>
      </c>
      <c r="V31" t="s">
        <v>120</v>
      </c>
      <c r="X31" t="s">
        <v>8596</v>
      </c>
      <c r="Y31" t="s">
        <v>8597</v>
      </c>
      <c r="AA31" t="s">
        <v>342</v>
      </c>
      <c r="AB31" t="s">
        <v>8594</v>
      </c>
      <c r="AC31" t="s">
        <v>8598</v>
      </c>
      <c r="AD31" t="s">
        <v>154</v>
      </c>
      <c r="AE31" t="s">
        <v>117</v>
      </c>
      <c r="AF31">
        <v>96950</v>
      </c>
      <c r="AG31" t="s">
        <v>118</v>
      </c>
      <c r="AH31" t="s">
        <v>286</v>
      </c>
      <c r="AI31">
        <v>16702338223</v>
      </c>
      <c r="AK31" t="s">
        <v>8599</v>
      </c>
      <c r="BC31" t="str">
        <f>"35-3031.00"</f>
        <v>35-3031.00</v>
      </c>
      <c r="BD31" t="s">
        <v>585</v>
      </c>
      <c r="BE31" t="s">
        <v>8600</v>
      </c>
      <c r="BF31" t="s">
        <v>8601</v>
      </c>
      <c r="BG31">
        <v>2</v>
      </c>
      <c r="BI31" s="1">
        <v>44104</v>
      </c>
      <c r="BJ31" s="1">
        <v>44470</v>
      </c>
      <c r="BM31">
        <v>35</v>
      </c>
      <c r="BN31">
        <v>7</v>
      </c>
      <c r="BO31">
        <v>7</v>
      </c>
      <c r="BP31">
        <v>7</v>
      </c>
      <c r="BQ31">
        <v>0</v>
      </c>
      <c r="BR31">
        <v>7</v>
      </c>
      <c r="BS31">
        <v>7</v>
      </c>
      <c r="BT31">
        <v>0</v>
      </c>
      <c r="BU31" t="str">
        <f>"10:00 PM"</f>
        <v>10:00 PM</v>
      </c>
      <c r="BV31" t="str">
        <f>"4:00 PM"</f>
        <v>4:00 PM</v>
      </c>
      <c r="BW31" t="s">
        <v>128</v>
      </c>
      <c r="BX31">
        <v>0</v>
      </c>
      <c r="BY31">
        <v>6</v>
      </c>
      <c r="BZ31" t="s">
        <v>111</v>
      </c>
      <c r="CA31">
        <v>0</v>
      </c>
      <c r="CB31" t="s">
        <v>8602</v>
      </c>
      <c r="CC31" t="s">
        <v>8594</v>
      </c>
      <c r="CE31" t="s">
        <v>154</v>
      </c>
      <c r="CF31" t="s">
        <v>117</v>
      </c>
      <c r="CG31">
        <v>96950</v>
      </c>
      <c r="CH31" s="3">
        <v>9.23</v>
      </c>
      <c r="CI31" s="3">
        <v>9.23</v>
      </c>
      <c r="CJ31" s="3">
        <v>13.84</v>
      </c>
      <c r="CK31" s="3">
        <v>13.84</v>
      </c>
      <c r="CL31" t="s">
        <v>132</v>
      </c>
      <c r="CN31" t="s">
        <v>133</v>
      </c>
      <c r="CP31" t="s">
        <v>111</v>
      </c>
      <c r="CQ31" t="s">
        <v>134</v>
      </c>
      <c r="CR31" t="s">
        <v>111</v>
      </c>
      <c r="CS31" t="s">
        <v>134</v>
      </c>
      <c r="CT31" t="s">
        <v>119</v>
      </c>
      <c r="CU31" t="s">
        <v>134</v>
      </c>
      <c r="CV31" t="s">
        <v>134</v>
      </c>
      <c r="CW31" t="s">
        <v>4024</v>
      </c>
      <c r="CX31">
        <v>16702338223</v>
      </c>
      <c r="CY31" t="s">
        <v>8599</v>
      </c>
      <c r="CZ31" t="s">
        <v>286</v>
      </c>
      <c r="DA31" t="s">
        <v>134</v>
      </c>
      <c r="DB31" t="s">
        <v>111</v>
      </c>
    </row>
    <row r="32" spans="1:111" ht="15" customHeight="1" x14ac:dyDescent="0.25">
      <c r="A32" t="s">
        <v>4658</v>
      </c>
      <c r="B32" t="s">
        <v>109</v>
      </c>
      <c r="C32" s="1">
        <v>44023.309442939812</v>
      </c>
      <c r="D32" s="1">
        <v>44109</v>
      </c>
      <c r="E32" t="s">
        <v>138</v>
      </c>
      <c r="F32" s="1">
        <v>44103.833333333336</v>
      </c>
      <c r="G32" t="s">
        <v>111</v>
      </c>
      <c r="H32" t="s">
        <v>111</v>
      </c>
      <c r="I32" t="s">
        <v>111</v>
      </c>
      <c r="J32" t="s">
        <v>4659</v>
      </c>
      <c r="K32" t="s">
        <v>4660</v>
      </c>
      <c r="L32" t="s">
        <v>4661</v>
      </c>
      <c r="M32" t="s">
        <v>119</v>
      </c>
      <c r="N32" t="s">
        <v>116</v>
      </c>
      <c r="O32" t="s">
        <v>117</v>
      </c>
      <c r="P32">
        <v>96950</v>
      </c>
      <c r="Q32" t="s">
        <v>118</v>
      </c>
      <c r="R32" t="s">
        <v>119</v>
      </c>
      <c r="S32">
        <v>16709898828</v>
      </c>
      <c r="U32">
        <v>56152</v>
      </c>
      <c r="V32" t="s">
        <v>120</v>
      </c>
      <c r="X32" t="s">
        <v>4662</v>
      </c>
      <c r="Y32" t="s">
        <v>4663</v>
      </c>
      <c r="Z32" t="s">
        <v>4664</v>
      </c>
      <c r="AA32" t="s">
        <v>711</v>
      </c>
      <c r="AB32" t="s">
        <v>4661</v>
      </c>
      <c r="AC32" t="s">
        <v>119</v>
      </c>
      <c r="AD32" t="s">
        <v>116</v>
      </c>
      <c r="AE32" t="s">
        <v>117</v>
      </c>
      <c r="AF32">
        <v>96950</v>
      </c>
      <c r="AG32" t="s">
        <v>118</v>
      </c>
      <c r="AH32" t="s">
        <v>119</v>
      </c>
      <c r="AI32">
        <v>16709898828</v>
      </c>
      <c r="AK32" t="s">
        <v>4665</v>
      </c>
      <c r="BC32" t="str">
        <f>"11-1021.00"</f>
        <v>11-1021.00</v>
      </c>
      <c r="BD32" t="s">
        <v>838</v>
      </c>
      <c r="BE32" t="s">
        <v>4666</v>
      </c>
      <c r="BF32" t="s">
        <v>333</v>
      </c>
      <c r="BG32">
        <v>1</v>
      </c>
      <c r="BI32" s="1">
        <v>44105</v>
      </c>
      <c r="BJ32" s="1">
        <v>44469</v>
      </c>
      <c r="BM32">
        <v>35</v>
      </c>
      <c r="BN32">
        <v>0</v>
      </c>
      <c r="BO32">
        <v>7</v>
      </c>
      <c r="BP32">
        <v>7</v>
      </c>
      <c r="BQ32">
        <v>7</v>
      </c>
      <c r="BR32">
        <v>7</v>
      </c>
      <c r="BS32">
        <v>7</v>
      </c>
      <c r="BT32">
        <v>0</v>
      </c>
      <c r="BU32" t="str">
        <f>"9:00 AM"</f>
        <v>9:00 AM</v>
      </c>
      <c r="BV32" t="str">
        <f>"5:00 PM"</f>
        <v>5:00 PM</v>
      </c>
      <c r="BW32" t="s">
        <v>128</v>
      </c>
      <c r="BX32">
        <v>0</v>
      </c>
      <c r="BY32">
        <v>12</v>
      </c>
      <c r="BZ32" t="s">
        <v>111</v>
      </c>
      <c r="CA32">
        <v>0</v>
      </c>
      <c r="CB32" t="s">
        <v>119</v>
      </c>
      <c r="CC32" t="s">
        <v>4667</v>
      </c>
      <c r="CD32" t="s">
        <v>119</v>
      </c>
      <c r="CE32" t="s">
        <v>116</v>
      </c>
      <c r="CF32" t="s">
        <v>117</v>
      </c>
      <c r="CG32">
        <v>96950</v>
      </c>
      <c r="CH32" s="3">
        <v>30.92</v>
      </c>
      <c r="CI32" s="3">
        <v>30.92</v>
      </c>
      <c r="CJ32" s="3">
        <v>46.38</v>
      </c>
      <c r="CK32" s="3">
        <v>46.38</v>
      </c>
      <c r="CL32" t="s">
        <v>132</v>
      </c>
      <c r="CM32" t="s">
        <v>119</v>
      </c>
      <c r="CN32" t="s">
        <v>133</v>
      </c>
      <c r="CP32" t="s">
        <v>111</v>
      </c>
      <c r="CQ32" t="s">
        <v>134</v>
      </c>
      <c r="CR32" t="s">
        <v>111</v>
      </c>
      <c r="CS32" t="s">
        <v>134</v>
      </c>
      <c r="CT32" t="s">
        <v>119</v>
      </c>
      <c r="CU32" t="s">
        <v>119</v>
      </c>
      <c r="CV32" t="s">
        <v>119</v>
      </c>
      <c r="CW32" t="s">
        <v>4668</v>
      </c>
      <c r="CX32">
        <v>16709898828</v>
      </c>
      <c r="CY32" t="s">
        <v>4665</v>
      </c>
      <c r="CZ32" t="s">
        <v>119</v>
      </c>
      <c r="DA32" t="s">
        <v>134</v>
      </c>
      <c r="DB32" t="s">
        <v>111</v>
      </c>
      <c r="DF32" t="s">
        <v>119</v>
      </c>
      <c r="DG32" t="s">
        <v>119</v>
      </c>
    </row>
    <row r="33" spans="1:111" ht="15" customHeight="1" x14ac:dyDescent="0.25">
      <c r="A33" t="s">
        <v>6194</v>
      </c>
      <c r="B33" t="s">
        <v>109</v>
      </c>
      <c r="C33" s="1">
        <v>44025.100874537035</v>
      </c>
      <c r="D33" s="1">
        <v>44113</v>
      </c>
      <c r="E33" t="s">
        <v>138</v>
      </c>
      <c r="F33" s="1">
        <v>44103.833333333336</v>
      </c>
      <c r="G33" t="s">
        <v>134</v>
      </c>
      <c r="H33" t="s">
        <v>111</v>
      </c>
      <c r="I33" t="s">
        <v>111</v>
      </c>
      <c r="J33" t="s">
        <v>4811</v>
      </c>
      <c r="K33" t="s">
        <v>4812</v>
      </c>
      <c r="L33" t="s">
        <v>4813</v>
      </c>
      <c r="M33" t="s">
        <v>1861</v>
      </c>
      <c r="N33" t="s">
        <v>116</v>
      </c>
      <c r="O33" t="s">
        <v>117</v>
      </c>
      <c r="P33">
        <v>96950</v>
      </c>
      <c r="Q33" t="s">
        <v>118</v>
      </c>
      <c r="R33" t="s">
        <v>119</v>
      </c>
      <c r="S33">
        <v>16702352020</v>
      </c>
      <c r="U33">
        <v>312112</v>
      </c>
      <c r="V33" t="s">
        <v>120</v>
      </c>
      <c r="X33" t="s">
        <v>4814</v>
      </c>
      <c r="Y33" t="s">
        <v>4815</v>
      </c>
      <c r="Z33" t="s">
        <v>4816</v>
      </c>
      <c r="AA33" t="s">
        <v>219</v>
      </c>
      <c r="AB33" t="s">
        <v>4813</v>
      </c>
      <c r="AC33" t="s">
        <v>6195</v>
      </c>
      <c r="AD33" t="s">
        <v>116</v>
      </c>
      <c r="AE33" t="s">
        <v>117</v>
      </c>
      <c r="AF33">
        <v>96950</v>
      </c>
      <c r="AG33" t="s">
        <v>118</v>
      </c>
      <c r="AH33" t="s">
        <v>119</v>
      </c>
      <c r="AI33">
        <v>16702352020</v>
      </c>
      <c r="AK33" t="s">
        <v>4817</v>
      </c>
      <c r="BC33" t="str">
        <f>"43-5081.04"</f>
        <v>43-5081.04</v>
      </c>
      <c r="BD33" t="s">
        <v>6196</v>
      </c>
      <c r="BE33" t="s">
        <v>6197</v>
      </c>
      <c r="BF33" t="s">
        <v>6198</v>
      </c>
      <c r="BG33">
        <v>1</v>
      </c>
      <c r="BI33" s="1">
        <v>44105</v>
      </c>
      <c r="BJ33" s="1">
        <v>44469</v>
      </c>
      <c r="BM33">
        <v>35</v>
      </c>
      <c r="BN33">
        <v>0</v>
      </c>
      <c r="BO33">
        <v>6</v>
      </c>
      <c r="BP33">
        <v>6</v>
      </c>
      <c r="BQ33">
        <v>5</v>
      </c>
      <c r="BR33">
        <v>6</v>
      </c>
      <c r="BS33">
        <v>6</v>
      </c>
      <c r="BT33">
        <v>6</v>
      </c>
      <c r="BU33" t="str">
        <f>"8:00 AM"</f>
        <v>8:00 AM</v>
      </c>
      <c r="BV33" t="str">
        <f>"4:00 PM"</f>
        <v>4:00 PM</v>
      </c>
      <c r="BW33" t="s">
        <v>162</v>
      </c>
      <c r="BX33">
        <v>0</v>
      </c>
      <c r="BY33">
        <v>6</v>
      </c>
      <c r="BZ33" t="s">
        <v>111</v>
      </c>
      <c r="CA33">
        <v>0</v>
      </c>
      <c r="CB33" s="2" t="s">
        <v>6199</v>
      </c>
      <c r="CC33" t="s">
        <v>4813</v>
      </c>
      <c r="CD33" t="s">
        <v>1861</v>
      </c>
      <c r="CE33" t="s">
        <v>116</v>
      </c>
      <c r="CF33" t="s">
        <v>117</v>
      </c>
      <c r="CG33">
        <v>96950</v>
      </c>
      <c r="CH33" s="3">
        <v>7.93</v>
      </c>
      <c r="CI33" s="3">
        <v>7.93</v>
      </c>
      <c r="CJ33" s="3">
        <v>0</v>
      </c>
      <c r="CK33" s="3">
        <v>0</v>
      </c>
      <c r="CL33" t="s">
        <v>132</v>
      </c>
      <c r="CM33" t="s">
        <v>119</v>
      </c>
      <c r="CN33" t="s">
        <v>133</v>
      </c>
      <c r="CP33" t="s">
        <v>111</v>
      </c>
      <c r="CQ33" t="s">
        <v>134</v>
      </c>
      <c r="CR33" t="s">
        <v>111</v>
      </c>
      <c r="CS33" t="s">
        <v>111</v>
      </c>
      <c r="CT33" t="s">
        <v>119</v>
      </c>
      <c r="CU33" t="s">
        <v>134</v>
      </c>
      <c r="CV33" t="s">
        <v>119</v>
      </c>
      <c r="CW33" t="s">
        <v>6200</v>
      </c>
      <c r="CX33">
        <v>16702352020</v>
      </c>
      <c r="CY33" t="s">
        <v>4817</v>
      </c>
      <c r="CZ33" t="s">
        <v>119</v>
      </c>
      <c r="DA33" t="s">
        <v>134</v>
      </c>
      <c r="DB33" t="s">
        <v>111</v>
      </c>
    </row>
    <row r="34" spans="1:111" ht="15" customHeight="1" x14ac:dyDescent="0.25">
      <c r="A34" t="s">
        <v>7538</v>
      </c>
      <c r="B34" t="s">
        <v>109</v>
      </c>
      <c r="C34" s="1">
        <v>44025.12613611111</v>
      </c>
      <c r="D34" s="1">
        <v>44105</v>
      </c>
      <c r="E34" t="s">
        <v>138</v>
      </c>
      <c r="F34" s="1">
        <v>44103.833333333336</v>
      </c>
      <c r="G34" t="s">
        <v>134</v>
      </c>
      <c r="H34" t="s">
        <v>111</v>
      </c>
      <c r="I34" t="s">
        <v>111</v>
      </c>
      <c r="J34" t="s">
        <v>945</v>
      </c>
      <c r="K34" t="s">
        <v>286</v>
      </c>
      <c r="L34" t="s">
        <v>7162</v>
      </c>
      <c r="M34" t="s">
        <v>3820</v>
      </c>
      <c r="N34" t="s">
        <v>154</v>
      </c>
      <c r="O34" t="s">
        <v>117</v>
      </c>
      <c r="P34">
        <v>96950</v>
      </c>
      <c r="Q34" t="s">
        <v>118</v>
      </c>
      <c r="R34" t="s">
        <v>117</v>
      </c>
      <c r="S34">
        <v>16709891000</v>
      </c>
      <c r="T34">
        <v>0</v>
      </c>
      <c r="U34">
        <v>561320</v>
      </c>
      <c r="V34" t="s">
        <v>120</v>
      </c>
      <c r="X34" t="s">
        <v>933</v>
      </c>
      <c r="Y34" t="s">
        <v>934</v>
      </c>
      <c r="Z34" t="s">
        <v>935</v>
      </c>
      <c r="AA34" t="s">
        <v>342</v>
      </c>
      <c r="AB34" t="s">
        <v>936</v>
      </c>
      <c r="AC34" t="s">
        <v>937</v>
      </c>
      <c r="AD34" t="s">
        <v>154</v>
      </c>
      <c r="AE34" t="s">
        <v>117</v>
      </c>
      <c r="AF34">
        <v>96950</v>
      </c>
      <c r="AG34" t="s">
        <v>118</v>
      </c>
      <c r="AH34" t="s">
        <v>117</v>
      </c>
      <c r="AI34">
        <v>16709891000</v>
      </c>
      <c r="AJ34">
        <v>0</v>
      </c>
      <c r="AK34" t="s">
        <v>938</v>
      </c>
      <c r="BC34" t="str">
        <f>"37-2012.00"</f>
        <v>37-2012.00</v>
      </c>
      <c r="BD34" t="s">
        <v>424</v>
      </c>
      <c r="BE34" t="s">
        <v>7539</v>
      </c>
      <c r="BF34" t="s">
        <v>7540</v>
      </c>
      <c r="BG34">
        <v>1</v>
      </c>
      <c r="BI34" s="1">
        <v>44105</v>
      </c>
      <c r="BJ34" s="1">
        <v>44469</v>
      </c>
      <c r="BM34">
        <v>40</v>
      </c>
      <c r="BN34">
        <v>0</v>
      </c>
      <c r="BO34">
        <v>8</v>
      </c>
      <c r="BP34">
        <v>8</v>
      </c>
      <c r="BQ34">
        <v>8</v>
      </c>
      <c r="BR34">
        <v>8</v>
      </c>
      <c r="BS34">
        <v>8</v>
      </c>
      <c r="BT34">
        <v>0</v>
      </c>
      <c r="BU34" t="str">
        <f>"8:00 AM"</f>
        <v>8:00 AM</v>
      </c>
      <c r="BV34" t="str">
        <f>"5:00 PM"</f>
        <v>5:00 PM</v>
      </c>
      <c r="BW34" t="s">
        <v>128</v>
      </c>
      <c r="BX34">
        <v>0</v>
      </c>
      <c r="BY34">
        <v>0</v>
      </c>
      <c r="BZ34" t="s">
        <v>111</v>
      </c>
      <c r="CA34">
        <v>0</v>
      </c>
      <c r="CB34" t="s">
        <v>162</v>
      </c>
      <c r="CC34" t="s">
        <v>4167</v>
      </c>
      <c r="CD34" t="s">
        <v>154</v>
      </c>
      <c r="CE34" t="s">
        <v>154</v>
      </c>
      <c r="CF34" t="s">
        <v>117</v>
      </c>
      <c r="CG34">
        <v>96950</v>
      </c>
      <c r="CH34" s="3">
        <v>9.41</v>
      </c>
      <c r="CJ34" s="3">
        <v>14.12</v>
      </c>
      <c r="CL34" t="s">
        <v>132</v>
      </c>
      <c r="CM34" t="s">
        <v>3688</v>
      </c>
      <c r="CN34" t="s">
        <v>133</v>
      </c>
      <c r="CP34" t="s">
        <v>111</v>
      </c>
      <c r="CQ34" t="s">
        <v>134</v>
      </c>
      <c r="CR34" t="s">
        <v>111</v>
      </c>
      <c r="CS34" t="s">
        <v>111</v>
      </c>
      <c r="CT34" t="s">
        <v>119</v>
      </c>
      <c r="CU34" t="s">
        <v>134</v>
      </c>
      <c r="CV34" t="s">
        <v>119</v>
      </c>
      <c r="CW34" t="s">
        <v>7541</v>
      </c>
      <c r="CX34">
        <v>16709891000</v>
      </c>
      <c r="CY34" t="s">
        <v>7168</v>
      </c>
      <c r="CZ34" t="s">
        <v>119</v>
      </c>
      <c r="DA34" t="s">
        <v>134</v>
      </c>
      <c r="DB34" t="s">
        <v>111</v>
      </c>
      <c r="DC34" t="s">
        <v>933</v>
      </c>
      <c r="DD34" t="s">
        <v>7542</v>
      </c>
      <c r="DE34" t="s">
        <v>944</v>
      </c>
      <c r="DF34" t="s">
        <v>945</v>
      </c>
      <c r="DG34" t="s">
        <v>7168</v>
      </c>
    </row>
    <row r="35" spans="1:111" ht="15" customHeight="1" x14ac:dyDescent="0.25">
      <c r="A35" t="s">
        <v>7972</v>
      </c>
      <c r="B35" t="s">
        <v>109</v>
      </c>
      <c r="C35" s="1">
        <v>44025.129890046293</v>
      </c>
      <c r="D35" s="1">
        <v>44105</v>
      </c>
      <c r="E35" t="s">
        <v>138</v>
      </c>
      <c r="F35" s="1">
        <v>44103.833333333336</v>
      </c>
      <c r="G35" t="s">
        <v>134</v>
      </c>
      <c r="H35" t="s">
        <v>111</v>
      </c>
      <c r="I35" t="s">
        <v>111</v>
      </c>
      <c r="J35">
        <v>660483116</v>
      </c>
      <c r="K35">
        <v>660483116</v>
      </c>
      <c r="L35" t="s">
        <v>2170</v>
      </c>
      <c r="M35" t="s">
        <v>2171</v>
      </c>
      <c r="N35" t="s">
        <v>116</v>
      </c>
      <c r="O35" t="s">
        <v>117</v>
      </c>
      <c r="P35">
        <v>96950</v>
      </c>
      <c r="Q35" t="s">
        <v>118</v>
      </c>
      <c r="S35">
        <v>16709898049</v>
      </c>
      <c r="U35">
        <v>713910</v>
      </c>
      <c r="V35" t="s">
        <v>120</v>
      </c>
      <c r="X35" t="s">
        <v>2172</v>
      </c>
      <c r="Y35" t="s">
        <v>2173</v>
      </c>
      <c r="Z35" t="s">
        <v>255</v>
      </c>
      <c r="AA35" t="s">
        <v>1026</v>
      </c>
      <c r="AB35" t="s">
        <v>2170</v>
      </c>
      <c r="AC35" t="s">
        <v>2171</v>
      </c>
      <c r="AD35" t="s">
        <v>116</v>
      </c>
      <c r="AE35" t="s">
        <v>117</v>
      </c>
      <c r="AF35">
        <v>96950</v>
      </c>
      <c r="AG35" t="s">
        <v>118</v>
      </c>
      <c r="AI35">
        <v>16709898049</v>
      </c>
      <c r="AK35" t="s">
        <v>2174</v>
      </c>
      <c r="BC35" t="str">
        <f>"35-2014.00"</f>
        <v>35-2014.00</v>
      </c>
      <c r="BD35" t="s">
        <v>393</v>
      </c>
      <c r="BE35" t="s">
        <v>7973</v>
      </c>
      <c r="BF35" t="s">
        <v>2176</v>
      </c>
      <c r="BG35">
        <v>2</v>
      </c>
      <c r="BI35" s="1">
        <v>44105</v>
      </c>
      <c r="BJ35" s="1">
        <v>44469</v>
      </c>
      <c r="BM35">
        <v>35</v>
      </c>
      <c r="BN35">
        <v>6</v>
      </c>
      <c r="BO35">
        <v>5</v>
      </c>
      <c r="BP35">
        <v>6</v>
      </c>
      <c r="BQ35">
        <v>6</v>
      </c>
      <c r="BR35">
        <v>6</v>
      </c>
      <c r="BS35">
        <v>0</v>
      </c>
      <c r="BT35">
        <v>6</v>
      </c>
      <c r="BU35" t="str">
        <f>"10:30 AM"</f>
        <v>10:30 AM</v>
      </c>
      <c r="BV35" t="str">
        <f>"4:30 PM"</f>
        <v>4:30 PM</v>
      </c>
      <c r="BW35" t="s">
        <v>128</v>
      </c>
      <c r="BX35">
        <v>0</v>
      </c>
      <c r="BY35">
        <v>12</v>
      </c>
      <c r="BZ35" t="s">
        <v>111</v>
      </c>
      <c r="CA35">
        <v>0</v>
      </c>
      <c r="CB35" t="s">
        <v>7974</v>
      </c>
      <c r="CC35" t="s">
        <v>2170</v>
      </c>
      <c r="CD35" t="s">
        <v>2171</v>
      </c>
      <c r="CE35" t="s">
        <v>116</v>
      </c>
      <c r="CF35" t="s">
        <v>117</v>
      </c>
      <c r="CG35">
        <v>96950</v>
      </c>
      <c r="CH35" s="3">
        <v>7.92</v>
      </c>
      <c r="CI35" s="3">
        <v>7.92</v>
      </c>
      <c r="CJ35" s="3">
        <v>11.88</v>
      </c>
      <c r="CK35" s="3">
        <v>11.88</v>
      </c>
      <c r="CL35" t="s">
        <v>132</v>
      </c>
      <c r="CM35" t="s">
        <v>119</v>
      </c>
      <c r="CN35" t="s">
        <v>133</v>
      </c>
      <c r="CP35" t="s">
        <v>111</v>
      </c>
      <c r="CQ35" t="s">
        <v>134</v>
      </c>
      <c r="CR35" t="s">
        <v>111</v>
      </c>
      <c r="CS35" t="s">
        <v>134</v>
      </c>
      <c r="CT35" t="s">
        <v>119</v>
      </c>
      <c r="CU35" t="s">
        <v>134</v>
      </c>
      <c r="CV35" t="s">
        <v>119</v>
      </c>
      <c r="CW35" t="s">
        <v>7975</v>
      </c>
      <c r="CX35">
        <v>16709898049</v>
      </c>
      <c r="CY35" t="s">
        <v>2174</v>
      </c>
      <c r="CZ35" t="s">
        <v>119</v>
      </c>
      <c r="DA35" t="s">
        <v>134</v>
      </c>
      <c r="DB35" t="s">
        <v>111</v>
      </c>
      <c r="DF35" t="s">
        <v>119</v>
      </c>
      <c r="DG35" t="s">
        <v>119</v>
      </c>
    </row>
    <row r="36" spans="1:111" ht="15" customHeight="1" x14ac:dyDescent="0.25">
      <c r="A36" t="s">
        <v>1765</v>
      </c>
      <c r="B36" t="s">
        <v>109</v>
      </c>
      <c r="C36" s="1">
        <v>44025.139424884263</v>
      </c>
      <c r="D36" s="1">
        <v>44105</v>
      </c>
      <c r="E36" t="s">
        <v>138</v>
      </c>
      <c r="F36" s="1">
        <v>44103.833333333336</v>
      </c>
      <c r="G36" t="s">
        <v>111</v>
      </c>
      <c r="H36" t="s">
        <v>111</v>
      </c>
      <c r="I36" t="s">
        <v>111</v>
      </c>
      <c r="J36" t="s">
        <v>1766</v>
      </c>
      <c r="K36" t="s">
        <v>1767</v>
      </c>
      <c r="L36" t="s">
        <v>1768</v>
      </c>
      <c r="M36" t="s">
        <v>1769</v>
      </c>
      <c r="N36" t="s">
        <v>154</v>
      </c>
      <c r="O36" t="s">
        <v>117</v>
      </c>
      <c r="P36">
        <v>96950</v>
      </c>
      <c r="Q36" t="s">
        <v>118</v>
      </c>
      <c r="S36">
        <v>16707898261</v>
      </c>
      <c r="U36">
        <v>45439</v>
      </c>
      <c r="V36" t="s">
        <v>120</v>
      </c>
      <c r="X36" t="s">
        <v>1770</v>
      </c>
      <c r="Y36" t="s">
        <v>1771</v>
      </c>
      <c r="Z36" t="s">
        <v>1772</v>
      </c>
      <c r="AA36" t="s">
        <v>342</v>
      </c>
      <c r="AB36" t="s">
        <v>1773</v>
      </c>
      <c r="AC36" t="s">
        <v>1769</v>
      </c>
      <c r="AD36" t="s">
        <v>154</v>
      </c>
      <c r="AE36" t="s">
        <v>117</v>
      </c>
      <c r="AF36">
        <v>96950</v>
      </c>
      <c r="AG36" t="s">
        <v>118</v>
      </c>
      <c r="AI36">
        <v>16707898261</v>
      </c>
      <c r="AK36" t="s">
        <v>1774</v>
      </c>
      <c r="BC36" t="str">
        <f>"11-1021.00"</f>
        <v>11-1021.00</v>
      </c>
      <c r="BD36" t="s">
        <v>838</v>
      </c>
      <c r="BE36" t="s">
        <v>1775</v>
      </c>
      <c r="BF36" t="s">
        <v>174</v>
      </c>
      <c r="BG36">
        <v>1</v>
      </c>
      <c r="BI36" s="1">
        <v>44105</v>
      </c>
      <c r="BJ36" s="1">
        <v>44469</v>
      </c>
      <c r="BM36">
        <v>40</v>
      </c>
      <c r="BN36">
        <v>0</v>
      </c>
      <c r="BO36">
        <v>8</v>
      </c>
      <c r="BP36">
        <v>8</v>
      </c>
      <c r="BQ36">
        <v>8</v>
      </c>
      <c r="BR36">
        <v>8</v>
      </c>
      <c r="BS36">
        <v>8</v>
      </c>
      <c r="BT36">
        <v>0</v>
      </c>
      <c r="BU36" t="str">
        <f>"8:00 AM"</f>
        <v>8:00 AM</v>
      </c>
      <c r="BV36" t="str">
        <f>"5:00 PM"</f>
        <v>5:00 PM</v>
      </c>
      <c r="BW36" t="s">
        <v>415</v>
      </c>
      <c r="BX36">
        <v>0</v>
      </c>
      <c r="BY36">
        <v>60</v>
      </c>
      <c r="BZ36" t="s">
        <v>134</v>
      </c>
      <c r="CA36">
        <v>3</v>
      </c>
      <c r="CB36" t="s">
        <v>1776</v>
      </c>
      <c r="CC36" t="s">
        <v>1777</v>
      </c>
      <c r="CD36" t="s">
        <v>1769</v>
      </c>
      <c r="CE36" t="s">
        <v>154</v>
      </c>
      <c r="CF36" t="s">
        <v>117</v>
      </c>
      <c r="CG36">
        <v>96950</v>
      </c>
      <c r="CH36" s="3">
        <v>30.92</v>
      </c>
      <c r="CI36" s="3">
        <v>30.92</v>
      </c>
      <c r="CJ36" s="3">
        <v>46.38</v>
      </c>
      <c r="CK36" s="3">
        <v>46.38</v>
      </c>
      <c r="CL36" t="s">
        <v>132</v>
      </c>
      <c r="CM36" t="s">
        <v>119</v>
      </c>
      <c r="CN36" t="s">
        <v>133</v>
      </c>
      <c r="CP36" t="s">
        <v>111</v>
      </c>
      <c r="CQ36" t="s">
        <v>134</v>
      </c>
      <c r="CR36" t="s">
        <v>111</v>
      </c>
      <c r="CS36" t="s">
        <v>134</v>
      </c>
      <c r="CT36" t="s">
        <v>119</v>
      </c>
      <c r="CU36" t="s">
        <v>119</v>
      </c>
      <c r="CV36" t="s">
        <v>119</v>
      </c>
      <c r="CW36" t="s">
        <v>119</v>
      </c>
      <c r="CX36">
        <v>16707898261</v>
      </c>
      <c r="CY36" t="s">
        <v>1774</v>
      </c>
      <c r="CZ36" t="s">
        <v>286</v>
      </c>
      <c r="DA36" t="s">
        <v>134</v>
      </c>
      <c r="DB36" t="s">
        <v>111</v>
      </c>
    </row>
    <row r="37" spans="1:111" ht="15" customHeight="1" x14ac:dyDescent="0.25">
      <c r="A37" t="s">
        <v>7161</v>
      </c>
      <c r="B37" t="s">
        <v>109</v>
      </c>
      <c r="C37" s="1">
        <v>44025.141853819441</v>
      </c>
      <c r="D37" s="1">
        <v>44105</v>
      </c>
      <c r="E37" t="s">
        <v>138</v>
      </c>
      <c r="F37" s="1">
        <v>44103.833333333336</v>
      </c>
      <c r="G37" t="s">
        <v>134</v>
      </c>
      <c r="H37" t="s">
        <v>111</v>
      </c>
      <c r="I37" t="s">
        <v>111</v>
      </c>
      <c r="J37" t="s">
        <v>945</v>
      </c>
      <c r="K37" t="s">
        <v>286</v>
      </c>
      <c r="L37" t="s">
        <v>7162</v>
      </c>
      <c r="M37" t="s">
        <v>3820</v>
      </c>
      <c r="N37" t="s">
        <v>154</v>
      </c>
      <c r="O37" t="s">
        <v>117</v>
      </c>
      <c r="P37">
        <v>96950</v>
      </c>
      <c r="Q37" t="s">
        <v>118</v>
      </c>
      <c r="R37" t="s">
        <v>117</v>
      </c>
      <c r="S37">
        <v>16709891000</v>
      </c>
      <c r="T37">
        <v>0</v>
      </c>
      <c r="U37">
        <v>561320</v>
      </c>
      <c r="V37" t="s">
        <v>120</v>
      </c>
      <c r="X37" t="s">
        <v>933</v>
      </c>
      <c r="Y37" t="s">
        <v>934</v>
      </c>
      <c r="Z37" t="s">
        <v>935</v>
      </c>
      <c r="AA37" t="s">
        <v>342</v>
      </c>
      <c r="AB37" t="s">
        <v>6562</v>
      </c>
      <c r="AC37" t="s">
        <v>937</v>
      </c>
      <c r="AD37" t="s">
        <v>154</v>
      </c>
      <c r="AE37" t="s">
        <v>117</v>
      </c>
      <c r="AF37">
        <v>96950</v>
      </c>
      <c r="AG37" t="s">
        <v>118</v>
      </c>
      <c r="AH37" t="s">
        <v>117</v>
      </c>
      <c r="AI37">
        <v>16709891000</v>
      </c>
      <c r="AJ37">
        <v>0</v>
      </c>
      <c r="AK37" t="s">
        <v>938</v>
      </c>
      <c r="BC37" t="str">
        <f>"39-9011.00"</f>
        <v>39-9011.00</v>
      </c>
      <c r="BD37" t="s">
        <v>805</v>
      </c>
      <c r="BE37" t="s">
        <v>7163</v>
      </c>
      <c r="BF37" t="s">
        <v>7164</v>
      </c>
      <c r="BG37">
        <v>1</v>
      </c>
      <c r="BI37" s="1">
        <v>44105</v>
      </c>
      <c r="BJ37" s="1">
        <v>44469</v>
      </c>
      <c r="BM37">
        <v>35</v>
      </c>
      <c r="BN37">
        <v>0</v>
      </c>
      <c r="BO37">
        <v>7</v>
      </c>
      <c r="BP37">
        <v>7</v>
      </c>
      <c r="BQ37">
        <v>7</v>
      </c>
      <c r="BR37">
        <v>7</v>
      </c>
      <c r="BS37">
        <v>7</v>
      </c>
      <c r="BT37">
        <v>0</v>
      </c>
      <c r="BU37" t="str">
        <f>"8:00 AM"</f>
        <v>8:00 AM</v>
      </c>
      <c r="BV37" t="str">
        <f>"4:00 PM"</f>
        <v>4:00 PM</v>
      </c>
      <c r="BW37" t="s">
        <v>128</v>
      </c>
      <c r="BX37">
        <v>0</v>
      </c>
      <c r="BY37">
        <v>3</v>
      </c>
      <c r="BZ37" t="s">
        <v>111</v>
      </c>
      <c r="CA37">
        <v>0</v>
      </c>
      <c r="CB37" t="s">
        <v>162</v>
      </c>
      <c r="CC37" t="s">
        <v>7165</v>
      </c>
      <c r="CD37" t="s">
        <v>2033</v>
      </c>
      <c r="CE37" t="s">
        <v>116</v>
      </c>
      <c r="CF37" t="s">
        <v>117</v>
      </c>
      <c r="CG37">
        <v>96950</v>
      </c>
      <c r="CH37" s="3">
        <v>9.15</v>
      </c>
      <c r="CI37" s="3">
        <v>9.15</v>
      </c>
      <c r="CJ37" s="3">
        <v>13.73</v>
      </c>
      <c r="CK37" s="3">
        <v>13.73</v>
      </c>
      <c r="CL37" t="s">
        <v>132</v>
      </c>
      <c r="CM37" t="s">
        <v>162</v>
      </c>
      <c r="CN37" t="s">
        <v>133</v>
      </c>
      <c r="CP37" t="s">
        <v>111</v>
      </c>
      <c r="CQ37" t="s">
        <v>134</v>
      </c>
      <c r="CR37" t="s">
        <v>111</v>
      </c>
      <c r="CS37" t="s">
        <v>134</v>
      </c>
      <c r="CT37" t="s">
        <v>119</v>
      </c>
      <c r="CU37" t="s">
        <v>134</v>
      </c>
      <c r="CV37" t="s">
        <v>119</v>
      </c>
      <c r="CW37" t="s">
        <v>162</v>
      </c>
      <c r="CX37">
        <v>16709891000</v>
      </c>
      <c r="CY37" t="s">
        <v>938</v>
      </c>
      <c r="CZ37" t="s">
        <v>7166</v>
      </c>
      <c r="DA37" t="s">
        <v>134</v>
      </c>
      <c r="DB37" t="s">
        <v>111</v>
      </c>
      <c r="DC37" t="s">
        <v>933</v>
      </c>
      <c r="DD37" t="s">
        <v>7167</v>
      </c>
      <c r="DE37" t="s">
        <v>157</v>
      </c>
      <c r="DF37" t="s">
        <v>945</v>
      </c>
      <c r="DG37" t="s">
        <v>7168</v>
      </c>
    </row>
    <row r="38" spans="1:111" ht="15" customHeight="1" x14ac:dyDescent="0.25">
      <c r="A38" t="s">
        <v>2411</v>
      </c>
      <c r="B38" t="s">
        <v>137</v>
      </c>
      <c r="C38" s="1">
        <v>44025.153057175929</v>
      </c>
      <c r="D38" s="1">
        <v>44117</v>
      </c>
      <c r="E38" t="s">
        <v>138</v>
      </c>
      <c r="F38" s="1">
        <v>44103.833333333336</v>
      </c>
      <c r="G38" t="s">
        <v>111</v>
      </c>
      <c r="H38" t="s">
        <v>111</v>
      </c>
      <c r="I38" t="s">
        <v>111</v>
      </c>
      <c r="J38" t="s">
        <v>1766</v>
      </c>
      <c r="K38" t="s">
        <v>2412</v>
      </c>
      <c r="L38" t="s">
        <v>2413</v>
      </c>
      <c r="M38" t="s">
        <v>2096</v>
      </c>
      <c r="N38" t="s">
        <v>154</v>
      </c>
      <c r="O38" t="s">
        <v>117</v>
      </c>
      <c r="P38">
        <v>96950</v>
      </c>
      <c r="Q38" t="s">
        <v>118</v>
      </c>
      <c r="S38">
        <v>16707898261</v>
      </c>
      <c r="U38">
        <v>45439</v>
      </c>
      <c r="V38" t="s">
        <v>120</v>
      </c>
      <c r="X38" t="s">
        <v>1770</v>
      </c>
      <c r="Y38" t="s">
        <v>1771</v>
      </c>
      <c r="Z38" t="s">
        <v>1772</v>
      </c>
      <c r="AA38" t="s">
        <v>342</v>
      </c>
      <c r="AB38" t="s">
        <v>2095</v>
      </c>
      <c r="AC38" t="s">
        <v>2096</v>
      </c>
      <c r="AD38" t="s">
        <v>154</v>
      </c>
      <c r="AE38" t="s">
        <v>117</v>
      </c>
      <c r="AF38">
        <v>96950</v>
      </c>
      <c r="AG38" t="s">
        <v>118</v>
      </c>
      <c r="AI38">
        <v>16707898261</v>
      </c>
      <c r="AK38" t="s">
        <v>1774</v>
      </c>
      <c r="BC38" t="str">
        <f>"43-6014.00"</f>
        <v>43-6014.00</v>
      </c>
      <c r="BD38" t="s">
        <v>2414</v>
      </c>
      <c r="BE38" t="s">
        <v>2415</v>
      </c>
      <c r="BF38" t="s">
        <v>1658</v>
      </c>
      <c r="BG38">
        <v>1</v>
      </c>
      <c r="BH38">
        <v>1</v>
      </c>
      <c r="BI38" s="1">
        <v>44105</v>
      </c>
      <c r="BJ38" s="1">
        <v>44469</v>
      </c>
      <c r="BK38" s="1">
        <v>44117</v>
      </c>
      <c r="BL38" s="1">
        <v>44469</v>
      </c>
      <c r="BM38">
        <v>40</v>
      </c>
      <c r="BN38">
        <v>0</v>
      </c>
      <c r="BO38">
        <v>8</v>
      </c>
      <c r="BP38">
        <v>8</v>
      </c>
      <c r="BQ38">
        <v>8</v>
      </c>
      <c r="BR38">
        <v>8</v>
      </c>
      <c r="BS38">
        <v>8</v>
      </c>
      <c r="BT38">
        <v>0</v>
      </c>
      <c r="BU38" t="str">
        <f>"8:00 AM"</f>
        <v>8:00 AM</v>
      </c>
      <c r="BV38" t="str">
        <f>"5:00 PM"</f>
        <v>5:00 PM</v>
      </c>
      <c r="BW38" t="s">
        <v>128</v>
      </c>
      <c r="BX38">
        <v>0</v>
      </c>
      <c r="BY38">
        <v>12</v>
      </c>
      <c r="BZ38" t="s">
        <v>111</v>
      </c>
      <c r="CA38">
        <v>0</v>
      </c>
      <c r="CB38" s="2" t="s">
        <v>2416</v>
      </c>
      <c r="CC38" t="s">
        <v>2417</v>
      </c>
      <c r="CD38" t="s">
        <v>2096</v>
      </c>
      <c r="CE38" t="s">
        <v>154</v>
      </c>
      <c r="CF38" t="s">
        <v>117</v>
      </c>
      <c r="CG38">
        <v>96950</v>
      </c>
      <c r="CH38" s="3">
        <v>15.97</v>
      </c>
      <c r="CI38" s="3">
        <v>15.97</v>
      </c>
      <c r="CJ38" s="3">
        <v>23.96</v>
      </c>
      <c r="CK38" s="3">
        <v>23.96</v>
      </c>
      <c r="CL38" t="s">
        <v>132</v>
      </c>
      <c r="CM38" t="s">
        <v>286</v>
      </c>
      <c r="CN38" t="s">
        <v>133</v>
      </c>
      <c r="CP38" t="s">
        <v>111</v>
      </c>
      <c r="CQ38" t="s">
        <v>134</v>
      </c>
      <c r="CR38" t="s">
        <v>111</v>
      </c>
      <c r="CS38" t="s">
        <v>134</v>
      </c>
      <c r="CT38" t="s">
        <v>119</v>
      </c>
      <c r="CU38" t="s">
        <v>119</v>
      </c>
      <c r="CV38" t="s">
        <v>119</v>
      </c>
      <c r="CW38" t="s">
        <v>119</v>
      </c>
      <c r="CX38">
        <v>16707898261</v>
      </c>
      <c r="CY38" t="s">
        <v>1774</v>
      </c>
      <c r="CZ38" t="s">
        <v>119</v>
      </c>
      <c r="DA38" t="s">
        <v>134</v>
      </c>
      <c r="DB38" t="s">
        <v>111</v>
      </c>
    </row>
    <row r="39" spans="1:111" ht="15" customHeight="1" x14ac:dyDescent="0.25">
      <c r="A39" t="s">
        <v>8364</v>
      </c>
      <c r="B39" t="s">
        <v>109</v>
      </c>
      <c r="C39" s="1">
        <v>44025.256450231478</v>
      </c>
      <c r="D39" s="1">
        <v>44106</v>
      </c>
      <c r="E39" t="s">
        <v>138</v>
      </c>
      <c r="F39" s="1">
        <v>44103.833333333336</v>
      </c>
      <c r="G39" t="s">
        <v>111</v>
      </c>
      <c r="H39" t="s">
        <v>111</v>
      </c>
      <c r="I39" t="s">
        <v>111</v>
      </c>
      <c r="J39" t="s">
        <v>1587</v>
      </c>
      <c r="K39" t="s">
        <v>1588</v>
      </c>
      <c r="L39" t="s">
        <v>1589</v>
      </c>
      <c r="M39" t="s">
        <v>6209</v>
      </c>
      <c r="N39" t="s">
        <v>154</v>
      </c>
      <c r="O39" t="s">
        <v>117</v>
      </c>
      <c r="P39">
        <v>96950</v>
      </c>
      <c r="Q39" t="s">
        <v>118</v>
      </c>
      <c r="S39">
        <v>16702352883</v>
      </c>
      <c r="U39">
        <v>561320</v>
      </c>
      <c r="V39" t="s">
        <v>120</v>
      </c>
      <c r="X39" t="s">
        <v>171</v>
      </c>
      <c r="Y39" t="s">
        <v>172</v>
      </c>
      <c r="Z39" t="s">
        <v>173</v>
      </c>
      <c r="AA39" t="s">
        <v>598</v>
      </c>
      <c r="AB39" t="s">
        <v>169</v>
      </c>
      <c r="AC39" t="s">
        <v>170</v>
      </c>
      <c r="AD39" t="s">
        <v>154</v>
      </c>
      <c r="AE39" t="s">
        <v>117</v>
      </c>
      <c r="AF39">
        <v>96950</v>
      </c>
      <c r="AG39" t="s">
        <v>118</v>
      </c>
      <c r="AI39">
        <v>16702352883</v>
      </c>
      <c r="AK39" t="s">
        <v>1594</v>
      </c>
      <c r="BC39" t="str">
        <f>"51-3011.00"</f>
        <v>51-3011.00</v>
      </c>
      <c r="BD39" t="s">
        <v>377</v>
      </c>
      <c r="BE39" t="s">
        <v>6210</v>
      </c>
      <c r="BF39" t="s">
        <v>379</v>
      </c>
      <c r="BG39">
        <v>2</v>
      </c>
      <c r="BI39" s="1">
        <v>44105</v>
      </c>
      <c r="BJ39" s="1">
        <v>44469</v>
      </c>
      <c r="BM39">
        <v>35</v>
      </c>
      <c r="BN39">
        <v>0</v>
      </c>
      <c r="BO39">
        <v>7</v>
      </c>
      <c r="BP39">
        <v>0</v>
      </c>
      <c r="BQ39">
        <v>7</v>
      </c>
      <c r="BR39">
        <v>7</v>
      </c>
      <c r="BS39">
        <v>7</v>
      </c>
      <c r="BT39">
        <v>7</v>
      </c>
      <c r="BU39" t="str">
        <f>"7:00 AM"</f>
        <v>7:00 AM</v>
      </c>
      <c r="BV39" t="str">
        <f>"2:00 PM"</f>
        <v>2:00 PM</v>
      </c>
      <c r="BW39" t="s">
        <v>128</v>
      </c>
      <c r="BX39">
        <v>6</v>
      </c>
      <c r="BY39">
        <v>12</v>
      </c>
      <c r="BZ39" t="s">
        <v>111</v>
      </c>
      <c r="CA39">
        <v>0</v>
      </c>
      <c r="CB39" s="2" t="s">
        <v>8365</v>
      </c>
      <c r="CC39" t="s">
        <v>1589</v>
      </c>
      <c r="CD39" t="s">
        <v>6212</v>
      </c>
      <c r="CE39" t="s">
        <v>154</v>
      </c>
      <c r="CF39" t="s">
        <v>117</v>
      </c>
      <c r="CG39">
        <v>96950</v>
      </c>
      <c r="CH39" s="3">
        <v>10.27</v>
      </c>
      <c r="CI39" s="3">
        <v>10.27</v>
      </c>
      <c r="CJ39" s="3">
        <v>15.41</v>
      </c>
      <c r="CK39" s="3">
        <v>15.41</v>
      </c>
      <c r="CL39" t="s">
        <v>132</v>
      </c>
      <c r="CM39" t="s">
        <v>119</v>
      </c>
      <c r="CN39" t="s">
        <v>133</v>
      </c>
      <c r="CP39" t="s">
        <v>111</v>
      </c>
      <c r="CQ39" t="s">
        <v>134</v>
      </c>
      <c r="CR39" t="s">
        <v>111</v>
      </c>
      <c r="CS39" t="s">
        <v>134</v>
      </c>
      <c r="CT39" t="s">
        <v>134</v>
      </c>
      <c r="CU39" t="s">
        <v>134</v>
      </c>
      <c r="CV39" t="s">
        <v>119</v>
      </c>
      <c r="CW39" t="s">
        <v>119</v>
      </c>
      <c r="CX39">
        <v>16702352883</v>
      </c>
      <c r="CY39" t="s">
        <v>1594</v>
      </c>
      <c r="CZ39" t="s">
        <v>119</v>
      </c>
      <c r="DA39" t="s">
        <v>134</v>
      </c>
      <c r="DB39" t="s">
        <v>111</v>
      </c>
    </row>
    <row r="40" spans="1:111" ht="15" customHeight="1" x14ac:dyDescent="0.25">
      <c r="A40" t="s">
        <v>7272</v>
      </c>
      <c r="B40" t="s">
        <v>109</v>
      </c>
      <c r="C40" s="1">
        <v>44025.257479976855</v>
      </c>
      <c r="D40" s="1">
        <v>44133</v>
      </c>
      <c r="E40" t="s">
        <v>138</v>
      </c>
      <c r="F40" s="1">
        <v>44103.833333333336</v>
      </c>
      <c r="G40" t="s">
        <v>111</v>
      </c>
      <c r="H40" t="s">
        <v>111</v>
      </c>
      <c r="I40" t="s">
        <v>111</v>
      </c>
      <c r="J40" t="s">
        <v>7273</v>
      </c>
      <c r="K40" t="s">
        <v>7274</v>
      </c>
      <c r="L40" t="s">
        <v>7275</v>
      </c>
      <c r="M40" t="s">
        <v>4260</v>
      </c>
      <c r="N40" t="s">
        <v>154</v>
      </c>
      <c r="O40" t="s">
        <v>117</v>
      </c>
      <c r="P40">
        <v>96950</v>
      </c>
      <c r="Q40" t="s">
        <v>118</v>
      </c>
      <c r="S40">
        <v>16702348286</v>
      </c>
      <c r="U40">
        <v>32311</v>
      </c>
      <c r="V40" t="s">
        <v>120</v>
      </c>
      <c r="X40" t="s">
        <v>7276</v>
      </c>
      <c r="Y40" t="s">
        <v>7277</v>
      </c>
      <c r="Z40" t="s">
        <v>7278</v>
      </c>
      <c r="AA40" t="s">
        <v>2621</v>
      </c>
      <c r="AB40" t="s">
        <v>7279</v>
      </c>
      <c r="AC40" t="s">
        <v>5239</v>
      </c>
      <c r="AD40" t="s">
        <v>116</v>
      </c>
      <c r="AE40" t="s">
        <v>117</v>
      </c>
      <c r="AF40">
        <v>96950</v>
      </c>
      <c r="AG40" t="s">
        <v>118</v>
      </c>
      <c r="AI40">
        <v>16702348286</v>
      </c>
      <c r="AK40" t="s">
        <v>7280</v>
      </c>
      <c r="BC40" t="str">
        <f>"51-6052.00"</f>
        <v>51-6052.00</v>
      </c>
      <c r="BD40" t="s">
        <v>2380</v>
      </c>
      <c r="BE40" t="s">
        <v>7281</v>
      </c>
      <c r="BF40" t="s">
        <v>6485</v>
      </c>
      <c r="BG40">
        <v>1</v>
      </c>
      <c r="BI40" s="1">
        <v>44105</v>
      </c>
      <c r="BJ40" s="1">
        <v>44469</v>
      </c>
      <c r="BM40">
        <v>35</v>
      </c>
      <c r="BN40">
        <v>0</v>
      </c>
      <c r="BO40">
        <v>7</v>
      </c>
      <c r="BP40">
        <v>7</v>
      </c>
      <c r="BQ40">
        <v>7</v>
      </c>
      <c r="BR40">
        <v>7</v>
      </c>
      <c r="BS40">
        <v>7</v>
      </c>
      <c r="BT40">
        <v>0</v>
      </c>
      <c r="BU40" t="str">
        <f>"10:00 AM"</f>
        <v>10:00 AM</v>
      </c>
      <c r="BV40" t="str">
        <f>"5:00 PM"</f>
        <v>5:00 PM</v>
      </c>
      <c r="BW40" t="s">
        <v>128</v>
      </c>
      <c r="BX40">
        <v>0</v>
      </c>
      <c r="BY40">
        <v>12</v>
      </c>
      <c r="BZ40" t="s">
        <v>111</v>
      </c>
      <c r="CA40">
        <v>0</v>
      </c>
      <c r="CB40" t="s">
        <v>7282</v>
      </c>
      <c r="CC40" t="s">
        <v>7275</v>
      </c>
      <c r="CD40" t="s">
        <v>4260</v>
      </c>
      <c r="CE40" t="s">
        <v>154</v>
      </c>
      <c r="CF40" t="s">
        <v>117</v>
      </c>
      <c r="CG40">
        <v>96950</v>
      </c>
      <c r="CH40" s="3">
        <v>10.08</v>
      </c>
      <c r="CI40" s="3">
        <v>10.08</v>
      </c>
      <c r="CJ40" s="3">
        <v>15.12</v>
      </c>
      <c r="CK40" s="3">
        <v>15.12</v>
      </c>
      <c r="CL40" t="s">
        <v>132</v>
      </c>
      <c r="CM40" t="s">
        <v>1938</v>
      </c>
      <c r="CN40" t="s">
        <v>133</v>
      </c>
      <c r="CP40" t="s">
        <v>111</v>
      </c>
      <c r="CQ40" t="s">
        <v>134</v>
      </c>
      <c r="CR40" t="s">
        <v>111</v>
      </c>
      <c r="CS40" t="s">
        <v>134</v>
      </c>
      <c r="CT40" t="s">
        <v>119</v>
      </c>
      <c r="CU40" t="s">
        <v>134</v>
      </c>
      <c r="CV40" t="s">
        <v>119</v>
      </c>
      <c r="CW40" t="s">
        <v>7283</v>
      </c>
      <c r="CX40">
        <v>16702348286</v>
      </c>
      <c r="CY40" t="s">
        <v>7284</v>
      </c>
      <c r="CZ40" t="s">
        <v>119</v>
      </c>
      <c r="DA40" t="s">
        <v>134</v>
      </c>
      <c r="DB40" t="s">
        <v>111</v>
      </c>
    </row>
    <row r="41" spans="1:111" ht="15" customHeight="1" x14ac:dyDescent="0.25">
      <c r="A41" t="s">
        <v>3188</v>
      </c>
      <c r="B41" t="s">
        <v>109</v>
      </c>
      <c r="C41" s="1">
        <v>44025.345951157411</v>
      </c>
      <c r="D41" s="1">
        <v>44105</v>
      </c>
      <c r="E41" t="s">
        <v>138</v>
      </c>
      <c r="F41" s="1">
        <v>44103.833333333336</v>
      </c>
      <c r="G41" t="s">
        <v>111</v>
      </c>
      <c r="H41" t="s">
        <v>111</v>
      </c>
      <c r="I41" t="s">
        <v>111</v>
      </c>
      <c r="J41" t="s">
        <v>3189</v>
      </c>
      <c r="K41" t="s">
        <v>3190</v>
      </c>
      <c r="L41" t="s">
        <v>3191</v>
      </c>
      <c r="N41" t="s">
        <v>116</v>
      </c>
      <c r="O41" t="s">
        <v>117</v>
      </c>
      <c r="P41">
        <v>96950</v>
      </c>
      <c r="Q41" t="s">
        <v>118</v>
      </c>
      <c r="S41">
        <v>16702852784</v>
      </c>
      <c r="U41">
        <v>72251</v>
      </c>
      <c r="V41" t="s">
        <v>120</v>
      </c>
      <c r="X41" t="s">
        <v>3192</v>
      </c>
      <c r="Y41" t="s">
        <v>3193</v>
      </c>
      <c r="AA41" t="s">
        <v>185</v>
      </c>
      <c r="AB41" t="s">
        <v>3194</v>
      </c>
      <c r="AD41" t="s">
        <v>116</v>
      </c>
      <c r="AE41" t="s">
        <v>117</v>
      </c>
      <c r="AF41">
        <v>96950</v>
      </c>
      <c r="AG41" t="s">
        <v>118</v>
      </c>
      <c r="AI41">
        <v>16702852784</v>
      </c>
      <c r="AK41" t="s">
        <v>3195</v>
      </c>
      <c r="BC41" t="str">
        <f>"35-3031.00"</f>
        <v>35-3031.00</v>
      </c>
      <c r="BD41" t="s">
        <v>585</v>
      </c>
      <c r="BE41" t="s">
        <v>3196</v>
      </c>
      <c r="BF41" t="s">
        <v>3197</v>
      </c>
      <c r="BG41">
        <v>1</v>
      </c>
      <c r="BI41" s="1">
        <v>44105</v>
      </c>
      <c r="BJ41" s="1">
        <v>44469</v>
      </c>
      <c r="BM41">
        <v>40</v>
      </c>
      <c r="BN41">
        <v>8</v>
      </c>
      <c r="BO41">
        <v>8</v>
      </c>
      <c r="BP41">
        <v>8</v>
      </c>
      <c r="BQ41">
        <v>0</v>
      </c>
      <c r="BR41">
        <v>0</v>
      </c>
      <c r="BS41">
        <v>8</v>
      </c>
      <c r="BT41">
        <v>8</v>
      </c>
      <c r="BU41" t="str">
        <f>"11:00 AM"</f>
        <v>11:00 AM</v>
      </c>
      <c r="BV41" t="str">
        <f>"10:00 PM"</f>
        <v>10:00 PM</v>
      </c>
      <c r="BW41" t="s">
        <v>162</v>
      </c>
      <c r="BX41">
        <v>0</v>
      </c>
      <c r="BY41">
        <v>3</v>
      </c>
      <c r="BZ41" t="s">
        <v>111</v>
      </c>
      <c r="CA41">
        <v>0</v>
      </c>
      <c r="CB41" t="s">
        <v>119</v>
      </c>
      <c r="CC41" t="s">
        <v>340</v>
      </c>
      <c r="CD41" t="s">
        <v>3198</v>
      </c>
      <c r="CE41" t="s">
        <v>116</v>
      </c>
      <c r="CF41" t="s">
        <v>117</v>
      </c>
      <c r="CG41">
        <v>96950</v>
      </c>
      <c r="CH41" s="3">
        <v>9.23</v>
      </c>
      <c r="CI41" s="3">
        <v>9.23</v>
      </c>
      <c r="CJ41" s="3">
        <v>13.85</v>
      </c>
      <c r="CK41" s="3">
        <v>13.85</v>
      </c>
      <c r="CL41" t="s">
        <v>132</v>
      </c>
      <c r="CN41" t="s">
        <v>133</v>
      </c>
      <c r="CP41" t="s">
        <v>111</v>
      </c>
      <c r="CQ41" t="s">
        <v>134</v>
      </c>
      <c r="CR41" t="s">
        <v>111</v>
      </c>
      <c r="CS41" t="s">
        <v>134</v>
      </c>
      <c r="CT41" t="s">
        <v>119</v>
      </c>
      <c r="CU41" t="s">
        <v>119</v>
      </c>
      <c r="CV41" t="s">
        <v>119</v>
      </c>
      <c r="CW41" t="s">
        <v>3199</v>
      </c>
      <c r="CX41">
        <v>16709892288</v>
      </c>
      <c r="CY41" t="s">
        <v>3200</v>
      </c>
      <c r="CZ41" t="s">
        <v>119</v>
      </c>
      <c r="DA41" t="s">
        <v>134</v>
      </c>
      <c r="DB41" t="s">
        <v>111</v>
      </c>
    </row>
    <row r="42" spans="1:111" ht="15" customHeight="1" x14ac:dyDescent="0.25">
      <c r="A42" t="s">
        <v>4948</v>
      </c>
      <c r="B42" t="s">
        <v>109</v>
      </c>
      <c r="C42" s="1">
        <v>44025.988524537039</v>
      </c>
      <c r="D42" s="1">
        <v>44105</v>
      </c>
      <c r="E42" t="s">
        <v>138</v>
      </c>
      <c r="F42" s="1">
        <v>44103.833333333336</v>
      </c>
      <c r="G42" t="s">
        <v>134</v>
      </c>
      <c r="H42" t="s">
        <v>134</v>
      </c>
      <c r="I42" t="s">
        <v>111</v>
      </c>
      <c r="J42" t="s">
        <v>4949</v>
      </c>
      <c r="K42" t="s">
        <v>119</v>
      </c>
      <c r="L42" t="s">
        <v>4950</v>
      </c>
      <c r="N42" t="s">
        <v>4951</v>
      </c>
      <c r="O42" t="s">
        <v>117</v>
      </c>
      <c r="P42">
        <v>96950</v>
      </c>
      <c r="Q42" t="s">
        <v>118</v>
      </c>
      <c r="R42" t="s">
        <v>119</v>
      </c>
      <c r="S42">
        <v>16702565473</v>
      </c>
      <c r="U42">
        <v>611620</v>
      </c>
      <c r="V42" t="s">
        <v>120</v>
      </c>
      <c r="X42" t="s">
        <v>4952</v>
      </c>
      <c r="Y42" t="s">
        <v>4953</v>
      </c>
      <c r="Z42" t="s">
        <v>119</v>
      </c>
      <c r="AA42" t="s">
        <v>342</v>
      </c>
      <c r="AB42" t="s">
        <v>4950</v>
      </c>
      <c r="AD42" t="s">
        <v>4954</v>
      </c>
      <c r="AE42" t="s">
        <v>117</v>
      </c>
      <c r="AF42">
        <v>96950</v>
      </c>
      <c r="AG42" t="s">
        <v>118</v>
      </c>
      <c r="AH42" t="s">
        <v>119</v>
      </c>
      <c r="AI42">
        <v>16702565473</v>
      </c>
      <c r="AK42" t="s">
        <v>4955</v>
      </c>
      <c r="BC42" t="str">
        <f>"25-3021.00"</f>
        <v>25-3021.00</v>
      </c>
      <c r="BD42" t="s">
        <v>1387</v>
      </c>
      <c r="BE42" t="s">
        <v>4956</v>
      </c>
      <c r="BF42" t="s">
        <v>4957</v>
      </c>
      <c r="BG42">
        <v>1</v>
      </c>
      <c r="BI42" s="1">
        <v>44105</v>
      </c>
      <c r="BJ42" s="1">
        <v>44469</v>
      </c>
      <c r="BM42">
        <v>40</v>
      </c>
      <c r="BN42">
        <v>8</v>
      </c>
      <c r="BO42">
        <v>8</v>
      </c>
      <c r="BP42">
        <v>8</v>
      </c>
      <c r="BQ42">
        <v>8</v>
      </c>
      <c r="BR42">
        <v>8</v>
      </c>
      <c r="BS42">
        <v>0</v>
      </c>
      <c r="BT42">
        <v>0</v>
      </c>
      <c r="BU42" t="str">
        <f>"7:30 AM"</f>
        <v>7:30 AM</v>
      </c>
      <c r="BV42" t="str">
        <f>"4:30 PM"</f>
        <v>4:30 PM</v>
      </c>
      <c r="BW42" t="s">
        <v>128</v>
      </c>
      <c r="BX42">
        <v>3</v>
      </c>
      <c r="BY42">
        <v>24</v>
      </c>
      <c r="BZ42" t="s">
        <v>111</v>
      </c>
      <c r="CA42">
        <v>0</v>
      </c>
      <c r="CB42" s="2" t="s">
        <v>4958</v>
      </c>
      <c r="CC42" t="s">
        <v>4950</v>
      </c>
      <c r="CE42" t="s">
        <v>4954</v>
      </c>
      <c r="CF42" t="s">
        <v>117</v>
      </c>
      <c r="CG42">
        <v>96950</v>
      </c>
      <c r="CH42" s="3">
        <v>22.66</v>
      </c>
      <c r="CI42" s="3">
        <v>22.66</v>
      </c>
      <c r="CJ42" s="3">
        <v>33.99</v>
      </c>
      <c r="CK42" s="3">
        <v>33.99</v>
      </c>
      <c r="CL42" t="s">
        <v>132</v>
      </c>
      <c r="CM42" t="s">
        <v>119</v>
      </c>
      <c r="CN42" t="s">
        <v>133</v>
      </c>
      <c r="CP42" t="s">
        <v>111</v>
      </c>
      <c r="CQ42" t="s">
        <v>134</v>
      </c>
      <c r="CR42" t="s">
        <v>134</v>
      </c>
      <c r="CS42" t="s">
        <v>134</v>
      </c>
      <c r="CT42" t="s">
        <v>134</v>
      </c>
      <c r="CU42" t="s">
        <v>134</v>
      </c>
      <c r="CV42" t="s">
        <v>134</v>
      </c>
      <c r="CW42" t="s">
        <v>4959</v>
      </c>
      <c r="CX42">
        <v>16702565473</v>
      </c>
      <c r="CY42" t="s">
        <v>4955</v>
      </c>
      <c r="CZ42" t="s">
        <v>119</v>
      </c>
      <c r="DA42" t="s">
        <v>134</v>
      </c>
      <c r="DB42" t="s">
        <v>111</v>
      </c>
    </row>
    <row r="43" spans="1:111" ht="15" customHeight="1" x14ac:dyDescent="0.25">
      <c r="A43" t="s">
        <v>7845</v>
      </c>
      <c r="B43" t="s">
        <v>109</v>
      </c>
      <c r="C43" s="1">
        <v>44026.010023379633</v>
      </c>
      <c r="D43" s="1">
        <v>44105</v>
      </c>
      <c r="E43" t="s">
        <v>138</v>
      </c>
      <c r="F43" s="1">
        <v>44103.833333333336</v>
      </c>
      <c r="G43" t="s">
        <v>134</v>
      </c>
      <c r="H43" t="s">
        <v>111</v>
      </c>
      <c r="I43" t="s">
        <v>111</v>
      </c>
      <c r="J43" t="s">
        <v>4460</v>
      </c>
      <c r="L43" t="s">
        <v>4461</v>
      </c>
      <c r="M43" t="s">
        <v>425</v>
      </c>
      <c r="N43" t="s">
        <v>116</v>
      </c>
      <c r="O43" t="s">
        <v>117</v>
      </c>
      <c r="P43">
        <v>96950</v>
      </c>
      <c r="Q43" t="s">
        <v>118</v>
      </c>
      <c r="S43">
        <v>16702883820</v>
      </c>
      <c r="U43">
        <v>424410</v>
      </c>
      <c r="V43" t="s">
        <v>120</v>
      </c>
      <c r="X43" t="s">
        <v>4462</v>
      </c>
      <c r="Y43" t="s">
        <v>4463</v>
      </c>
      <c r="Z43" t="s">
        <v>4464</v>
      </c>
      <c r="AA43" t="s">
        <v>4465</v>
      </c>
      <c r="AB43" t="s">
        <v>7846</v>
      </c>
      <c r="AC43" t="s">
        <v>425</v>
      </c>
      <c r="AD43" t="s">
        <v>116</v>
      </c>
      <c r="AE43" t="s">
        <v>117</v>
      </c>
      <c r="AF43">
        <v>96950</v>
      </c>
      <c r="AG43" t="s">
        <v>118</v>
      </c>
      <c r="AI43">
        <v>16702883820</v>
      </c>
      <c r="AK43" t="s">
        <v>4476</v>
      </c>
      <c r="AL43" t="s">
        <v>1754</v>
      </c>
      <c r="AM43" t="s">
        <v>2866</v>
      </c>
      <c r="AN43" t="s">
        <v>4467</v>
      </c>
      <c r="AO43" t="s">
        <v>4468</v>
      </c>
      <c r="AP43" t="s">
        <v>4469</v>
      </c>
      <c r="AQ43" t="s">
        <v>2874</v>
      </c>
      <c r="AR43" t="s">
        <v>116</v>
      </c>
      <c r="AS43" t="s">
        <v>117</v>
      </c>
      <c r="AT43">
        <v>96950</v>
      </c>
      <c r="AU43" t="s">
        <v>118</v>
      </c>
      <c r="AW43">
        <v>16702353285</v>
      </c>
      <c r="AY43" t="s">
        <v>4466</v>
      </c>
      <c r="AZ43" t="s">
        <v>4471</v>
      </c>
      <c r="BC43" t="str">
        <f>"41-4012.00"</f>
        <v>41-4012.00</v>
      </c>
      <c r="BD43" t="s">
        <v>1235</v>
      </c>
      <c r="BE43" t="s">
        <v>7745</v>
      </c>
      <c r="BF43" t="s">
        <v>1237</v>
      </c>
      <c r="BG43">
        <v>2</v>
      </c>
      <c r="BI43" s="1">
        <v>44105</v>
      </c>
      <c r="BJ43" s="1">
        <v>45199</v>
      </c>
      <c r="BM43">
        <v>40</v>
      </c>
      <c r="BN43">
        <v>0</v>
      </c>
      <c r="BO43">
        <v>8</v>
      </c>
      <c r="BP43">
        <v>8</v>
      </c>
      <c r="BQ43">
        <v>8</v>
      </c>
      <c r="BR43">
        <v>8</v>
      </c>
      <c r="BS43">
        <v>8</v>
      </c>
      <c r="BT43">
        <v>0</v>
      </c>
      <c r="BU43" t="str">
        <f>"8:00 AM"</f>
        <v>8:00 AM</v>
      </c>
      <c r="BV43" t="str">
        <f>"5:00 PM"</f>
        <v>5:00 PM</v>
      </c>
      <c r="BW43" t="s">
        <v>128</v>
      </c>
      <c r="BX43">
        <v>0</v>
      </c>
      <c r="BY43">
        <v>24</v>
      </c>
      <c r="BZ43" t="s">
        <v>111</v>
      </c>
      <c r="CA43">
        <v>0</v>
      </c>
      <c r="CB43" s="2" t="s">
        <v>7847</v>
      </c>
      <c r="CC43" t="s">
        <v>4475</v>
      </c>
      <c r="CD43" t="s">
        <v>7848</v>
      </c>
      <c r="CE43" t="s">
        <v>116</v>
      </c>
      <c r="CF43" t="s">
        <v>117</v>
      </c>
      <c r="CG43">
        <v>96950</v>
      </c>
      <c r="CH43" s="3">
        <v>13.06</v>
      </c>
      <c r="CI43" s="3">
        <v>13.06</v>
      </c>
      <c r="CJ43" s="3">
        <v>19.59</v>
      </c>
      <c r="CK43" s="3">
        <v>19.59</v>
      </c>
      <c r="CL43" t="s">
        <v>132</v>
      </c>
      <c r="CM43" t="s">
        <v>119</v>
      </c>
      <c r="CN43" t="s">
        <v>133</v>
      </c>
      <c r="CP43" t="s">
        <v>111</v>
      </c>
      <c r="CQ43" t="s">
        <v>134</v>
      </c>
      <c r="CR43" t="s">
        <v>111</v>
      </c>
      <c r="CS43" t="s">
        <v>134</v>
      </c>
      <c r="CT43" t="s">
        <v>119</v>
      </c>
      <c r="CU43" t="s">
        <v>134</v>
      </c>
      <c r="CV43" t="s">
        <v>119</v>
      </c>
      <c r="CW43" t="s">
        <v>119</v>
      </c>
      <c r="CX43">
        <v>16702883820</v>
      </c>
      <c r="CY43" t="s">
        <v>4476</v>
      </c>
      <c r="CZ43" t="s">
        <v>119</v>
      </c>
      <c r="DA43" t="s">
        <v>134</v>
      </c>
      <c r="DB43" t="s">
        <v>111</v>
      </c>
    </row>
    <row r="44" spans="1:111" ht="15" customHeight="1" x14ac:dyDescent="0.25">
      <c r="A44" t="s">
        <v>4998</v>
      </c>
      <c r="B44" t="s">
        <v>109</v>
      </c>
      <c r="C44" s="1">
        <v>44026.025349189818</v>
      </c>
      <c r="D44" s="1">
        <v>44105</v>
      </c>
      <c r="E44" t="s">
        <v>138</v>
      </c>
      <c r="F44" s="1">
        <v>44102.833333333336</v>
      </c>
      <c r="G44" t="s">
        <v>134</v>
      </c>
      <c r="H44" t="s">
        <v>111</v>
      </c>
      <c r="I44" t="s">
        <v>111</v>
      </c>
      <c r="J44" t="s">
        <v>4999</v>
      </c>
      <c r="L44" t="s">
        <v>4775</v>
      </c>
      <c r="N44" t="s">
        <v>154</v>
      </c>
      <c r="O44" t="s">
        <v>117</v>
      </c>
      <c r="P44">
        <v>96950</v>
      </c>
      <c r="Q44" t="s">
        <v>118</v>
      </c>
      <c r="S44">
        <v>16702343926</v>
      </c>
      <c r="T44">
        <v>103</v>
      </c>
      <c r="U44">
        <v>6215</v>
      </c>
      <c r="V44" t="s">
        <v>120</v>
      </c>
      <c r="X44" t="s">
        <v>526</v>
      </c>
      <c r="Y44" t="s">
        <v>4773</v>
      </c>
      <c r="Z44" t="s">
        <v>4774</v>
      </c>
      <c r="AA44" t="s">
        <v>174</v>
      </c>
      <c r="AB44" t="s">
        <v>4772</v>
      </c>
      <c r="AD44" t="s">
        <v>154</v>
      </c>
      <c r="AE44" t="s">
        <v>117</v>
      </c>
      <c r="AF44">
        <v>96950</v>
      </c>
      <c r="AG44" t="s">
        <v>118</v>
      </c>
      <c r="AI44">
        <v>16702343926</v>
      </c>
      <c r="AJ44">
        <v>103</v>
      </c>
      <c r="AK44" t="s">
        <v>4776</v>
      </c>
      <c r="BC44" t="str">
        <f>"13-2011.01"</f>
        <v>13-2011.01</v>
      </c>
      <c r="BD44" t="s">
        <v>1024</v>
      </c>
      <c r="BE44" t="s">
        <v>5000</v>
      </c>
      <c r="BF44" t="s">
        <v>2774</v>
      </c>
      <c r="BG44">
        <v>1</v>
      </c>
      <c r="BI44" s="1">
        <v>44105</v>
      </c>
      <c r="BJ44" s="1">
        <v>44469</v>
      </c>
      <c r="BM44">
        <v>35</v>
      </c>
      <c r="BN44">
        <v>0</v>
      </c>
      <c r="BO44">
        <v>7</v>
      </c>
      <c r="BP44">
        <v>7</v>
      </c>
      <c r="BQ44">
        <v>7</v>
      </c>
      <c r="BR44">
        <v>7</v>
      </c>
      <c r="BS44">
        <v>7</v>
      </c>
      <c r="BT44">
        <v>0</v>
      </c>
      <c r="BU44" t="str">
        <f>"8:00 AM"</f>
        <v>8:00 AM</v>
      </c>
      <c r="BV44" t="str">
        <f>"4:00 PM"</f>
        <v>4:00 PM</v>
      </c>
      <c r="BW44" t="s">
        <v>349</v>
      </c>
      <c r="BX44">
        <v>0</v>
      </c>
      <c r="BY44">
        <v>12</v>
      </c>
      <c r="BZ44" t="s">
        <v>134</v>
      </c>
      <c r="CA44">
        <v>1</v>
      </c>
      <c r="CB44" s="2" t="s">
        <v>5001</v>
      </c>
      <c r="CC44" t="s">
        <v>5002</v>
      </c>
      <c r="CD44" t="s">
        <v>344</v>
      </c>
      <c r="CE44" t="s">
        <v>154</v>
      </c>
      <c r="CF44" t="s">
        <v>117</v>
      </c>
      <c r="CG44">
        <v>96950</v>
      </c>
      <c r="CH44" s="3">
        <v>25.1</v>
      </c>
      <c r="CI44" s="3">
        <v>25.1</v>
      </c>
      <c r="CJ44" s="3">
        <v>37.65</v>
      </c>
      <c r="CK44" s="3">
        <v>37.65</v>
      </c>
      <c r="CL44" t="s">
        <v>132</v>
      </c>
      <c r="CN44" t="s">
        <v>133</v>
      </c>
      <c r="CP44" t="s">
        <v>111</v>
      </c>
      <c r="CQ44" t="s">
        <v>134</v>
      </c>
      <c r="CR44" t="s">
        <v>111</v>
      </c>
      <c r="CS44" t="s">
        <v>134</v>
      </c>
      <c r="CT44" t="s">
        <v>119</v>
      </c>
      <c r="CU44" t="s">
        <v>134</v>
      </c>
      <c r="CV44" t="s">
        <v>119</v>
      </c>
      <c r="CW44" t="s">
        <v>3019</v>
      </c>
      <c r="CX44">
        <v>16702343926</v>
      </c>
      <c r="CY44" t="s">
        <v>4776</v>
      </c>
      <c r="CZ44" t="s">
        <v>1178</v>
      </c>
      <c r="DA44" t="s">
        <v>134</v>
      </c>
      <c r="DB44" t="s">
        <v>111</v>
      </c>
    </row>
    <row r="45" spans="1:111" ht="15" customHeight="1" x14ac:dyDescent="0.25">
      <c r="A45" t="s">
        <v>4459</v>
      </c>
      <c r="B45" t="s">
        <v>109</v>
      </c>
      <c r="C45" s="1">
        <v>44026.043087500002</v>
      </c>
      <c r="D45" s="1">
        <v>44105</v>
      </c>
      <c r="E45" t="s">
        <v>138</v>
      </c>
      <c r="F45" s="1">
        <v>44103.833333333336</v>
      </c>
      <c r="G45" t="s">
        <v>134</v>
      </c>
      <c r="H45" t="s">
        <v>111</v>
      </c>
      <c r="I45" t="s">
        <v>111</v>
      </c>
      <c r="J45" t="s">
        <v>4460</v>
      </c>
      <c r="L45" t="s">
        <v>4461</v>
      </c>
      <c r="M45" t="s">
        <v>425</v>
      </c>
      <c r="N45" t="s">
        <v>116</v>
      </c>
      <c r="O45" t="s">
        <v>117</v>
      </c>
      <c r="P45">
        <v>96950</v>
      </c>
      <c r="Q45" t="s">
        <v>118</v>
      </c>
      <c r="S45">
        <v>16702883820</v>
      </c>
      <c r="U45">
        <v>424410</v>
      </c>
      <c r="V45" t="s">
        <v>120</v>
      </c>
      <c r="X45" t="s">
        <v>4462</v>
      </c>
      <c r="Y45" t="s">
        <v>4463</v>
      </c>
      <c r="Z45" t="s">
        <v>4464</v>
      </c>
      <c r="AA45" t="s">
        <v>4465</v>
      </c>
      <c r="AB45" t="s">
        <v>4461</v>
      </c>
      <c r="AC45" t="s">
        <v>425</v>
      </c>
      <c r="AD45" t="s">
        <v>116</v>
      </c>
      <c r="AE45" t="s">
        <v>117</v>
      </c>
      <c r="AF45">
        <v>96950</v>
      </c>
      <c r="AG45" t="s">
        <v>118</v>
      </c>
      <c r="AI45">
        <v>16702883820</v>
      </c>
      <c r="AK45" t="s">
        <v>4466</v>
      </c>
      <c r="AL45" t="s">
        <v>1754</v>
      </c>
      <c r="AM45" t="s">
        <v>2866</v>
      </c>
      <c r="AN45" t="s">
        <v>4467</v>
      </c>
      <c r="AO45" t="s">
        <v>4468</v>
      </c>
      <c r="AP45" t="s">
        <v>4469</v>
      </c>
      <c r="AQ45" t="s">
        <v>4470</v>
      </c>
      <c r="AR45" t="s">
        <v>116</v>
      </c>
      <c r="AS45" t="s">
        <v>117</v>
      </c>
      <c r="AT45">
        <v>96950</v>
      </c>
      <c r="AU45" t="s">
        <v>118</v>
      </c>
      <c r="AW45">
        <v>16702353285</v>
      </c>
      <c r="AY45" t="s">
        <v>4466</v>
      </c>
      <c r="AZ45" t="s">
        <v>4471</v>
      </c>
      <c r="BC45" t="str">
        <f>"53-3031.00"</f>
        <v>53-3031.00</v>
      </c>
      <c r="BD45" t="s">
        <v>1154</v>
      </c>
      <c r="BE45" t="s">
        <v>4472</v>
      </c>
      <c r="BF45" t="s">
        <v>4473</v>
      </c>
      <c r="BG45">
        <v>3</v>
      </c>
      <c r="BI45" s="1">
        <v>44105</v>
      </c>
      <c r="BJ45" s="1">
        <v>45199</v>
      </c>
      <c r="BM45">
        <v>40</v>
      </c>
      <c r="BN45">
        <v>0</v>
      </c>
      <c r="BO45">
        <v>8</v>
      </c>
      <c r="BP45">
        <v>8</v>
      </c>
      <c r="BQ45">
        <v>8</v>
      </c>
      <c r="BR45">
        <v>8</v>
      </c>
      <c r="BS45">
        <v>8</v>
      </c>
      <c r="BT45">
        <v>0</v>
      </c>
      <c r="BU45" t="str">
        <f>"8:00 AM"</f>
        <v>8:00 AM</v>
      </c>
      <c r="BV45" t="str">
        <f>"5:00 PM"</f>
        <v>5:00 PM</v>
      </c>
      <c r="BW45" t="s">
        <v>128</v>
      </c>
      <c r="BX45">
        <v>0</v>
      </c>
      <c r="BY45">
        <v>12</v>
      </c>
      <c r="BZ45" t="s">
        <v>111</v>
      </c>
      <c r="CA45">
        <v>0</v>
      </c>
      <c r="CB45" s="2" t="s">
        <v>4474</v>
      </c>
      <c r="CC45" t="s">
        <v>4475</v>
      </c>
      <c r="CD45" t="s">
        <v>425</v>
      </c>
      <c r="CE45" t="s">
        <v>116</v>
      </c>
      <c r="CF45" t="s">
        <v>117</v>
      </c>
      <c r="CG45">
        <v>96950</v>
      </c>
      <c r="CH45" s="3">
        <v>10.02</v>
      </c>
      <c r="CI45" s="3">
        <v>10.02</v>
      </c>
      <c r="CJ45" s="3">
        <v>15.03</v>
      </c>
      <c r="CK45" s="3">
        <v>15.03</v>
      </c>
      <c r="CL45" t="s">
        <v>132</v>
      </c>
      <c r="CM45" t="s">
        <v>119</v>
      </c>
      <c r="CN45" t="s">
        <v>133</v>
      </c>
      <c r="CP45" t="s">
        <v>111</v>
      </c>
      <c r="CQ45" t="s">
        <v>134</v>
      </c>
      <c r="CR45" t="s">
        <v>111</v>
      </c>
      <c r="CS45" t="s">
        <v>134</v>
      </c>
      <c r="CT45" t="s">
        <v>119</v>
      </c>
      <c r="CU45" t="s">
        <v>134</v>
      </c>
      <c r="CV45" t="s">
        <v>119</v>
      </c>
      <c r="CW45" t="s">
        <v>119</v>
      </c>
      <c r="CX45">
        <v>16702883820</v>
      </c>
      <c r="CY45" t="s">
        <v>4476</v>
      </c>
      <c r="CZ45" t="s">
        <v>119</v>
      </c>
      <c r="DA45" t="s">
        <v>134</v>
      </c>
      <c r="DB45" t="s">
        <v>111</v>
      </c>
    </row>
    <row r="46" spans="1:111" ht="15" customHeight="1" x14ac:dyDescent="0.25">
      <c r="A46" t="s">
        <v>8771</v>
      </c>
      <c r="B46" t="s">
        <v>109</v>
      </c>
      <c r="C46" s="1">
        <v>44026.075050347223</v>
      </c>
      <c r="D46" s="1">
        <v>44105</v>
      </c>
      <c r="E46" t="s">
        <v>138</v>
      </c>
      <c r="F46" s="1">
        <v>44103.833333333336</v>
      </c>
      <c r="G46" t="s">
        <v>134</v>
      </c>
      <c r="H46" t="s">
        <v>111</v>
      </c>
      <c r="I46" t="s">
        <v>111</v>
      </c>
      <c r="J46" t="s">
        <v>4460</v>
      </c>
      <c r="L46" t="s">
        <v>4461</v>
      </c>
      <c r="M46" t="s">
        <v>425</v>
      </c>
      <c r="N46" t="s">
        <v>116</v>
      </c>
      <c r="O46" t="s">
        <v>117</v>
      </c>
      <c r="P46">
        <v>96950</v>
      </c>
      <c r="Q46" t="s">
        <v>118</v>
      </c>
      <c r="S46">
        <v>16702883820</v>
      </c>
      <c r="U46">
        <v>424410</v>
      </c>
      <c r="V46" t="s">
        <v>120</v>
      </c>
      <c r="X46" t="s">
        <v>8772</v>
      </c>
      <c r="Y46" t="s">
        <v>4463</v>
      </c>
      <c r="Z46" t="s">
        <v>4464</v>
      </c>
      <c r="AA46" t="s">
        <v>4465</v>
      </c>
      <c r="AB46" t="s">
        <v>4461</v>
      </c>
      <c r="AC46" t="s">
        <v>425</v>
      </c>
      <c r="AD46" t="s">
        <v>116</v>
      </c>
      <c r="AE46" t="s">
        <v>117</v>
      </c>
      <c r="AF46">
        <v>96950</v>
      </c>
      <c r="AG46" t="s">
        <v>118</v>
      </c>
      <c r="AI46">
        <v>16702883820</v>
      </c>
      <c r="AK46" t="s">
        <v>4466</v>
      </c>
      <c r="AL46" t="s">
        <v>1754</v>
      </c>
      <c r="AM46" t="s">
        <v>2866</v>
      </c>
      <c r="AN46" t="s">
        <v>4467</v>
      </c>
      <c r="AO46" t="s">
        <v>4468</v>
      </c>
      <c r="AP46" t="s">
        <v>8773</v>
      </c>
      <c r="AQ46" t="s">
        <v>2874</v>
      </c>
      <c r="AR46" t="s">
        <v>116</v>
      </c>
      <c r="AS46" t="s">
        <v>117</v>
      </c>
      <c r="AT46">
        <v>96950</v>
      </c>
      <c r="AU46" t="s">
        <v>118</v>
      </c>
      <c r="AW46">
        <v>16702353285</v>
      </c>
      <c r="AY46" t="s">
        <v>4466</v>
      </c>
      <c r="AZ46" t="s">
        <v>4471</v>
      </c>
      <c r="BC46" t="str">
        <f>"43-5081.01"</f>
        <v>43-5081.01</v>
      </c>
      <c r="BD46" t="s">
        <v>1053</v>
      </c>
      <c r="BE46" t="s">
        <v>5409</v>
      </c>
      <c r="BF46" t="s">
        <v>5410</v>
      </c>
      <c r="BG46">
        <v>2</v>
      </c>
      <c r="BI46" s="1">
        <v>44105</v>
      </c>
      <c r="BJ46" s="1">
        <v>45199</v>
      </c>
      <c r="BM46">
        <v>40</v>
      </c>
      <c r="BN46">
        <v>0</v>
      </c>
      <c r="BO46">
        <v>8</v>
      </c>
      <c r="BP46">
        <v>8</v>
      </c>
      <c r="BQ46">
        <v>8</v>
      </c>
      <c r="BR46">
        <v>8</v>
      </c>
      <c r="BS46">
        <v>8</v>
      </c>
      <c r="BT46">
        <v>0</v>
      </c>
      <c r="BU46" t="str">
        <f>"5:00 AM"</f>
        <v>5:00 AM</v>
      </c>
      <c r="BV46" t="str">
        <f>"8:00 PM"</f>
        <v>8:00 PM</v>
      </c>
      <c r="BW46" t="s">
        <v>128</v>
      </c>
      <c r="BX46">
        <v>0</v>
      </c>
      <c r="BY46">
        <v>12</v>
      </c>
      <c r="BZ46" t="s">
        <v>111</v>
      </c>
      <c r="CA46">
        <v>0</v>
      </c>
      <c r="CB46" s="2" t="s">
        <v>5411</v>
      </c>
      <c r="CC46" t="s">
        <v>4461</v>
      </c>
      <c r="CD46" t="s">
        <v>425</v>
      </c>
      <c r="CE46" t="s">
        <v>116</v>
      </c>
      <c r="CF46" t="s">
        <v>117</v>
      </c>
      <c r="CG46">
        <v>96950</v>
      </c>
      <c r="CH46" s="3">
        <v>10.66</v>
      </c>
      <c r="CI46" s="3">
        <v>10.66</v>
      </c>
      <c r="CJ46" s="3">
        <v>15.99</v>
      </c>
      <c r="CK46" s="3">
        <v>15.99</v>
      </c>
      <c r="CL46" t="s">
        <v>132</v>
      </c>
      <c r="CM46" t="s">
        <v>119</v>
      </c>
      <c r="CN46" t="s">
        <v>133</v>
      </c>
      <c r="CP46" t="s">
        <v>111</v>
      </c>
      <c r="CQ46" t="s">
        <v>134</v>
      </c>
      <c r="CR46" t="s">
        <v>111</v>
      </c>
      <c r="CS46" t="s">
        <v>134</v>
      </c>
      <c r="CT46" t="s">
        <v>119</v>
      </c>
      <c r="CU46" t="s">
        <v>134</v>
      </c>
      <c r="CV46" t="s">
        <v>119</v>
      </c>
      <c r="CW46" t="s">
        <v>119</v>
      </c>
      <c r="CX46">
        <v>16702883820</v>
      </c>
      <c r="CY46" t="s">
        <v>4476</v>
      </c>
      <c r="CZ46" t="s">
        <v>119</v>
      </c>
      <c r="DA46" t="s">
        <v>134</v>
      </c>
      <c r="DB46" t="s">
        <v>111</v>
      </c>
    </row>
    <row r="47" spans="1:111" ht="15" customHeight="1" x14ac:dyDescent="0.25">
      <c r="A47" t="s">
        <v>4135</v>
      </c>
      <c r="B47" t="s">
        <v>109</v>
      </c>
      <c r="C47" s="1">
        <v>44026.11384953704</v>
      </c>
      <c r="D47" s="1">
        <v>44112</v>
      </c>
      <c r="E47" t="s">
        <v>110</v>
      </c>
      <c r="G47" t="s">
        <v>111</v>
      </c>
      <c r="H47" t="s">
        <v>111</v>
      </c>
      <c r="I47" t="s">
        <v>111</v>
      </c>
      <c r="J47" t="s">
        <v>4136</v>
      </c>
      <c r="K47" t="s">
        <v>4137</v>
      </c>
      <c r="L47" t="s">
        <v>4138</v>
      </c>
      <c r="M47" t="s">
        <v>119</v>
      </c>
      <c r="N47" t="s">
        <v>116</v>
      </c>
      <c r="O47" t="s">
        <v>117</v>
      </c>
      <c r="P47">
        <v>96950</v>
      </c>
      <c r="Q47" t="s">
        <v>118</v>
      </c>
      <c r="R47" t="s">
        <v>273</v>
      </c>
      <c r="S47">
        <v>16702359168</v>
      </c>
      <c r="U47">
        <v>44511</v>
      </c>
      <c r="V47" t="s">
        <v>120</v>
      </c>
      <c r="X47" t="s">
        <v>834</v>
      </c>
      <c r="Y47" t="s">
        <v>4139</v>
      </c>
      <c r="AA47" t="s">
        <v>123</v>
      </c>
      <c r="AB47" t="s">
        <v>4138</v>
      </c>
      <c r="AC47" t="s">
        <v>119</v>
      </c>
      <c r="AD47" t="s">
        <v>116</v>
      </c>
      <c r="AE47" t="s">
        <v>117</v>
      </c>
      <c r="AF47">
        <v>96950</v>
      </c>
      <c r="AG47" t="s">
        <v>118</v>
      </c>
      <c r="AH47" t="s">
        <v>273</v>
      </c>
      <c r="AI47">
        <v>16702359168</v>
      </c>
      <c r="AK47" t="s">
        <v>4140</v>
      </c>
      <c r="BC47" t="str">
        <f>"11-2022.00"</f>
        <v>11-2022.00</v>
      </c>
      <c r="BD47" t="s">
        <v>364</v>
      </c>
      <c r="BE47" t="s">
        <v>4141</v>
      </c>
      <c r="BF47" t="s">
        <v>4142</v>
      </c>
      <c r="BG47">
        <v>2</v>
      </c>
      <c r="BI47" s="1">
        <v>44105</v>
      </c>
      <c r="BJ47" s="1">
        <v>44469</v>
      </c>
      <c r="BM47">
        <v>35</v>
      </c>
      <c r="BN47">
        <v>0</v>
      </c>
      <c r="BO47">
        <v>7</v>
      </c>
      <c r="BP47">
        <v>7</v>
      </c>
      <c r="BQ47">
        <v>7</v>
      </c>
      <c r="BR47">
        <v>7</v>
      </c>
      <c r="BS47">
        <v>7</v>
      </c>
      <c r="BT47">
        <v>0</v>
      </c>
      <c r="BU47" t="str">
        <f>"8:00 AM"</f>
        <v>8:00 AM</v>
      </c>
      <c r="BV47" t="str">
        <f>"5:00 PM"</f>
        <v>5:00 PM</v>
      </c>
      <c r="BW47" t="s">
        <v>128</v>
      </c>
      <c r="BX47">
        <v>0</v>
      </c>
      <c r="BY47">
        <v>30</v>
      </c>
      <c r="BZ47" t="s">
        <v>134</v>
      </c>
      <c r="CA47">
        <v>4</v>
      </c>
      <c r="CB47" s="2" t="s">
        <v>4143</v>
      </c>
      <c r="CC47" t="s">
        <v>4138</v>
      </c>
      <c r="CD47" t="s">
        <v>119</v>
      </c>
      <c r="CE47" t="s">
        <v>116</v>
      </c>
      <c r="CF47" t="s">
        <v>117</v>
      </c>
      <c r="CG47">
        <v>96950</v>
      </c>
      <c r="CH47" s="3">
        <v>14.44</v>
      </c>
      <c r="CI47" s="3">
        <v>14.44</v>
      </c>
      <c r="CL47" t="s">
        <v>132</v>
      </c>
      <c r="CM47" t="s">
        <v>4144</v>
      </c>
      <c r="CN47" t="s">
        <v>133</v>
      </c>
      <c r="CP47" t="s">
        <v>111</v>
      </c>
      <c r="CQ47" t="s">
        <v>134</v>
      </c>
      <c r="CR47" t="s">
        <v>111</v>
      </c>
      <c r="CS47" t="s">
        <v>111</v>
      </c>
      <c r="CT47" t="s">
        <v>119</v>
      </c>
      <c r="CU47" t="s">
        <v>134</v>
      </c>
      <c r="CV47" t="s">
        <v>119</v>
      </c>
      <c r="CW47" t="s">
        <v>4145</v>
      </c>
      <c r="CX47">
        <v>16702359168</v>
      </c>
      <c r="CY47" t="s">
        <v>4146</v>
      </c>
      <c r="CZ47" t="s">
        <v>286</v>
      </c>
      <c r="DA47" t="s">
        <v>134</v>
      </c>
      <c r="DB47" t="s">
        <v>111</v>
      </c>
    </row>
    <row r="48" spans="1:111" ht="15" customHeight="1" x14ac:dyDescent="0.25">
      <c r="A48" t="s">
        <v>5581</v>
      </c>
      <c r="B48" t="s">
        <v>109</v>
      </c>
      <c r="C48" s="1">
        <v>44026.163575694445</v>
      </c>
      <c r="D48" s="1">
        <v>44109</v>
      </c>
      <c r="E48" t="s">
        <v>110</v>
      </c>
      <c r="G48" t="s">
        <v>111</v>
      </c>
      <c r="H48" t="s">
        <v>111</v>
      </c>
      <c r="I48" t="s">
        <v>111</v>
      </c>
      <c r="J48" t="s">
        <v>5582</v>
      </c>
      <c r="K48" t="s">
        <v>5583</v>
      </c>
      <c r="L48" t="s">
        <v>5584</v>
      </c>
      <c r="M48" t="s">
        <v>5585</v>
      </c>
      <c r="N48" t="s">
        <v>116</v>
      </c>
      <c r="O48" t="s">
        <v>117</v>
      </c>
      <c r="P48">
        <v>96950</v>
      </c>
      <c r="Q48" t="s">
        <v>118</v>
      </c>
      <c r="R48" t="s">
        <v>119</v>
      </c>
      <c r="S48">
        <v>16702341367</v>
      </c>
      <c r="U48">
        <v>32311</v>
      </c>
      <c r="V48" t="s">
        <v>120</v>
      </c>
      <c r="X48" t="s">
        <v>1290</v>
      </c>
      <c r="Y48" t="s">
        <v>5586</v>
      </c>
      <c r="Z48" t="s">
        <v>5587</v>
      </c>
      <c r="AA48" t="s">
        <v>185</v>
      </c>
      <c r="AB48" t="s">
        <v>5584</v>
      </c>
      <c r="AC48" t="s">
        <v>5585</v>
      </c>
      <c r="AD48" t="s">
        <v>116</v>
      </c>
      <c r="AE48" t="s">
        <v>117</v>
      </c>
      <c r="AF48">
        <v>96950</v>
      </c>
      <c r="AG48" t="s">
        <v>118</v>
      </c>
      <c r="AH48" t="s">
        <v>119</v>
      </c>
      <c r="AI48">
        <v>16702341367</v>
      </c>
      <c r="AK48" t="s">
        <v>5588</v>
      </c>
      <c r="BC48" t="str">
        <f>"15-1151.00"</f>
        <v>15-1151.00</v>
      </c>
      <c r="BD48" t="s">
        <v>1183</v>
      </c>
      <c r="BE48" t="s">
        <v>5589</v>
      </c>
      <c r="BF48" t="s">
        <v>4097</v>
      </c>
      <c r="BG48">
        <v>1</v>
      </c>
      <c r="BI48" s="1">
        <v>44105</v>
      </c>
      <c r="BJ48" s="1">
        <v>44469</v>
      </c>
      <c r="BM48">
        <v>40</v>
      </c>
      <c r="BN48">
        <v>0</v>
      </c>
      <c r="BO48">
        <v>8</v>
      </c>
      <c r="BP48">
        <v>8</v>
      </c>
      <c r="BQ48">
        <v>8</v>
      </c>
      <c r="BR48">
        <v>8</v>
      </c>
      <c r="BS48">
        <v>8</v>
      </c>
      <c r="BT48">
        <v>0</v>
      </c>
      <c r="BU48" t="str">
        <f>"8:00 AM"</f>
        <v>8:00 AM</v>
      </c>
      <c r="BV48" t="str">
        <f>"5:00 PM"</f>
        <v>5:00 PM</v>
      </c>
      <c r="BW48" t="s">
        <v>349</v>
      </c>
      <c r="BX48">
        <v>0</v>
      </c>
      <c r="BY48">
        <v>24</v>
      </c>
      <c r="BZ48" t="s">
        <v>111</v>
      </c>
      <c r="CA48">
        <v>0</v>
      </c>
      <c r="CB48" t="s">
        <v>5590</v>
      </c>
      <c r="CC48" t="s">
        <v>5584</v>
      </c>
      <c r="CD48" t="s">
        <v>5585</v>
      </c>
      <c r="CE48" t="s">
        <v>116</v>
      </c>
      <c r="CF48" t="s">
        <v>117</v>
      </c>
      <c r="CG48">
        <v>96950</v>
      </c>
      <c r="CH48" s="3">
        <v>17.48</v>
      </c>
      <c r="CI48" s="3">
        <v>17.48</v>
      </c>
      <c r="CJ48" s="3">
        <v>26.22</v>
      </c>
      <c r="CK48" s="3">
        <v>26.22</v>
      </c>
      <c r="CL48" t="s">
        <v>132</v>
      </c>
      <c r="CM48" t="s">
        <v>286</v>
      </c>
      <c r="CN48" t="s">
        <v>133</v>
      </c>
      <c r="CP48" t="s">
        <v>111</v>
      </c>
      <c r="CQ48" t="s">
        <v>134</v>
      </c>
      <c r="CR48" t="s">
        <v>111</v>
      </c>
      <c r="CS48" t="s">
        <v>134</v>
      </c>
      <c r="CT48" t="s">
        <v>119</v>
      </c>
      <c r="CU48" t="s">
        <v>134</v>
      </c>
      <c r="CV48" t="s">
        <v>119</v>
      </c>
      <c r="CW48" t="s">
        <v>2747</v>
      </c>
      <c r="CX48" t="s">
        <v>5591</v>
      </c>
      <c r="CY48" t="s">
        <v>5588</v>
      </c>
      <c r="CZ48" t="s">
        <v>286</v>
      </c>
      <c r="DA48" t="s">
        <v>134</v>
      </c>
      <c r="DB48" t="s">
        <v>111</v>
      </c>
      <c r="DC48" t="s">
        <v>1290</v>
      </c>
      <c r="DD48" t="s">
        <v>5586</v>
      </c>
      <c r="DE48" t="s">
        <v>2348</v>
      </c>
      <c r="DF48" t="s">
        <v>5582</v>
      </c>
      <c r="DG48" t="s">
        <v>5592</v>
      </c>
    </row>
    <row r="49" spans="1:111" ht="15" customHeight="1" x14ac:dyDescent="0.25">
      <c r="A49" t="s">
        <v>5212</v>
      </c>
      <c r="B49" t="s">
        <v>109</v>
      </c>
      <c r="C49" s="1">
        <v>44026.165923726854</v>
      </c>
      <c r="D49" s="1">
        <v>44109</v>
      </c>
      <c r="E49" t="s">
        <v>138</v>
      </c>
      <c r="F49" s="1">
        <v>44103.833333333336</v>
      </c>
      <c r="G49" t="s">
        <v>111</v>
      </c>
      <c r="H49" t="s">
        <v>111</v>
      </c>
      <c r="I49" t="s">
        <v>111</v>
      </c>
      <c r="J49" t="s">
        <v>5213</v>
      </c>
      <c r="L49" t="s">
        <v>5214</v>
      </c>
      <c r="M49" t="s">
        <v>2096</v>
      </c>
      <c r="N49" t="s">
        <v>154</v>
      </c>
      <c r="O49" t="s">
        <v>117</v>
      </c>
      <c r="P49">
        <v>96950</v>
      </c>
      <c r="Q49" t="s">
        <v>118</v>
      </c>
      <c r="S49">
        <v>16703223622</v>
      </c>
      <c r="U49">
        <v>48721</v>
      </c>
      <c r="V49" t="s">
        <v>120</v>
      </c>
      <c r="X49" t="s">
        <v>2005</v>
      </c>
      <c r="Y49" t="s">
        <v>5215</v>
      </c>
      <c r="AA49" t="s">
        <v>342</v>
      </c>
      <c r="AB49" t="s">
        <v>5214</v>
      </c>
      <c r="AC49" t="s">
        <v>2096</v>
      </c>
      <c r="AD49" t="s">
        <v>154</v>
      </c>
      <c r="AE49" t="s">
        <v>117</v>
      </c>
      <c r="AF49">
        <v>96950</v>
      </c>
      <c r="AG49" t="s">
        <v>118</v>
      </c>
      <c r="AI49">
        <v>16703223622</v>
      </c>
      <c r="AK49" t="s">
        <v>5216</v>
      </c>
      <c r="BC49" t="str">
        <f>"53-6031.00"</f>
        <v>53-6031.00</v>
      </c>
      <c r="BD49" t="s">
        <v>2725</v>
      </c>
      <c r="BE49" t="s">
        <v>5217</v>
      </c>
      <c r="BF49" t="s">
        <v>5218</v>
      </c>
      <c r="BG49">
        <v>2</v>
      </c>
      <c r="BI49" s="1">
        <v>44105</v>
      </c>
      <c r="BJ49" s="1">
        <v>44469</v>
      </c>
      <c r="BM49">
        <v>36</v>
      </c>
      <c r="BN49">
        <v>0</v>
      </c>
      <c r="BO49">
        <v>6</v>
      </c>
      <c r="BP49">
        <v>6</v>
      </c>
      <c r="BQ49">
        <v>6</v>
      </c>
      <c r="BR49">
        <v>6</v>
      </c>
      <c r="BS49">
        <v>6</v>
      </c>
      <c r="BT49">
        <v>6</v>
      </c>
      <c r="BU49" t="str">
        <f>"8:00 AM"</f>
        <v>8:00 AM</v>
      </c>
      <c r="BV49" t="str">
        <f>"3:00 PM"</f>
        <v>3:00 PM</v>
      </c>
      <c r="BW49" t="s">
        <v>128</v>
      </c>
      <c r="BX49">
        <v>2</v>
      </c>
      <c r="BY49">
        <v>2</v>
      </c>
      <c r="BZ49" t="s">
        <v>111</v>
      </c>
      <c r="CA49">
        <v>0</v>
      </c>
      <c r="CB49" t="s">
        <v>5219</v>
      </c>
      <c r="CC49" t="s">
        <v>5214</v>
      </c>
      <c r="CD49" t="s">
        <v>2096</v>
      </c>
      <c r="CE49" t="s">
        <v>154</v>
      </c>
      <c r="CF49" t="s">
        <v>117</v>
      </c>
      <c r="CG49">
        <v>96950</v>
      </c>
      <c r="CH49" s="3">
        <v>7.35</v>
      </c>
      <c r="CI49" s="3">
        <v>8.5</v>
      </c>
      <c r="CJ49" s="3">
        <v>11.03</v>
      </c>
      <c r="CK49" s="3">
        <v>12.75</v>
      </c>
      <c r="CL49" t="s">
        <v>132</v>
      </c>
      <c r="CN49" t="s">
        <v>133</v>
      </c>
      <c r="CP49" t="s">
        <v>111</v>
      </c>
      <c r="CQ49" t="s">
        <v>134</v>
      </c>
      <c r="CR49" t="s">
        <v>111</v>
      </c>
      <c r="CS49" t="s">
        <v>134</v>
      </c>
      <c r="CT49" t="s">
        <v>119</v>
      </c>
      <c r="CU49" t="s">
        <v>134</v>
      </c>
      <c r="CV49" t="s">
        <v>119</v>
      </c>
      <c r="CW49" t="s">
        <v>268</v>
      </c>
      <c r="CX49">
        <v>16703223622</v>
      </c>
      <c r="CY49" t="s">
        <v>5216</v>
      </c>
      <c r="CZ49" t="s">
        <v>119</v>
      </c>
      <c r="DA49" t="s">
        <v>134</v>
      </c>
      <c r="DB49" t="s">
        <v>111</v>
      </c>
    </row>
    <row r="50" spans="1:111" ht="15" customHeight="1" x14ac:dyDescent="0.25">
      <c r="A50" t="s">
        <v>8315</v>
      </c>
      <c r="B50" t="s">
        <v>137</v>
      </c>
      <c r="C50" s="1">
        <v>44026.169826967591</v>
      </c>
      <c r="D50" s="1">
        <v>44109</v>
      </c>
      <c r="E50" t="s">
        <v>138</v>
      </c>
      <c r="F50" s="1">
        <v>44103.833333333336</v>
      </c>
      <c r="G50" t="s">
        <v>111</v>
      </c>
      <c r="H50" t="s">
        <v>111</v>
      </c>
      <c r="I50" t="s">
        <v>111</v>
      </c>
      <c r="J50" t="s">
        <v>5582</v>
      </c>
      <c r="K50" t="s">
        <v>5583</v>
      </c>
      <c r="L50" t="s">
        <v>5584</v>
      </c>
      <c r="M50" t="s">
        <v>5585</v>
      </c>
      <c r="N50" t="s">
        <v>116</v>
      </c>
      <c r="O50" t="s">
        <v>117</v>
      </c>
      <c r="P50">
        <v>96950</v>
      </c>
      <c r="Q50" t="s">
        <v>118</v>
      </c>
      <c r="R50" t="s">
        <v>119</v>
      </c>
      <c r="S50">
        <v>16702341367</v>
      </c>
      <c r="U50">
        <v>32311</v>
      </c>
      <c r="V50" t="s">
        <v>120</v>
      </c>
      <c r="X50" t="s">
        <v>1290</v>
      </c>
      <c r="Y50" t="s">
        <v>5586</v>
      </c>
      <c r="Z50" t="s">
        <v>5587</v>
      </c>
      <c r="AA50" t="s">
        <v>185</v>
      </c>
      <c r="AB50" t="s">
        <v>5584</v>
      </c>
      <c r="AC50" t="s">
        <v>5585</v>
      </c>
      <c r="AD50" t="s">
        <v>116</v>
      </c>
      <c r="AE50" t="s">
        <v>117</v>
      </c>
      <c r="AF50">
        <v>96950</v>
      </c>
      <c r="AG50" t="s">
        <v>118</v>
      </c>
      <c r="AH50" t="s">
        <v>119</v>
      </c>
      <c r="AI50">
        <v>16702341367</v>
      </c>
      <c r="AK50" t="s">
        <v>5588</v>
      </c>
      <c r="BC50" t="str">
        <f>"15-1151.00"</f>
        <v>15-1151.00</v>
      </c>
      <c r="BD50" t="s">
        <v>1183</v>
      </c>
      <c r="BE50" t="s">
        <v>5589</v>
      </c>
      <c r="BF50" t="s">
        <v>4097</v>
      </c>
      <c r="BG50">
        <v>1</v>
      </c>
      <c r="BH50">
        <v>1</v>
      </c>
      <c r="BI50" s="1">
        <v>44105</v>
      </c>
      <c r="BJ50" s="1">
        <v>44469</v>
      </c>
      <c r="BK50" s="1">
        <v>44109</v>
      </c>
      <c r="BL50" s="1">
        <v>44469</v>
      </c>
      <c r="BM50">
        <v>40</v>
      </c>
      <c r="BN50">
        <v>0</v>
      </c>
      <c r="BO50">
        <v>8</v>
      </c>
      <c r="BP50">
        <v>8</v>
      </c>
      <c r="BQ50">
        <v>8</v>
      </c>
      <c r="BR50">
        <v>8</v>
      </c>
      <c r="BS50">
        <v>8</v>
      </c>
      <c r="BT50">
        <v>0</v>
      </c>
      <c r="BU50" t="str">
        <f>"8:00 AM"</f>
        <v>8:00 AM</v>
      </c>
      <c r="BV50" t="str">
        <f>"5:00 PM"</f>
        <v>5:00 PM</v>
      </c>
      <c r="BW50" t="s">
        <v>349</v>
      </c>
      <c r="BX50">
        <v>0</v>
      </c>
      <c r="BY50">
        <v>24</v>
      </c>
      <c r="BZ50" t="s">
        <v>111</v>
      </c>
      <c r="CA50">
        <v>0</v>
      </c>
      <c r="CB50" t="s">
        <v>5590</v>
      </c>
      <c r="CC50" t="s">
        <v>5584</v>
      </c>
      <c r="CD50" t="s">
        <v>5585</v>
      </c>
      <c r="CE50" t="s">
        <v>116</v>
      </c>
      <c r="CF50" t="s">
        <v>117</v>
      </c>
      <c r="CG50">
        <v>96950</v>
      </c>
      <c r="CH50" s="3">
        <v>17.48</v>
      </c>
      <c r="CI50" s="3">
        <v>17.48</v>
      </c>
      <c r="CJ50" s="3">
        <v>26.22</v>
      </c>
      <c r="CK50" s="3">
        <v>26.22</v>
      </c>
      <c r="CL50" t="s">
        <v>132</v>
      </c>
      <c r="CM50" t="s">
        <v>119</v>
      </c>
      <c r="CN50" t="s">
        <v>133</v>
      </c>
      <c r="CP50" t="s">
        <v>111</v>
      </c>
      <c r="CQ50" t="s">
        <v>134</v>
      </c>
      <c r="CR50" t="s">
        <v>111</v>
      </c>
      <c r="CS50" t="s">
        <v>134</v>
      </c>
      <c r="CT50" t="s">
        <v>119</v>
      </c>
      <c r="CU50" t="s">
        <v>134</v>
      </c>
      <c r="CV50" t="s">
        <v>119</v>
      </c>
      <c r="CW50" t="s">
        <v>2747</v>
      </c>
      <c r="CX50">
        <v>16702341367</v>
      </c>
      <c r="CY50" t="s">
        <v>5588</v>
      </c>
      <c r="CZ50" t="s">
        <v>286</v>
      </c>
      <c r="DA50" t="s">
        <v>134</v>
      </c>
      <c r="DB50" t="s">
        <v>111</v>
      </c>
      <c r="DC50" t="s">
        <v>1290</v>
      </c>
      <c r="DD50" t="s">
        <v>5586</v>
      </c>
      <c r="DE50" t="s">
        <v>2348</v>
      </c>
      <c r="DF50" t="s">
        <v>5582</v>
      </c>
      <c r="DG50" t="s">
        <v>5588</v>
      </c>
    </row>
    <row r="51" spans="1:111" ht="15" customHeight="1" x14ac:dyDescent="0.25">
      <c r="A51" t="s">
        <v>7833</v>
      </c>
      <c r="B51" t="s">
        <v>109</v>
      </c>
      <c r="C51" s="1">
        <v>44026.822876041668</v>
      </c>
      <c r="D51" s="1">
        <v>44105</v>
      </c>
      <c r="E51" t="s">
        <v>138</v>
      </c>
      <c r="F51" s="1">
        <v>44102.833333333336</v>
      </c>
      <c r="G51" t="s">
        <v>134</v>
      </c>
      <c r="H51" t="s">
        <v>111</v>
      </c>
      <c r="I51" t="s">
        <v>111</v>
      </c>
      <c r="J51" t="s">
        <v>4196</v>
      </c>
      <c r="K51" t="s">
        <v>7834</v>
      </c>
      <c r="L51" t="s">
        <v>4198</v>
      </c>
      <c r="N51" t="s">
        <v>154</v>
      </c>
      <c r="O51" t="s">
        <v>117</v>
      </c>
      <c r="P51">
        <v>96950</v>
      </c>
      <c r="Q51" t="s">
        <v>118</v>
      </c>
      <c r="S51">
        <v>16702341229</v>
      </c>
      <c r="U51">
        <v>31181</v>
      </c>
      <c r="V51" t="s">
        <v>120</v>
      </c>
      <c r="X51" t="s">
        <v>4199</v>
      </c>
      <c r="Y51" t="s">
        <v>4200</v>
      </c>
      <c r="Z51" t="s">
        <v>4201</v>
      </c>
      <c r="AA51" t="s">
        <v>1169</v>
      </c>
      <c r="AB51" t="s">
        <v>4198</v>
      </c>
      <c r="AD51" t="s">
        <v>154</v>
      </c>
      <c r="AE51" t="s">
        <v>117</v>
      </c>
      <c r="AF51">
        <v>96950</v>
      </c>
      <c r="AG51" t="s">
        <v>118</v>
      </c>
      <c r="AI51">
        <v>16702341229</v>
      </c>
      <c r="AK51" t="s">
        <v>4202</v>
      </c>
      <c r="BC51" t="str">
        <f>"35-2014.00"</f>
        <v>35-2014.00</v>
      </c>
      <c r="BD51" t="s">
        <v>393</v>
      </c>
      <c r="BE51" t="s">
        <v>7835</v>
      </c>
      <c r="BF51" t="s">
        <v>749</v>
      </c>
      <c r="BG51">
        <v>1</v>
      </c>
      <c r="BI51" s="1">
        <v>44105</v>
      </c>
      <c r="BJ51" s="1">
        <v>44469</v>
      </c>
      <c r="BM51">
        <v>35</v>
      </c>
      <c r="BN51">
        <v>0</v>
      </c>
      <c r="BO51">
        <v>7</v>
      </c>
      <c r="BP51">
        <v>7</v>
      </c>
      <c r="BQ51">
        <v>7</v>
      </c>
      <c r="BR51">
        <v>7</v>
      </c>
      <c r="BS51">
        <v>7</v>
      </c>
      <c r="BT51">
        <v>0</v>
      </c>
      <c r="BU51" t="str">
        <f>"9:00 AM"</f>
        <v>9:00 AM</v>
      </c>
      <c r="BV51" t="str">
        <f>"5:00 PM"</f>
        <v>5:00 PM</v>
      </c>
      <c r="BW51" t="s">
        <v>162</v>
      </c>
      <c r="BX51">
        <v>0</v>
      </c>
      <c r="BY51">
        <v>3</v>
      </c>
      <c r="BZ51" t="s">
        <v>111</v>
      </c>
      <c r="CA51">
        <v>0</v>
      </c>
      <c r="CB51" s="2" t="s">
        <v>5529</v>
      </c>
      <c r="CC51" t="s">
        <v>4205</v>
      </c>
      <c r="CD51" t="s">
        <v>4206</v>
      </c>
      <c r="CE51" t="s">
        <v>154</v>
      </c>
      <c r="CF51" t="s">
        <v>117</v>
      </c>
      <c r="CG51">
        <v>96950</v>
      </c>
      <c r="CH51" s="3">
        <v>7.92</v>
      </c>
      <c r="CI51" s="3">
        <v>7.92</v>
      </c>
      <c r="CJ51" s="3">
        <v>11.88</v>
      </c>
      <c r="CK51" s="3">
        <v>11.88</v>
      </c>
      <c r="CL51" t="s">
        <v>132</v>
      </c>
      <c r="CN51" t="s">
        <v>133</v>
      </c>
      <c r="CP51" t="s">
        <v>111</v>
      </c>
      <c r="CQ51" t="s">
        <v>134</v>
      </c>
      <c r="CR51" t="s">
        <v>111</v>
      </c>
      <c r="CS51" t="s">
        <v>134</v>
      </c>
      <c r="CT51" t="s">
        <v>119</v>
      </c>
      <c r="CU51" t="s">
        <v>134</v>
      </c>
      <c r="CV51" t="s">
        <v>119</v>
      </c>
      <c r="CW51" t="s">
        <v>1177</v>
      </c>
      <c r="CX51">
        <v>16702341229</v>
      </c>
      <c r="CY51" t="s">
        <v>4202</v>
      </c>
      <c r="CZ51" t="s">
        <v>7836</v>
      </c>
      <c r="DA51" t="s">
        <v>134</v>
      </c>
      <c r="DB51" t="s">
        <v>111</v>
      </c>
    </row>
    <row r="52" spans="1:111" ht="15" customHeight="1" x14ac:dyDescent="0.25">
      <c r="A52" t="s">
        <v>9041</v>
      </c>
      <c r="B52" t="s">
        <v>109</v>
      </c>
      <c r="C52" s="1">
        <v>44026.830012500002</v>
      </c>
      <c r="D52" s="1">
        <v>44105</v>
      </c>
      <c r="E52" t="s">
        <v>138</v>
      </c>
      <c r="F52" s="1">
        <v>44102.833333333336</v>
      </c>
      <c r="G52" t="s">
        <v>134</v>
      </c>
      <c r="H52" t="s">
        <v>111</v>
      </c>
      <c r="I52" t="s">
        <v>111</v>
      </c>
      <c r="J52" t="s">
        <v>4196</v>
      </c>
      <c r="K52" t="s">
        <v>4197</v>
      </c>
      <c r="L52" t="s">
        <v>4198</v>
      </c>
      <c r="N52" t="s">
        <v>154</v>
      </c>
      <c r="O52" t="s">
        <v>117</v>
      </c>
      <c r="P52">
        <v>96950</v>
      </c>
      <c r="Q52" t="s">
        <v>118</v>
      </c>
      <c r="S52">
        <v>16702341229</v>
      </c>
      <c r="U52">
        <v>31181</v>
      </c>
      <c r="V52" t="s">
        <v>120</v>
      </c>
      <c r="X52" t="s">
        <v>4199</v>
      </c>
      <c r="Y52" t="s">
        <v>4200</v>
      </c>
      <c r="Z52" t="s">
        <v>4201</v>
      </c>
      <c r="AA52" t="s">
        <v>1169</v>
      </c>
      <c r="AB52" t="s">
        <v>9042</v>
      </c>
      <c r="AD52" t="s">
        <v>154</v>
      </c>
      <c r="AE52" t="s">
        <v>117</v>
      </c>
      <c r="AF52">
        <v>96950</v>
      </c>
      <c r="AG52" t="s">
        <v>118</v>
      </c>
      <c r="AI52">
        <v>16702341229</v>
      </c>
      <c r="AK52" t="s">
        <v>4202</v>
      </c>
      <c r="BC52" t="str">
        <f>"41-2011.00"</f>
        <v>41-2011.00</v>
      </c>
      <c r="BD52" t="s">
        <v>6933</v>
      </c>
      <c r="BE52" t="s">
        <v>9043</v>
      </c>
      <c r="BF52" t="s">
        <v>6935</v>
      </c>
      <c r="BG52">
        <v>1</v>
      </c>
      <c r="BI52" s="1">
        <v>44105</v>
      </c>
      <c r="BJ52" s="1">
        <v>44469</v>
      </c>
      <c r="BM52">
        <v>35</v>
      </c>
      <c r="BN52">
        <v>0</v>
      </c>
      <c r="BO52">
        <v>7</v>
      </c>
      <c r="BP52">
        <v>7</v>
      </c>
      <c r="BQ52">
        <v>7</v>
      </c>
      <c r="BR52">
        <v>7</v>
      </c>
      <c r="BS52">
        <v>7</v>
      </c>
      <c r="BT52">
        <v>0</v>
      </c>
      <c r="BU52" t="str">
        <f>"8:00 AM"</f>
        <v>8:00 AM</v>
      </c>
      <c r="BV52" t="str">
        <f>"4:00 PM"</f>
        <v>4:00 PM</v>
      </c>
      <c r="BW52" t="s">
        <v>128</v>
      </c>
      <c r="BX52">
        <v>0</v>
      </c>
      <c r="BY52">
        <v>3</v>
      </c>
      <c r="BZ52" t="s">
        <v>111</v>
      </c>
      <c r="CA52">
        <v>0</v>
      </c>
      <c r="CB52" t="s">
        <v>9044</v>
      </c>
      <c r="CC52" t="s">
        <v>4205</v>
      </c>
      <c r="CD52" t="s">
        <v>4206</v>
      </c>
      <c r="CE52" t="s">
        <v>154</v>
      </c>
      <c r="CF52" t="s">
        <v>117</v>
      </c>
      <c r="CG52">
        <v>96950</v>
      </c>
      <c r="CH52" s="3">
        <v>8.6</v>
      </c>
      <c r="CI52" s="3">
        <v>8.6</v>
      </c>
      <c r="CJ52" s="3">
        <v>12.9</v>
      </c>
      <c r="CK52" s="3">
        <v>12.9</v>
      </c>
      <c r="CL52" t="s">
        <v>132</v>
      </c>
      <c r="CN52" t="s">
        <v>631</v>
      </c>
      <c r="CP52" t="s">
        <v>111</v>
      </c>
      <c r="CQ52" t="s">
        <v>134</v>
      </c>
      <c r="CR52" t="s">
        <v>111</v>
      </c>
      <c r="CS52" t="s">
        <v>134</v>
      </c>
      <c r="CT52" t="s">
        <v>119</v>
      </c>
      <c r="CU52" t="s">
        <v>134</v>
      </c>
      <c r="CV52" t="s">
        <v>119</v>
      </c>
      <c r="CW52" t="s">
        <v>1177</v>
      </c>
      <c r="CX52">
        <v>16702341229</v>
      </c>
      <c r="CY52" t="s">
        <v>4202</v>
      </c>
      <c r="CZ52" t="s">
        <v>1178</v>
      </c>
      <c r="DA52" t="s">
        <v>134</v>
      </c>
      <c r="DB52" t="s">
        <v>111</v>
      </c>
    </row>
    <row r="53" spans="1:111" ht="15" customHeight="1" x14ac:dyDescent="0.25">
      <c r="A53" t="s">
        <v>6488</v>
      </c>
      <c r="B53" t="s">
        <v>109</v>
      </c>
      <c r="C53" s="1">
        <v>44026.840631712963</v>
      </c>
      <c r="D53" s="1">
        <v>44110</v>
      </c>
      <c r="E53" t="s">
        <v>110</v>
      </c>
      <c r="G53" t="s">
        <v>111</v>
      </c>
      <c r="H53" t="s">
        <v>111</v>
      </c>
      <c r="I53" t="s">
        <v>111</v>
      </c>
      <c r="J53" t="s">
        <v>4196</v>
      </c>
      <c r="K53" t="s">
        <v>4197</v>
      </c>
      <c r="L53" t="s">
        <v>4198</v>
      </c>
      <c r="N53" t="s">
        <v>154</v>
      </c>
      <c r="O53" t="s">
        <v>117</v>
      </c>
      <c r="P53">
        <v>96950</v>
      </c>
      <c r="Q53" t="s">
        <v>118</v>
      </c>
      <c r="S53">
        <v>16702341229</v>
      </c>
      <c r="U53">
        <v>31181</v>
      </c>
      <c r="V53" t="s">
        <v>120</v>
      </c>
      <c r="X53" t="s">
        <v>4199</v>
      </c>
      <c r="Y53" t="s">
        <v>4200</v>
      </c>
      <c r="Z53" t="s">
        <v>4201</v>
      </c>
      <c r="AA53" t="s">
        <v>1169</v>
      </c>
      <c r="AB53" t="s">
        <v>4198</v>
      </c>
      <c r="AD53" t="s">
        <v>154</v>
      </c>
      <c r="AE53" t="s">
        <v>117</v>
      </c>
      <c r="AF53">
        <v>96950</v>
      </c>
      <c r="AG53" t="s">
        <v>118</v>
      </c>
      <c r="AI53">
        <v>16702341229</v>
      </c>
      <c r="AK53" t="s">
        <v>4202</v>
      </c>
      <c r="BC53" t="str">
        <f>"35-9021.00"</f>
        <v>35-9021.00</v>
      </c>
      <c r="BD53" t="s">
        <v>6489</v>
      </c>
      <c r="BE53" t="s">
        <v>6490</v>
      </c>
      <c r="BF53" t="s">
        <v>6491</v>
      </c>
      <c r="BG53">
        <v>1</v>
      </c>
      <c r="BI53" s="1">
        <v>44105</v>
      </c>
      <c r="BJ53" s="1">
        <v>44469</v>
      </c>
      <c r="BM53">
        <v>35</v>
      </c>
      <c r="BN53">
        <v>0</v>
      </c>
      <c r="BO53">
        <v>7</v>
      </c>
      <c r="BP53">
        <v>7</v>
      </c>
      <c r="BQ53">
        <v>7</v>
      </c>
      <c r="BR53">
        <v>7</v>
      </c>
      <c r="BS53">
        <v>7</v>
      </c>
      <c r="BT53">
        <v>0</v>
      </c>
      <c r="BU53" t="str">
        <f>"9:00 AM"</f>
        <v>9:00 AM</v>
      </c>
      <c r="BV53" t="str">
        <f>"5:00 PM"</f>
        <v>5:00 PM</v>
      </c>
      <c r="BW53" t="s">
        <v>162</v>
      </c>
      <c r="BX53">
        <v>0</v>
      </c>
      <c r="BY53">
        <v>0</v>
      </c>
      <c r="BZ53" t="s">
        <v>111</v>
      </c>
      <c r="CA53">
        <v>0</v>
      </c>
      <c r="CB53" s="2" t="s">
        <v>6492</v>
      </c>
      <c r="CC53" t="s">
        <v>4205</v>
      </c>
      <c r="CD53" t="s">
        <v>4206</v>
      </c>
      <c r="CE53" t="s">
        <v>154</v>
      </c>
      <c r="CF53" t="s">
        <v>117</v>
      </c>
      <c r="CG53">
        <v>96950</v>
      </c>
      <c r="CH53" s="3">
        <v>7.63</v>
      </c>
      <c r="CI53" s="3">
        <v>7.63</v>
      </c>
      <c r="CJ53" s="3">
        <v>11.44</v>
      </c>
      <c r="CK53" s="3">
        <v>11.44</v>
      </c>
      <c r="CL53" t="s">
        <v>132</v>
      </c>
      <c r="CN53" t="s">
        <v>133</v>
      </c>
      <c r="CP53" t="s">
        <v>111</v>
      </c>
      <c r="CQ53" t="s">
        <v>134</v>
      </c>
      <c r="CR53" t="s">
        <v>111</v>
      </c>
      <c r="CS53" t="s">
        <v>134</v>
      </c>
      <c r="CT53" t="s">
        <v>119</v>
      </c>
      <c r="CU53" t="s">
        <v>134</v>
      </c>
      <c r="CV53" t="s">
        <v>119</v>
      </c>
      <c r="CW53" t="s">
        <v>1177</v>
      </c>
      <c r="CX53">
        <v>16702341229</v>
      </c>
      <c r="CY53" t="s">
        <v>4202</v>
      </c>
      <c r="CZ53" t="s">
        <v>1178</v>
      </c>
      <c r="DA53" t="s">
        <v>134</v>
      </c>
      <c r="DB53" t="s">
        <v>111</v>
      </c>
    </row>
    <row r="54" spans="1:111" ht="15" customHeight="1" x14ac:dyDescent="0.25">
      <c r="A54" t="s">
        <v>4195</v>
      </c>
      <c r="B54" t="s">
        <v>109</v>
      </c>
      <c r="C54" s="1">
        <v>44026.871140856485</v>
      </c>
      <c r="D54" s="1">
        <v>44106</v>
      </c>
      <c r="E54" t="s">
        <v>138</v>
      </c>
      <c r="F54" s="1">
        <v>44102.833333333336</v>
      </c>
      <c r="G54" t="s">
        <v>134</v>
      </c>
      <c r="H54" t="s">
        <v>111</v>
      </c>
      <c r="I54" t="s">
        <v>111</v>
      </c>
      <c r="J54" t="s">
        <v>4196</v>
      </c>
      <c r="K54" t="s">
        <v>4197</v>
      </c>
      <c r="L54" t="s">
        <v>4198</v>
      </c>
      <c r="N54" t="s">
        <v>154</v>
      </c>
      <c r="O54" t="s">
        <v>117</v>
      </c>
      <c r="P54">
        <v>96950</v>
      </c>
      <c r="Q54" t="s">
        <v>118</v>
      </c>
      <c r="S54">
        <v>16702341229</v>
      </c>
      <c r="U54">
        <v>31181</v>
      </c>
      <c r="V54" t="s">
        <v>120</v>
      </c>
      <c r="X54" t="s">
        <v>4199</v>
      </c>
      <c r="Y54" t="s">
        <v>4200</v>
      </c>
      <c r="Z54" t="s">
        <v>4201</v>
      </c>
      <c r="AA54" t="s">
        <v>1169</v>
      </c>
      <c r="AB54" t="s">
        <v>4198</v>
      </c>
      <c r="AD54" t="s">
        <v>154</v>
      </c>
      <c r="AE54" t="s">
        <v>117</v>
      </c>
      <c r="AF54">
        <v>96950</v>
      </c>
      <c r="AG54" t="s">
        <v>118</v>
      </c>
      <c r="AI54">
        <v>16702341229</v>
      </c>
      <c r="AK54" t="s">
        <v>4202</v>
      </c>
      <c r="BC54" t="str">
        <f>"51-3011.00"</f>
        <v>51-3011.00</v>
      </c>
      <c r="BD54" t="s">
        <v>377</v>
      </c>
      <c r="BE54" t="s">
        <v>4203</v>
      </c>
      <c r="BF54" t="s">
        <v>379</v>
      </c>
      <c r="BG54">
        <v>2</v>
      </c>
      <c r="BI54" s="1">
        <v>44105</v>
      </c>
      <c r="BJ54" s="1">
        <v>44469</v>
      </c>
      <c r="BM54">
        <v>35</v>
      </c>
      <c r="BN54">
        <v>0</v>
      </c>
      <c r="BO54">
        <v>7</v>
      </c>
      <c r="BP54">
        <v>7</v>
      </c>
      <c r="BQ54">
        <v>7</v>
      </c>
      <c r="BR54">
        <v>7</v>
      </c>
      <c r="BS54">
        <v>7</v>
      </c>
      <c r="BT54">
        <v>0</v>
      </c>
      <c r="BU54" t="str">
        <f>"8:00 AM"</f>
        <v>8:00 AM</v>
      </c>
      <c r="BV54" t="str">
        <f>"4:00 PM"</f>
        <v>4:00 PM</v>
      </c>
      <c r="BW54" t="s">
        <v>162</v>
      </c>
      <c r="BX54">
        <v>0</v>
      </c>
      <c r="BY54">
        <v>3</v>
      </c>
      <c r="BZ54" t="s">
        <v>111</v>
      </c>
      <c r="CA54">
        <v>0</v>
      </c>
      <c r="CB54" s="2" t="s">
        <v>4204</v>
      </c>
      <c r="CC54" t="s">
        <v>4205</v>
      </c>
      <c r="CD54" t="s">
        <v>4206</v>
      </c>
      <c r="CE54" t="s">
        <v>154</v>
      </c>
      <c r="CF54" t="s">
        <v>117</v>
      </c>
      <c r="CG54">
        <v>96950</v>
      </c>
      <c r="CH54" s="3">
        <v>7.55</v>
      </c>
      <c r="CI54" s="3">
        <v>7.55</v>
      </c>
      <c r="CJ54" s="3">
        <v>11.32</v>
      </c>
      <c r="CK54" s="3">
        <v>11.32</v>
      </c>
      <c r="CL54" t="s">
        <v>132</v>
      </c>
      <c r="CN54" t="s">
        <v>133</v>
      </c>
      <c r="CP54" t="s">
        <v>111</v>
      </c>
      <c r="CQ54" t="s">
        <v>134</v>
      </c>
      <c r="CR54" t="s">
        <v>111</v>
      </c>
      <c r="CS54" t="s">
        <v>134</v>
      </c>
      <c r="CT54" t="s">
        <v>119</v>
      </c>
      <c r="CU54" t="s">
        <v>134</v>
      </c>
      <c r="CV54" t="s">
        <v>119</v>
      </c>
      <c r="CW54" t="s">
        <v>1177</v>
      </c>
      <c r="CX54">
        <v>16702341229</v>
      </c>
      <c r="CY54" t="s">
        <v>4202</v>
      </c>
      <c r="CZ54" t="s">
        <v>1178</v>
      </c>
      <c r="DA54" t="s">
        <v>134</v>
      </c>
      <c r="DB54" t="s">
        <v>111</v>
      </c>
    </row>
    <row r="55" spans="1:111" ht="15" customHeight="1" x14ac:dyDescent="0.25">
      <c r="A55" t="s">
        <v>1796</v>
      </c>
      <c r="B55" t="s">
        <v>109</v>
      </c>
      <c r="C55" s="1">
        <v>44026.855162962966</v>
      </c>
      <c r="D55" s="1">
        <v>44106</v>
      </c>
      <c r="E55" t="s">
        <v>138</v>
      </c>
      <c r="F55" s="1">
        <v>44102.833333333336</v>
      </c>
      <c r="G55" t="s">
        <v>134</v>
      </c>
      <c r="H55" t="s">
        <v>111</v>
      </c>
      <c r="I55" t="s">
        <v>111</v>
      </c>
      <c r="J55" t="s">
        <v>1163</v>
      </c>
      <c r="K55" t="s">
        <v>1164</v>
      </c>
      <c r="L55" t="s">
        <v>1165</v>
      </c>
      <c r="N55" t="s">
        <v>154</v>
      </c>
      <c r="O55" t="s">
        <v>117</v>
      </c>
      <c r="P55">
        <v>96950</v>
      </c>
      <c r="Q55" t="s">
        <v>118</v>
      </c>
      <c r="S55">
        <v>16704833926</v>
      </c>
      <c r="U55">
        <v>56173</v>
      </c>
      <c r="V55" t="s">
        <v>120</v>
      </c>
      <c r="X55" t="s">
        <v>1166</v>
      </c>
      <c r="Y55" t="s">
        <v>1167</v>
      </c>
      <c r="Z55" t="s">
        <v>1168</v>
      </c>
      <c r="AA55" t="s">
        <v>1169</v>
      </c>
      <c r="AB55" t="s">
        <v>1165</v>
      </c>
      <c r="AD55" t="s">
        <v>154</v>
      </c>
      <c r="AE55" t="s">
        <v>117</v>
      </c>
      <c r="AF55">
        <v>96950</v>
      </c>
      <c r="AG55" t="s">
        <v>118</v>
      </c>
      <c r="AI55">
        <v>16704833926</v>
      </c>
      <c r="AK55" t="s">
        <v>1170</v>
      </c>
      <c r="BC55" t="str">
        <f>"37-3011.00"</f>
        <v>37-3011.00</v>
      </c>
      <c r="BD55" t="s">
        <v>1797</v>
      </c>
      <c r="BE55" t="s">
        <v>1798</v>
      </c>
      <c r="BF55" t="s">
        <v>1799</v>
      </c>
      <c r="BG55">
        <v>2</v>
      </c>
      <c r="BI55" s="1">
        <v>44105</v>
      </c>
      <c r="BJ55" s="1">
        <v>44469</v>
      </c>
      <c r="BM55">
        <v>35</v>
      </c>
      <c r="BN55">
        <v>0</v>
      </c>
      <c r="BO55">
        <v>7</v>
      </c>
      <c r="BP55">
        <v>7</v>
      </c>
      <c r="BQ55">
        <v>7</v>
      </c>
      <c r="BR55">
        <v>7</v>
      </c>
      <c r="BS55">
        <v>7</v>
      </c>
      <c r="BT55">
        <v>0</v>
      </c>
      <c r="BU55" t="str">
        <f>"8:00 AM"</f>
        <v>8:00 AM</v>
      </c>
      <c r="BV55" t="str">
        <f>"4:00 PM"</f>
        <v>4:00 PM</v>
      </c>
      <c r="BW55" t="s">
        <v>162</v>
      </c>
      <c r="BX55">
        <v>0</v>
      </c>
      <c r="BY55">
        <v>3</v>
      </c>
      <c r="BZ55" t="s">
        <v>111</v>
      </c>
      <c r="CA55">
        <v>0</v>
      </c>
      <c r="CB55" t="s">
        <v>1800</v>
      </c>
      <c r="CC55" t="s">
        <v>1175</v>
      </c>
      <c r="CD55" t="s">
        <v>1176</v>
      </c>
      <c r="CE55" t="s">
        <v>154</v>
      </c>
      <c r="CF55" t="s">
        <v>117</v>
      </c>
      <c r="CG55">
        <v>96950</v>
      </c>
      <c r="CH55" s="3">
        <v>10.51</v>
      </c>
      <c r="CI55" s="3">
        <v>10.51</v>
      </c>
      <c r="CJ55" s="3">
        <v>15.76</v>
      </c>
      <c r="CK55" s="3">
        <v>15.76</v>
      </c>
      <c r="CL55" t="s">
        <v>132</v>
      </c>
      <c r="CN55" t="s">
        <v>133</v>
      </c>
      <c r="CP55" t="s">
        <v>111</v>
      </c>
      <c r="CQ55" t="s">
        <v>134</v>
      </c>
      <c r="CR55" t="s">
        <v>111</v>
      </c>
      <c r="CS55" t="s">
        <v>134</v>
      </c>
      <c r="CT55" t="s">
        <v>119</v>
      </c>
      <c r="CU55" t="s">
        <v>134</v>
      </c>
      <c r="CV55" t="s">
        <v>119</v>
      </c>
      <c r="CW55" t="s">
        <v>1177</v>
      </c>
      <c r="CX55">
        <v>16704833926</v>
      </c>
      <c r="CY55" t="s">
        <v>1801</v>
      </c>
      <c r="CZ55" t="s">
        <v>1178</v>
      </c>
      <c r="DA55" t="s">
        <v>134</v>
      </c>
      <c r="DB55" t="s">
        <v>111</v>
      </c>
    </row>
    <row r="56" spans="1:111" ht="15" customHeight="1" x14ac:dyDescent="0.25">
      <c r="A56" t="s">
        <v>1162</v>
      </c>
      <c r="B56" t="s">
        <v>109</v>
      </c>
      <c r="C56" s="1">
        <v>44026.861659837959</v>
      </c>
      <c r="D56" s="1">
        <v>44106</v>
      </c>
      <c r="E56" t="s">
        <v>138</v>
      </c>
      <c r="F56" s="1">
        <v>44102.833333333336</v>
      </c>
      <c r="G56" t="s">
        <v>134</v>
      </c>
      <c r="H56" t="s">
        <v>111</v>
      </c>
      <c r="I56" t="s">
        <v>111</v>
      </c>
      <c r="J56" t="s">
        <v>1163</v>
      </c>
      <c r="K56" t="s">
        <v>1164</v>
      </c>
      <c r="L56" t="s">
        <v>1165</v>
      </c>
      <c r="N56" t="s">
        <v>154</v>
      </c>
      <c r="O56" t="s">
        <v>117</v>
      </c>
      <c r="P56">
        <v>96950</v>
      </c>
      <c r="Q56" t="s">
        <v>118</v>
      </c>
      <c r="S56">
        <v>16704833926</v>
      </c>
      <c r="U56">
        <v>56173</v>
      </c>
      <c r="V56" t="s">
        <v>120</v>
      </c>
      <c r="X56" t="s">
        <v>1166</v>
      </c>
      <c r="Y56" t="s">
        <v>1167</v>
      </c>
      <c r="Z56" t="s">
        <v>1168</v>
      </c>
      <c r="AA56" t="s">
        <v>1169</v>
      </c>
      <c r="AB56" t="s">
        <v>1165</v>
      </c>
      <c r="AD56" t="s">
        <v>154</v>
      </c>
      <c r="AE56" t="s">
        <v>117</v>
      </c>
      <c r="AF56">
        <v>96950</v>
      </c>
      <c r="AG56" t="s">
        <v>118</v>
      </c>
      <c r="AI56">
        <v>16704833926</v>
      </c>
      <c r="AK56" t="s">
        <v>1170</v>
      </c>
      <c r="BC56" t="str">
        <f>"45-2092.01"</f>
        <v>45-2092.01</v>
      </c>
      <c r="BD56" t="s">
        <v>1171</v>
      </c>
      <c r="BE56" t="s">
        <v>1172</v>
      </c>
      <c r="BF56" t="s">
        <v>1173</v>
      </c>
      <c r="BG56">
        <v>1</v>
      </c>
      <c r="BI56" s="1">
        <v>44105</v>
      </c>
      <c r="BJ56" s="1">
        <v>44469</v>
      </c>
      <c r="BM56">
        <v>35</v>
      </c>
      <c r="BN56">
        <v>0</v>
      </c>
      <c r="BO56">
        <v>7</v>
      </c>
      <c r="BP56">
        <v>7</v>
      </c>
      <c r="BQ56">
        <v>7</v>
      </c>
      <c r="BR56">
        <v>7</v>
      </c>
      <c r="BS56">
        <v>7</v>
      </c>
      <c r="BT56">
        <v>0</v>
      </c>
      <c r="BU56" t="str">
        <f>"8:00 AM"</f>
        <v>8:00 AM</v>
      </c>
      <c r="BV56" t="str">
        <f>"4:00 PM"</f>
        <v>4:00 PM</v>
      </c>
      <c r="BW56" t="s">
        <v>162</v>
      </c>
      <c r="BX56">
        <v>0</v>
      </c>
      <c r="BY56">
        <v>3</v>
      </c>
      <c r="BZ56" t="s">
        <v>111</v>
      </c>
      <c r="CA56">
        <v>0</v>
      </c>
      <c r="CB56" t="s">
        <v>1174</v>
      </c>
      <c r="CC56" t="s">
        <v>1175</v>
      </c>
      <c r="CD56" t="s">
        <v>1176</v>
      </c>
      <c r="CE56" t="s">
        <v>154</v>
      </c>
      <c r="CF56" t="s">
        <v>117</v>
      </c>
      <c r="CG56">
        <v>96950</v>
      </c>
      <c r="CH56" s="3">
        <v>9.0299999999999994</v>
      </c>
      <c r="CI56" s="3">
        <v>9.0299999999999994</v>
      </c>
      <c r="CJ56" s="3">
        <v>13.54</v>
      </c>
      <c r="CK56" s="3">
        <v>13.54</v>
      </c>
      <c r="CL56" t="s">
        <v>132</v>
      </c>
      <c r="CN56" t="s">
        <v>133</v>
      </c>
      <c r="CP56" t="s">
        <v>111</v>
      </c>
      <c r="CQ56" t="s">
        <v>134</v>
      </c>
      <c r="CR56" t="s">
        <v>111</v>
      </c>
      <c r="CS56" t="s">
        <v>134</v>
      </c>
      <c r="CT56" t="s">
        <v>119</v>
      </c>
      <c r="CU56" t="s">
        <v>134</v>
      </c>
      <c r="CV56" t="s">
        <v>119</v>
      </c>
      <c r="CW56" t="s">
        <v>1177</v>
      </c>
      <c r="CX56">
        <v>16704833926</v>
      </c>
      <c r="CY56" t="s">
        <v>1170</v>
      </c>
      <c r="CZ56" t="s">
        <v>1178</v>
      </c>
      <c r="DA56" t="s">
        <v>134</v>
      </c>
      <c r="DB56" t="s">
        <v>111</v>
      </c>
    </row>
    <row r="57" spans="1:111" ht="15" customHeight="1" x14ac:dyDescent="0.25">
      <c r="A57" t="s">
        <v>7817</v>
      </c>
      <c r="B57" t="s">
        <v>109</v>
      </c>
      <c r="C57" s="1">
        <v>44026.874381712965</v>
      </c>
      <c r="D57" s="1">
        <v>44106</v>
      </c>
      <c r="E57" t="s">
        <v>110</v>
      </c>
      <c r="G57" t="s">
        <v>111</v>
      </c>
      <c r="H57" t="s">
        <v>111</v>
      </c>
      <c r="I57" t="s">
        <v>111</v>
      </c>
      <c r="J57" t="s">
        <v>4196</v>
      </c>
      <c r="K57" t="s">
        <v>4197</v>
      </c>
      <c r="L57" t="s">
        <v>4198</v>
      </c>
      <c r="N57" t="s">
        <v>154</v>
      </c>
      <c r="O57" t="s">
        <v>117</v>
      </c>
      <c r="P57">
        <v>96950</v>
      </c>
      <c r="Q57" t="s">
        <v>118</v>
      </c>
      <c r="S57">
        <v>16702341229</v>
      </c>
      <c r="U57">
        <v>31181</v>
      </c>
      <c r="V57" t="s">
        <v>120</v>
      </c>
      <c r="X57" t="s">
        <v>4199</v>
      </c>
      <c r="Y57" t="s">
        <v>4200</v>
      </c>
      <c r="Z57" t="s">
        <v>4201</v>
      </c>
      <c r="AA57" t="s">
        <v>1169</v>
      </c>
      <c r="AB57" t="s">
        <v>4198</v>
      </c>
      <c r="AD57" t="s">
        <v>154</v>
      </c>
      <c r="AE57" t="s">
        <v>117</v>
      </c>
      <c r="AF57">
        <v>96950</v>
      </c>
      <c r="AG57" t="s">
        <v>118</v>
      </c>
      <c r="AI57">
        <v>16702341229</v>
      </c>
      <c r="AK57" t="s">
        <v>4202</v>
      </c>
      <c r="BC57" t="str">
        <f>"51-3011.00"</f>
        <v>51-3011.00</v>
      </c>
      <c r="BD57" t="s">
        <v>377</v>
      </c>
      <c r="BE57" t="s">
        <v>4203</v>
      </c>
      <c r="BF57" t="s">
        <v>379</v>
      </c>
      <c r="BG57">
        <v>1</v>
      </c>
      <c r="BI57" s="1">
        <v>44105</v>
      </c>
      <c r="BJ57" s="1">
        <v>44469</v>
      </c>
      <c r="BM57">
        <v>40</v>
      </c>
      <c r="BN57">
        <v>0</v>
      </c>
      <c r="BO57">
        <v>8</v>
      </c>
      <c r="BP57">
        <v>8</v>
      </c>
      <c r="BQ57">
        <v>8</v>
      </c>
      <c r="BR57">
        <v>8</v>
      </c>
      <c r="BS57">
        <v>8</v>
      </c>
      <c r="BT57">
        <v>0</v>
      </c>
      <c r="BU57" t="str">
        <f>"8:00 AM"</f>
        <v>8:00 AM</v>
      </c>
      <c r="BV57" t="str">
        <f>"5:00 PM"</f>
        <v>5:00 PM</v>
      </c>
      <c r="BW57" t="s">
        <v>162</v>
      </c>
      <c r="BX57">
        <v>0</v>
      </c>
      <c r="BY57">
        <v>3</v>
      </c>
      <c r="BZ57" t="s">
        <v>111</v>
      </c>
      <c r="CA57">
        <v>0</v>
      </c>
      <c r="CB57" s="2" t="s">
        <v>4204</v>
      </c>
      <c r="CC57" t="s">
        <v>4205</v>
      </c>
      <c r="CD57" t="s">
        <v>4206</v>
      </c>
      <c r="CE57" t="s">
        <v>154</v>
      </c>
      <c r="CF57" t="s">
        <v>117</v>
      </c>
      <c r="CG57">
        <v>96950</v>
      </c>
      <c r="CH57" s="3">
        <v>7.55</v>
      </c>
      <c r="CI57" s="3">
        <v>7.55</v>
      </c>
      <c r="CJ57" s="3">
        <v>11.32</v>
      </c>
      <c r="CK57" s="3">
        <v>11.32</v>
      </c>
      <c r="CL57" t="s">
        <v>132</v>
      </c>
      <c r="CN57" t="s">
        <v>133</v>
      </c>
      <c r="CP57" t="s">
        <v>111</v>
      </c>
      <c r="CQ57" t="s">
        <v>134</v>
      </c>
      <c r="CR57" t="s">
        <v>111</v>
      </c>
      <c r="CS57" t="s">
        <v>134</v>
      </c>
      <c r="CT57" t="s">
        <v>119</v>
      </c>
      <c r="CU57" t="s">
        <v>134</v>
      </c>
      <c r="CV57" t="s">
        <v>119</v>
      </c>
      <c r="CW57" t="s">
        <v>1177</v>
      </c>
      <c r="CX57">
        <v>16702341229</v>
      </c>
      <c r="CY57" t="s">
        <v>4202</v>
      </c>
      <c r="CZ57" t="s">
        <v>1178</v>
      </c>
      <c r="DA57" t="s">
        <v>134</v>
      </c>
      <c r="DB57" t="s">
        <v>111</v>
      </c>
    </row>
    <row r="58" spans="1:111" ht="15" customHeight="1" x14ac:dyDescent="0.25">
      <c r="A58" t="s">
        <v>633</v>
      </c>
      <c r="B58" t="s">
        <v>137</v>
      </c>
      <c r="C58" s="1">
        <v>44027.08800462963</v>
      </c>
      <c r="D58" s="1">
        <v>44110</v>
      </c>
      <c r="E58" t="s">
        <v>138</v>
      </c>
      <c r="F58" s="1">
        <v>44103.833333333336</v>
      </c>
      <c r="G58" t="s">
        <v>134</v>
      </c>
      <c r="H58" t="s">
        <v>111</v>
      </c>
      <c r="I58" t="s">
        <v>111</v>
      </c>
      <c r="J58" t="s">
        <v>634</v>
      </c>
      <c r="K58" t="s">
        <v>635</v>
      </c>
      <c r="L58" t="s">
        <v>636</v>
      </c>
      <c r="N58" t="s">
        <v>116</v>
      </c>
      <c r="O58" t="s">
        <v>117</v>
      </c>
      <c r="P58">
        <v>96950</v>
      </c>
      <c r="Q58" t="s">
        <v>118</v>
      </c>
      <c r="R58" t="s">
        <v>119</v>
      </c>
      <c r="S58">
        <v>16702346601</v>
      </c>
      <c r="T58">
        <v>711</v>
      </c>
      <c r="U58">
        <v>72111</v>
      </c>
      <c r="V58" t="s">
        <v>120</v>
      </c>
      <c r="X58" t="s">
        <v>637</v>
      </c>
      <c r="Y58" t="s">
        <v>638</v>
      </c>
      <c r="Z58" t="s">
        <v>639</v>
      </c>
      <c r="AA58" t="s">
        <v>640</v>
      </c>
      <c r="AB58" t="s">
        <v>641</v>
      </c>
      <c r="AD58" t="s">
        <v>116</v>
      </c>
      <c r="AE58" t="s">
        <v>117</v>
      </c>
      <c r="AF58">
        <v>96950</v>
      </c>
      <c r="AG58" t="s">
        <v>118</v>
      </c>
      <c r="AH58" t="s">
        <v>119</v>
      </c>
      <c r="AI58">
        <v>16702346601</v>
      </c>
      <c r="AJ58">
        <v>711</v>
      </c>
      <c r="AK58" t="s">
        <v>642</v>
      </c>
      <c r="BC58" t="str">
        <f>"43-3031.00"</f>
        <v>43-3031.00</v>
      </c>
      <c r="BD58" t="s">
        <v>176</v>
      </c>
      <c r="BE58" t="s">
        <v>643</v>
      </c>
      <c r="BF58" t="s">
        <v>644</v>
      </c>
      <c r="BG58">
        <v>2</v>
      </c>
      <c r="BH58">
        <v>2</v>
      </c>
      <c r="BI58" s="1">
        <v>44105</v>
      </c>
      <c r="BJ58" s="1">
        <v>44469</v>
      </c>
      <c r="BK58" s="1">
        <v>44110</v>
      </c>
      <c r="BL58" s="1">
        <v>44469</v>
      </c>
      <c r="BM58">
        <v>35</v>
      </c>
      <c r="BN58">
        <v>0</v>
      </c>
      <c r="BO58">
        <v>7</v>
      </c>
      <c r="BP58">
        <v>7</v>
      </c>
      <c r="BQ58">
        <v>7</v>
      </c>
      <c r="BR58">
        <v>7</v>
      </c>
      <c r="BS58">
        <v>7</v>
      </c>
      <c r="BT58">
        <v>0</v>
      </c>
      <c r="BU58" t="str">
        <f>"7:00 AM"</f>
        <v>7:00 AM</v>
      </c>
      <c r="BV58" t="str">
        <f>"2:30 PM"</f>
        <v>2:30 PM</v>
      </c>
      <c r="BW58" t="s">
        <v>349</v>
      </c>
      <c r="BX58">
        <v>0</v>
      </c>
      <c r="BY58">
        <v>24</v>
      </c>
      <c r="BZ58" t="s">
        <v>111</v>
      </c>
      <c r="CA58">
        <v>0</v>
      </c>
      <c r="CB58" t="s">
        <v>645</v>
      </c>
      <c r="CC58" t="s">
        <v>635</v>
      </c>
      <c r="CD58" t="s">
        <v>636</v>
      </c>
      <c r="CE58" t="s">
        <v>260</v>
      </c>
      <c r="CF58" t="s">
        <v>117</v>
      </c>
      <c r="CG58">
        <v>96950</v>
      </c>
      <c r="CH58" s="3">
        <v>9.8699999999999992</v>
      </c>
      <c r="CI58" s="3">
        <v>10.87</v>
      </c>
      <c r="CJ58" s="3">
        <v>14.81</v>
      </c>
      <c r="CK58" s="3">
        <v>16.309999999999999</v>
      </c>
      <c r="CL58" t="s">
        <v>132</v>
      </c>
      <c r="CM58" t="s">
        <v>646</v>
      </c>
      <c r="CN58" t="s">
        <v>133</v>
      </c>
      <c r="CP58" t="s">
        <v>111</v>
      </c>
      <c r="CQ58" t="s">
        <v>134</v>
      </c>
      <c r="CR58" t="s">
        <v>111</v>
      </c>
      <c r="CS58" t="s">
        <v>134</v>
      </c>
      <c r="CT58" t="s">
        <v>134</v>
      </c>
      <c r="CU58" t="s">
        <v>134</v>
      </c>
      <c r="CV58" t="s">
        <v>119</v>
      </c>
      <c r="CW58" t="s">
        <v>647</v>
      </c>
      <c r="CX58">
        <v>16702346601</v>
      </c>
      <c r="CY58" t="s">
        <v>648</v>
      </c>
      <c r="CZ58" t="s">
        <v>649</v>
      </c>
      <c r="DA58" t="s">
        <v>134</v>
      </c>
      <c r="DB58" t="s">
        <v>111</v>
      </c>
    </row>
    <row r="59" spans="1:111" ht="15" customHeight="1" x14ac:dyDescent="0.25">
      <c r="A59" t="s">
        <v>7931</v>
      </c>
      <c r="B59" t="s">
        <v>109</v>
      </c>
      <c r="C59" s="1">
        <v>44027.11010046296</v>
      </c>
      <c r="D59" s="1">
        <v>44105</v>
      </c>
      <c r="E59" t="s">
        <v>138</v>
      </c>
      <c r="F59" s="1">
        <v>44097.833333333336</v>
      </c>
      <c r="G59" t="s">
        <v>134</v>
      </c>
      <c r="H59" t="s">
        <v>111</v>
      </c>
      <c r="I59" t="s">
        <v>111</v>
      </c>
      <c r="J59" t="s">
        <v>634</v>
      </c>
      <c r="K59" t="s">
        <v>635</v>
      </c>
      <c r="L59" t="s">
        <v>636</v>
      </c>
      <c r="N59" t="s">
        <v>116</v>
      </c>
      <c r="O59" t="s">
        <v>117</v>
      </c>
      <c r="P59">
        <v>96950</v>
      </c>
      <c r="Q59" t="s">
        <v>118</v>
      </c>
      <c r="R59" t="s">
        <v>119</v>
      </c>
      <c r="S59">
        <v>16702346601</v>
      </c>
      <c r="T59">
        <v>711</v>
      </c>
      <c r="U59">
        <v>72111</v>
      </c>
      <c r="V59" t="s">
        <v>120</v>
      </c>
      <c r="X59" t="s">
        <v>7932</v>
      </c>
      <c r="Y59" t="s">
        <v>638</v>
      </c>
      <c r="Z59" t="s">
        <v>639</v>
      </c>
      <c r="AA59" t="s">
        <v>640</v>
      </c>
      <c r="AB59" t="s">
        <v>641</v>
      </c>
      <c r="AD59" t="s">
        <v>260</v>
      </c>
      <c r="AE59" t="s">
        <v>117</v>
      </c>
      <c r="AF59">
        <v>96950</v>
      </c>
      <c r="AG59" t="s">
        <v>118</v>
      </c>
      <c r="AH59" t="s">
        <v>119</v>
      </c>
      <c r="AI59">
        <v>16702346601</v>
      </c>
      <c r="AJ59">
        <v>711</v>
      </c>
      <c r="AK59" t="s">
        <v>642</v>
      </c>
      <c r="BC59" t="str">
        <f>"15-1121.00"</f>
        <v>15-1121.00</v>
      </c>
      <c r="BD59" t="s">
        <v>7933</v>
      </c>
      <c r="BE59" t="s">
        <v>7934</v>
      </c>
      <c r="BF59" t="s">
        <v>7935</v>
      </c>
      <c r="BG59">
        <v>1</v>
      </c>
      <c r="BI59" s="1">
        <v>44099</v>
      </c>
      <c r="BJ59" s="1">
        <v>44463</v>
      </c>
      <c r="BM59">
        <v>35</v>
      </c>
      <c r="BN59">
        <v>0</v>
      </c>
      <c r="BO59">
        <v>7</v>
      </c>
      <c r="BP59">
        <v>7</v>
      </c>
      <c r="BQ59">
        <v>7</v>
      </c>
      <c r="BR59">
        <v>7</v>
      </c>
      <c r="BS59">
        <v>7</v>
      </c>
      <c r="BT59">
        <v>0</v>
      </c>
      <c r="BU59" t="str">
        <f>"7:00 AM"</f>
        <v>7:00 AM</v>
      </c>
      <c r="BV59" t="str">
        <f>"2:30 PM"</f>
        <v>2:30 PM</v>
      </c>
      <c r="BW59" t="s">
        <v>415</v>
      </c>
      <c r="BX59">
        <v>0</v>
      </c>
      <c r="BY59">
        <v>24</v>
      </c>
      <c r="BZ59" t="s">
        <v>111</v>
      </c>
      <c r="CA59">
        <v>0</v>
      </c>
      <c r="CB59" t="s">
        <v>7936</v>
      </c>
      <c r="CC59" t="s">
        <v>635</v>
      </c>
      <c r="CD59" t="s">
        <v>636</v>
      </c>
      <c r="CE59" t="s">
        <v>260</v>
      </c>
      <c r="CF59" t="s">
        <v>117</v>
      </c>
      <c r="CG59">
        <v>96950</v>
      </c>
      <c r="CH59" s="3">
        <v>4472</v>
      </c>
      <c r="CI59" s="3">
        <v>4472</v>
      </c>
      <c r="CL59" t="s">
        <v>952</v>
      </c>
      <c r="CM59" t="s">
        <v>1377</v>
      </c>
      <c r="CN59" t="s">
        <v>133</v>
      </c>
      <c r="CP59" t="s">
        <v>111</v>
      </c>
      <c r="CQ59" t="s">
        <v>134</v>
      </c>
      <c r="CR59" t="s">
        <v>111</v>
      </c>
      <c r="CS59" t="s">
        <v>111</v>
      </c>
      <c r="CT59" t="s">
        <v>134</v>
      </c>
      <c r="CU59" t="s">
        <v>134</v>
      </c>
      <c r="CV59" t="s">
        <v>119</v>
      </c>
      <c r="CW59" t="s">
        <v>1378</v>
      </c>
      <c r="CX59">
        <v>16702346601</v>
      </c>
      <c r="CY59" t="s">
        <v>648</v>
      </c>
      <c r="CZ59" t="s">
        <v>1272</v>
      </c>
      <c r="DA59" t="s">
        <v>134</v>
      </c>
      <c r="DB59" t="s">
        <v>111</v>
      </c>
    </row>
    <row r="60" spans="1:111" ht="15" customHeight="1" x14ac:dyDescent="0.25">
      <c r="A60" t="s">
        <v>9501</v>
      </c>
      <c r="B60" t="s">
        <v>109</v>
      </c>
      <c r="C60" s="1">
        <v>44027.12236898148</v>
      </c>
      <c r="D60" s="1">
        <v>44105</v>
      </c>
      <c r="E60" t="s">
        <v>138</v>
      </c>
      <c r="F60" s="1">
        <v>44099.833333333336</v>
      </c>
      <c r="G60" t="s">
        <v>134</v>
      </c>
      <c r="H60" t="s">
        <v>111</v>
      </c>
      <c r="I60" t="s">
        <v>111</v>
      </c>
      <c r="J60" t="s">
        <v>634</v>
      </c>
      <c r="K60" t="s">
        <v>1372</v>
      </c>
      <c r="L60" t="s">
        <v>636</v>
      </c>
      <c r="N60" t="s">
        <v>116</v>
      </c>
      <c r="O60" t="s">
        <v>117</v>
      </c>
      <c r="P60">
        <v>96950</v>
      </c>
      <c r="Q60" t="s">
        <v>118</v>
      </c>
      <c r="R60" t="s">
        <v>119</v>
      </c>
      <c r="S60">
        <v>16702346601</v>
      </c>
      <c r="T60">
        <v>711</v>
      </c>
      <c r="U60">
        <v>72111</v>
      </c>
      <c r="V60" t="s">
        <v>120</v>
      </c>
      <c r="X60" t="s">
        <v>7932</v>
      </c>
      <c r="Y60" t="s">
        <v>1373</v>
      </c>
      <c r="Z60" t="s">
        <v>639</v>
      </c>
      <c r="AA60" t="s">
        <v>640</v>
      </c>
      <c r="AB60" t="s">
        <v>641</v>
      </c>
      <c r="AD60" t="s">
        <v>116</v>
      </c>
      <c r="AE60" t="s">
        <v>117</v>
      </c>
      <c r="AF60">
        <v>96950</v>
      </c>
      <c r="AG60" t="s">
        <v>118</v>
      </c>
      <c r="AH60" t="s">
        <v>119</v>
      </c>
      <c r="AI60">
        <v>16702346601</v>
      </c>
      <c r="AJ60">
        <v>711</v>
      </c>
      <c r="AK60" t="s">
        <v>642</v>
      </c>
      <c r="BC60" t="str">
        <f>"11-9081.00"</f>
        <v>11-9081.00</v>
      </c>
      <c r="BD60" t="s">
        <v>9502</v>
      </c>
      <c r="BE60" t="s">
        <v>9503</v>
      </c>
      <c r="BF60" t="s">
        <v>9504</v>
      </c>
      <c r="BG60">
        <v>1</v>
      </c>
      <c r="BI60" s="1">
        <v>44101</v>
      </c>
      <c r="BJ60" s="1">
        <v>44465</v>
      </c>
      <c r="BM60">
        <v>40</v>
      </c>
      <c r="BN60">
        <v>0</v>
      </c>
      <c r="BO60">
        <v>7</v>
      </c>
      <c r="BP60">
        <v>7</v>
      </c>
      <c r="BQ60">
        <v>7</v>
      </c>
      <c r="BR60">
        <v>7</v>
      </c>
      <c r="BS60">
        <v>7</v>
      </c>
      <c r="BT60">
        <v>5</v>
      </c>
      <c r="BU60" t="str">
        <f>"8:00 AM"</f>
        <v>8:00 AM</v>
      </c>
      <c r="BV60" t="str">
        <f>"4:00 PM"</f>
        <v>4:00 PM</v>
      </c>
      <c r="BW60" t="s">
        <v>349</v>
      </c>
      <c r="BX60">
        <v>0</v>
      </c>
      <c r="BY60">
        <v>24</v>
      </c>
      <c r="BZ60" t="s">
        <v>134</v>
      </c>
      <c r="CA60">
        <v>11</v>
      </c>
      <c r="CB60" t="s">
        <v>1376</v>
      </c>
      <c r="CC60" t="s">
        <v>1372</v>
      </c>
      <c r="CD60" t="s">
        <v>387</v>
      </c>
      <c r="CE60" t="s">
        <v>116</v>
      </c>
      <c r="CF60" t="s">
        <v>117</v>
      </c>
      <c r="CG60">
        <v>96950</v>
      </c>
      <c r="CH60" s="3">
        <v>4236.2700000000004</v>
      </c>
      <c r="CI60" s="3">
        <v>4236.2700000000004</v>
      </c>
      <c r="CL60" t="s">
        <v>952</v>
      </c>
      <c r="CM60" t="s">
        <v>1377</v>
      </c>
      <c r="CN60" t="s">
        <v>133</v>
      </c>
      <c r="CP60" t="s">
        <v>111</v>
      </c>
      <c r="CQ60" t="s">
        <v>134</v>
      </c>
      <c r="CR60" t="s">
        <v>111</v>
      </c>
      <c r="CS60" t="s">
        <v>111</v>
      </c>
      <c r="CT60" t="s">
        <v>134</v>
      </c>
      <c r="CU60" t="s">
        <v>134</v>
      </c>
      <c r="CV60" t="s">
        <v>119</v>
      </c>
      <c r="CW60" t="s">
        <v>1378</v>
      </c>
      <c r="CX60">
        <v>16702346601</v>
      </c>
      <c r="CY60" t="s">
        <v>648</v>
      </c>
      <c r="CZ60" t="s">
        <v>1272</v>
      </c>
      <c r="DA60" t="s">
        <v>134</v>
      </c>
      <c r="DB60" t="s">
        <v>111</v>
      </c>
    </row>
    <row r="61" spans="1:111" ht="15" customHeight="1" x14ac:dyDescent="0.25">
      <c r="A61" t="s">
        <v>1371</v>
      </c>
      <c r="B61" t="s">
        <v>193</v>
      </c>
      <c r="C61" s="1">
        <v>44027.126485763889</v>
      </c>
      <c r="D61" s="1">
        <v>44109</v>
      </c>
      <c r="E61" t="s">
        <v>138</v>
      </c>
      <c r="F61" s="1">
        <v>44103.833333333336</v>
      </c>
      <c r="G61" t="s">
        <v>111</v>
      </c>
      <c r="H61" t="s">
        <v>111</v>
      </c>
      <c r="I61" t="s">
        <v>111</v>
      </c>
      <c r="J61" t="s">
        <v>634</v>
      </c>
      <c r="K61" t="s">
        <v>1372</v>
      </c>
      <c r="L61" t="s">
        <v>636</v>
      </c>
      <c r="N61" t="s">
        <v>116</v>
      </c>
      <c r="O61" t="s">
        <v>117</v>
      </c>
      <c r="P61">
        <v>96950</v>
      </c>
      <c r="Q61" t="s">
        <v>118</v>
      </c>
      <c r="R61" t="s">
        <v>119</v>
      </c>
      <c r="S61">
        <v>16702346601</v>
      </c>
      <c r="T61">
        <v>711</v>
      </c>
      <c r="U61">
        <v>72111</v>
      </c>
      <c r="V61" t="s">
        <v>120</v>
      </c>
      <c r="X61" t="s">
        <v>637</v>
      </c>
      <c r="Y61" t="s">
        <v>1373</v>
      </c>
      <c r="Z61" t="s">
        <v>639</v>
      </c>
      <c r="AA61" t="s">
        <v>293</v>
      </c>
      <c r="AB61" t="s">
        <v>641</v>
      </c>
      <c r="AD61" t="s">
        <v>116</v>
      </c>
      <c r="AE61" t="s">
        <v>117</v>
      </c>
      <c r="AF61">
        <v>96950</v>
      </c>
      <c r="AG61" t="s">
        <v>118</v>
      </c>
      <c r="AH61" t="s">
        <v>119</v>
      </c>
      <c r="AI61">
        <v>16702346601</v>
      </c>
      <c r="AJ61">
        <v>711</v>
      </c>
      <c r="AK61" t="s">
        <v>642</v>
      </c>
      <c r="BC61" t="str">
        <f>"43-1011.00"</f>
        <v>43-1011.00</v>
      </c>
      <c r="BD61" t="s">
        <v>730</v>
      </c>
      <c r="BE61" t="s">
        <v>1374</v>
      </c>
      <c r="BF61" t="s">
        <v>1375</v>
      </c>
      <c r="BG61">
        <v>1</v>
      </c>
      <c r="BI61" s="1">
        <v>44105</v>
      </c>
      <c r="BJ61" s="1">
        <v>44469</v>
      </c>
      <c r="BM61">
        <v>35</v>
      </c>
      <c r="BN61">
        <v>0</v>
      </c>
      <c r="BO61">
        <v>7</v>
      </c>
      <c r="BP61">
        <v>7</v>
      </c>
      <c r="BQ61">
        <v>7</v>
      </c>
      <c r="BR61">
        <v>7</v>
      </c>
      <c r="BS61">
        <v>7</v>
      </c>
      <c r="BT61">
        <v>0</v>
      </c>
      <c r="BU61" t="str">
        <f>"7:00 AM"</f>
        <v>7:00 AM</v>
      </c>
      <c r="BV61" t="str">
        <f>"2:30 PM"</f>
        <v>2:30 PM</v>
      </c>
      <c r="BW61" t="s">
        <v>128</v>
      </c>
      <c r="BX61">
        <v>0</v>
      </c>
      <c r="BY61">
        <v>24</v>
      </c>
      <c r="BZ61" t="s">
        <v>134</v>
      </c>
      <c r="CA61">
        <v>1</v>
      </c>
      <c r="CB61" t="s">
        <v>1376</v>
      </c>
      <c r="CC61" t="s">
        <v>635</v>
      </c>
      <c r="CD61" t="s">
        <v>387</v>
      </c>
      <c r="CE61" t="s">
        <v>116</v>
      </c>
      <c r="CF61" t="s">
        <v>117</v>
      </c>
      <c r="CG61">
        <v>96950</v>
      </c>
      <c r="CH61" s="3">
        <v>3484</v>
      </c>
      <c r="CI61" s="3">
        <v>3484</v>
      </c>
      <c r="CL61" t="s">
        <v>952</v>
      </c>
      <c r="CM61" t="s">
        <v>1377</v>
      </c>
      <c r="CN61" t="s">
        <v>133</v>
      </c>
      <c r="CP61" t="s">
        <v>111</v>
      </c>
      <c r="CQ61" t="s">
        <v>134</v>
      </c>
      <c r="CR61" t="s">
        <v>111</v>
      </c>
      <c r="CS61" t="s">
        <v>111</v>
      </c>
      <c r="CT61" t="s">
        <v>134</v>
      </c>
      <c r="CU61" t="s">
        <v>134</v>
      </c>
      <c r="CV61" t="s">
        <v>119</v>
      </c>
      <c r="CW61" t="s">
        <v>1378</v>
      </c>
      <c r="CX61">
        <v>16702346601</v>
      </c>
      <c r="CY61" t="s">
        <v>648</v>
      </c>
      <c r="CZ61" t="s">
        <v>1272</v>
      </c>
      <c r="DA61" t="s">
        <v>134</v>
      </c>
      <c r="DB61" t="s">
        <v>111</v>
      </c>
    </row>
    <row r="62" spans="1:111" ht="15" customHeight="1" x14ac:dyDescent="0.25">
      <c r="A62" t="s">
        <v>7655</v>
      </c>
      <c r="B62" t="s">
        <v>109</v>
      </c>
      <c r="C62" s="1">
        <v>44027.389393981481</v>
      </c>
      <c r="D62" s="1">
        <v>44106</v>
      </c>
      <c r="E62" t="s">
        <v>138</v>
      </c>
      <c r="F62" s="1">
        <v>44103.833333333336</v>
      </c>
      <c r="G62" t="s">
        <v>134</v>
      </c>
      <c r="H62" t="s">
        <v>111</v>
      </c>
      <c r="I62" t="s">
        <v>111</v>
      </c>
      <c r="J62" t="s">
        <v>2140</v>
      </c>
      <c r="K62" t="s">
        <v>7656</v>
      </c>
      <c r="L62" t="s">
        <v>2151</v>
      </c>
      <c r="M62" t="s">
        <v>2143</v>
      </c>
      <c r="N62" t="s">
        <v>116</v>
      </c>
      <c r="O62" t="s">
        <v>117</v>
      </c>
      <c r="P62">
        <v>96950</v>
      </c>
      <c r="Q62" t="s">
        <v>118</v>
      </c>
      <c r="R62" t="s">
        <v>117</v>
      </c>
      <c r="S62">
        <v>16702346869</v>
      </c>
      <c r="U62">
        <v>44112</v>
      </c>
      <c r="V62" t="s">
        <v>120</v>
      </c>
      <c r="X62" t="s">
        <v>834</v>
      </c>
      <c r="Y62" t="s">
        <v>2144</v>
      </c>
      <c r="Z62" t="s">
        <v>119</v>
      </c>
      <c r="AA62" t="s">
        <v>185</v>
      </c>
      <c r="AB62" t="s">
        <v>2151</v>
      </c>
      <c r="AC62" t="s">
        <v>2145</v>
      </c>
      <c r="AD62" t="s">
        <v>116</v>
      </c>
      <c r="AE62" t="s">
        <v>117</v>
      </c>
      <c r="AF62">
        <v>96950</v>
      </c>
      <c r="AG62" t="s">
        <v>118</v>
      </c>
      <c r="AH62" t="s">
        <v>117</v>
      </c>
      <c r="AI62">
        <v>16702346869</v>
      </c>
      <c r="AK62" t="s">
        <v>2146</v>
      </c>
      <c r="BC62" t="str">
        <f>"53-7061.00"</f>
        <v>53-7061.00</v>
      </c>
      <c r="BD62" t="s">
        <v>2147</v>
      </c>
      <c r="BE62" t="s">
        <v>2148</v>
      </c>
      <c r="BF62" t="s">
        <v>2149</v>
      </c>
      <c r="BG62">
        <v>1</v>
      </c>
      <c r="BI62" s="1">
        <v>44105</v>
      </c>
      <c r="BJ62" s="1">
        <v>44469</v>
      </c>
      <c r="BM62">
        <v>40</v>
      </c>
      <c r="BN62">
        <v>0</v>
      </c>
      <c r="BO62">
        <v>8</v>
      </c>
      <c r="BP62">
        <v>8</v>
      </c>
      <c r="BQ62">
        <v>8</v>
      </c>
      <c r="BR62">
        <v>8</v>
      </c>
      <c r="BS62">
        <v>8</v>
      </c>
      <c r="BT62">
        <v>0</v>
      </c>
      <c r="BU62" t="str">
        <f>"8:00 AM"</f>
        <v>8:00 AM</v>
      </c>
      <c r="BV62" t="str">
        <f t="shared" ref="BV62:BV69" si="3">"5:00 PM"</f>
        <v>5:00 PM</v>
      </c>
      <c r="BW62" t="s">
        <v>128</v>
      </c>
      <c r="BX62">
        <v>0</v>
      </c>
      <c r="BY62">
        <v>6</v>
      </c>
      <c r="BZ62" t="s">
        <v>111</v>
      </c>
      <c r="CA62">
        <v>0</v>
      </c>
      <c r="CB62" t="s">
        <v>7657</v>
      </c>
      <c r="CC62" t="s">
        <v>2151</v>
      </c>
      <c r="CD62" t="s">
        <v>2143</v>
      </c>
      <c r="CE62" t="s">
        <v>116</v>
      </c>
      <c r="CF62" t="s">
        <v>117</v>
      </c>
      <c r="CG62">
        <v>96950</v>
      </c>
      <c r="CH62" s="3">
        <v>9.98</v>
      </c>
      <c r="CI62" s="3">
        <v>10.5</v>
      </c>
      <c r="CJ62" s="3">
        <v>14.97</v>
      </c>
      <c r="CK62" s="3">
        <v>15.75</v>
      </c>
      <c r="CL62" t="s">
        <v>132</v>
      </c>
      <c r="CM62" t="s">
        <v>119</v>
      </c>
      <c r="CN62" t="s">
        <v>631</v>
      </c>
      <c r="CP62" t="s">
        <v>111</v>
      </c>
      <c r="CQ62" t="s">
        <v>134</v>
      </c>
      <c r="CR62" t="s">
        <v>134</v>
      </c>
      <c r="CS62" t="s">
        <v>134</v>
      </c>
      <c r="CT62" t="s">
        <v>119</v>
      </c>
      <c r="CU62" t="s">
        <v>134</v>
      </c>
      <c r="CV62" t="s">
        <v>119</v>
      </c>
      <c r="CW62" t="s">
        <v>2152</v>
      </c>
      <c r="CX62">
        <v>16702346869</v>
      </c>
      <c r="CY62" t="s">
        <v>2146</v>
      </c>
      <c r="CZ62" t="s">
        <v>119</v>
      </c>
      <c r="DA62" t="s">
        <v>134</v>
      </c>
      <c r="DB62" t="s">
        <v>111</v>
      </c>
    </row>
    <row r="63" spans="1:111" ht="15" customHeight="1" x14ac:dyDescent="0.25">
      <c r="A63" t="s">
        <v>5283</v>
      </c>
      <c r="B63" t="s">
        <v>137</v>
      </c>
      <c r="C63" s="1">
        <v>44027.830699999999</v>
      </c>
      <c r="D63" s="1">
        <v>44124</v>
      </c>
      <c r="E63" t="s">
        <v>110</v>
      </c>
      <c r="G63" t="s">
        <v>111</v>
      </c>
      <c r="H63" t="s">
        <v>111</v>
      </c>
      <c r="I63" t="s">
        <v>111</v>
      </c>
      <c r="J63" t="s">
        <v>5284</v>
      </c>
      <c r="L63" t="s">
        <v>4377</v>
      </c>
      <c r="M63" t="s">
        <v>1627</v>
      </c>
      <c r="N63" t="s">
        <v>116</v>
      </c>
      <c r="O63" t="s">
        <v>117</v>
      </c>
      <c r="P63">
        <v>96950</v>
      </c>
      <c r="Q63" t="s">
        <v>118</v>
      </c>
      <c r="S63">
        <v>16702873831</v>
      </c>
      <c r="U63">
        <v>236116</v>
      </c>
      <c r="V63" t="s">
        <v>120</v>
      </c>
      <c r="X63" t="s">
        <v>1628</v>
      </c>
      <c r="Y63" t="s">
        <v>1629</v>
      </c>
      <c r="AA63" t="s">
        <v>123</v>
      </c>
      <c r="AB63" t="s">
        <v>5285</v>
      </c>
      <c r="AC63" t="s">
        <v>1627</v>
      </c>
      <c r="AD63" t="s">
        <v>116</v>
      </c>
      <c r="AE63" t="s">
        <v>117</v>
      </c>
      <c r="AF63">
        <v>96950</v>
      </c>
      <c r="AG63" t="s">
        <v>118</v>
      </c>
      <c r="AI63">
        <v>16702873831</v>
      </c>
      <c r="AK63" t="s">
        <v>1630</v>
      </c>
      <c r="BC63" t="str">
        <f>"17-3022.00"</f>
        <v>17-3022.00</v>
      </c>
      <c r="BD63" t="s">
        <v>1695</v>
      </c>
      <c r="BE63" t="s">
        <v>5286</v>
      </c>
      <c r="BF63" t="s">
        <v>5287</v>
      </c>
      <c r="BG63">
        <v>10</v>
      </c>
      <c r="BH63">
        <v>10</v>
      </c>
      <c r="BI63" s="1">
        <v>44105</v>
      </c>
      <c r="BJ63" s="1">
        <v>44469</v>
      </c>
      <c r="BK63" s="1">
        <v>44124</v>
      </c>
      <c r="BL63" s="1">
        <v>44469</v>
      </c>
      <c r="BM63">
        <v>40</v>
      </c>
      <c r="BN63">
        <v>0</v>
      </c>
      <c r="BO63">
        <v>8</v>
      </c>
      <c r="BP63">
        <v>8</v>
      </c>
      <c r="BQ63">
        <v>8</v>
      </c>
      <c r="BR63">
        <v>8</v>
      </c>
      <c r="BS63">
        <v>8</v>
      </c>
      <c r="BT63">
        <v>0</v>
      </c>
      <c r="BU63" t="str">
        <f>"8:00 AM"</f>
        <v>8:00 AM</v>
      </c>
      <c r="BV63" t="str">
        <f t="shared" si="3"/>
        <v>5:00 PM</v>
      </c>
      <c r="BW63" t="s">
        <v>349</v>
      </c>
      <c r="BX63">
        <v>0</v>
      </c>
      <c r="BY63">
        <v>12</v>
      </c>
      <c r="BZ63" t="s">
        <v>111</v>
      </c>
      <c r="CA63">
        <v>0</v>
      </c>
      <c r="CB63" t="s">
        <v>5288</v>
      </c>
      <c r="CC63" t="s">
        <v>1634</v>
      </c>
      <c r="CD63" t="s">
        <v>1627</v>
      </c>
      <c r="CE63" t="s">
        <v>116</v>
      </c>
      <c r="CF63" t="s">
        <v>117</v>
      </c>
      <c r="CG63">
        <v>96950</v>
      </c>
      <c r="CH63" s="3">
        <v>18.559999999999999</v>
      </c>
      <c r="CI63" s="3">
        <v>18.559999999999999</v>
      </c>
      <c r="CJ63" s="3">
        <v>27.84</v>
      </c>
      <c r="CK63" s="3">
        <v>27.84</v>
      </c>
      <c r="CL63" t="s">
        <v>132</v>
      </c>
      <c r="CM63" t="s">
        <v>119</v>
      </c>
      <c r="CN63" t="s">
        <v>133</v>
      </c>
      <c r="CP63" t="s">
        <v>111</v>
      </c>
      <c r="CQ63" t="s">
        <v>134</v>
      </c>
      <c r="CR63" t="s">
        <v>111</v>
      </c>
      <c r="CS63" t="s">
        <v>134</v>
      </c>
      <c r="CT63" t="s">
        <v>119</v>
      </c>
      <c r="CU63" t="s">
        <v>134</v>
      </c>
      <c r="CV63" t="s">
        <v>119</v>
      </c>
      <c r="CW63" t="s">
        <v>191</v>
      </c>
      <c r="CX63">
        <v>16702873831</v>
      </c>
      <c r="CY63" t="s">
        <v>1630</v>
      </c>
      <c r="CZ63" t="s">
        <v>119</v>
      </c>
      <c r="DA63" t="s">
        <v>134</v>
      </c>
      <c r="DB63" t="s">
        <v>111</v>
      </c>
    </row>
    <row r="64" spans="1:111" ht="15" customHeight="1" x14ac:dyDescent="0.25">
      <c r="A64" t="s">
        <v>6074</v>
      </c>
      <c r="B64" t="s">
        <v>137</v>
      </c>
      <c r="C64" s="1">
        <v>44027.92922824074</v>
      </c>
      <c r="D64" s="1">
        <v>44106</v>
      </c>
      <c r="E64" t="s">
        <v>138</v>
      </c>
      <c r="F64" s="1">
        <v>44073.833333333336</v>
      </c>
      <c r="G64" t="s">
        <v>111</v>
      </c>
      <c r="H64" t="s">
        <v>111</v>
      </c>
      <c r="I64" t="s">
        <v>111</v>
      </c>
      <c r="J64" t="s">
        <v>1779</v>
      </c>
      <c r="L64" t="s">
        <v>1780</v>
      </c>
      <c r="N64" t="s">
        <v>116</v>
      </c>
      <c r="O64" t="s">
        <v>117</v>
      </c>
      <c r="P64">
        <v>96950</v>
      </c>
      <c r="Q64" t="s">
        <v>118</v>
      </c>
      <c r="S64">
        <v>16702358748</v>
      </c>
      <c r="U64">
        <v>23611</v>
      </c>
      <c r="V64" t="s">
        <v>120</v>
      </c>
      <c r="X64" t="s">
        <v>1781</v>
      </c>
      <c r="Y64" t="s">
        <v>1782</v>
      </c>
      <c r="Z64" t="s">
        <v>1783</v>
      </c>
      <c r="AA64" t="s">
        <v>549</v>
      </c>
      <c r="AB64" t="s">
        <v>1784</v>
      </c>
      <c r="AD64" t="s">
        <v>116</v>
      </c>
      <c r="AE64" t="s">
        <v>117</v>
      </c>
      <c r="AF64">
        <v>96950</v>
      </c>
      <c r="AG64" t="s">
        <v>118</v>
      </c>
      <c r="AI64">
        <v>16702358748</v>
      </c>
      <c r="AK64" t="s">
        <v>1111</v>
      </c>
      <c r="BC64" t="str">
        <f>"17-3022.00"</f>
        <v>17-3022.00</v>
      </c>
      <c r="BD64" t="s">
        <v>1695</v>
      </c>
      <c r="BE64" t="s">
        <v>1785</v>
      </c>
      <c r="BF64" t="s">
        <v>1697</v>
      </c>
      <c r="BG64">
        <v>1</v>
      </c>
      <c r="BH64">
        <v>1</v>
      </c>
      <c r="BI64" s="1">
        <v>44075</v>
      </c>
      <c r="BJ64" s="1">
        <v>44439</v>
      </c>
      <c r="BK64" s="1">
        <v>44106</v>
      </c>
      <c r="BL64" s="1">
        <v>44439</v>
      </c>
      <c r="BM64">
        <v>35</v>
      </c>
      <c r="BN64">
        <v>0</v>
      </c>
      <c r="BO64">
        <v>7</v>
      </c>
      <c r="BP64">
        <v>7</v>
      </c>
      <c r="BQ64">
        <v>7</v>
      </c>
      <c r="BR64">
        <v>7</v>
      </c>
      <c r="BS64">
        <v>7</v>
      </c>
      <c r="BT64">
        <v>0</v>
      </c>
      <c r="BU64" t="str">
        <f>"9:00 AM"</f>
        <v>9:00 AM</v>
      </c>
      <c r="BV64" t="str">
        <f t="shared" si="3"/>
        <v>5:00 PM</v>
      </c>
      <c r="BW64" t="s">
        <v>349</v>
      </c>
      <c r="BX64">
        <v>0</v>
      </c>
      <c r="BY64">
        <v>24</v>
      </c>
      <c r="BZ64" t="s">
        <v>134</v>
      </c>
      <c r="CA64">
        <v>10</v>
      </c>
      <c r="CB64" t="s">
        <v>1786</v>
      </c>
      <c r="CC64" t="s">
        <v>1787</v>
      </c>
      <c r="CE64" t="s">
        <v>116</v>
      </c>
      <c r="CF64" t="s">
        <v>117</v>
      </c>
      <c r="CG64">
        <v>96950</v>
      </c>
      <c r="CH64" s="3">
        <v>18.559999999999999</v>
      </c>
      <c r="CI64" s="3">
        <v>18.559999999999999</v>
      </c>
      <c r="CJ64" s="3">
        <v>27.84</v>
      </c>
      <c r="CK64" s="3">
        <v>27.84</v>
      </c>
      <c r="CL64" t="s">
        <v>132</v>
      </c>
      <c r="CN64" t="s">
        <v>133</v>
      </c>
      <c r="CP64" t="s">
        <v>111</v>
      </c>
      <c r="CQ64" t="s">
        <v>134</v>
      </c>
      <c r="CR64" t="s">
        <v>111</v>
      </c>
      <c r="CS64" t="s">
        <v>134</v>
      </c>
      <c r="CT64" t="s">
        <v>119</v>
      </c>
      <c r="CU64" t="s">
        <v>134</v>
      </c>
      <c r="CV64" t="s">
        <v>134</v>
      </c>
      <c r="CW64" t="s">
        <v>6075</v>
      </c>
      <c r="CX64">
        <v>16702358748</v>
      </c>
      <c r="CY64" t="s">
        <v>1111</v>
      </c>
      <c r="CZ64" t="s">
        <v>119</v>
      </c>
      <c r="DA64" t="s">
        <v>134</v>
      </c>
      <c r="DB64" t="s">
        <v>111</v>
      </c>
    </row>
    <row r="65" spans="1:111" ht="15" customHeight="1" x14ac:dyDescent="0.25">
      <c r="A65" t="s">
        <v>6825</v>
      </c>
      <c r="B65" t="s">
        <v>137</v>
      </c>
      <c r="C65" s="1">
        <v>44028.006526967591</v>
      </c>
      <c r="D65" s="1">
        <v>44123</v>
      </c>
      <c r="E65" t="s">
        <v>110</v>
      </c>
      <c r="G65" t="s">
        <v>111</v>
      </c>
      <c r="H65" t="s">
        <v>111</v>
      </c>
      <c r="I65" t="s">
        <v>111</v>
      </c>
      <c r="J65" t="s">
        <v>6826</v>
      </c>
      <c r="K65" t="s">
        <v>119</v>
      </c>
      <c r="L65" t="s">
        <v>6827</v>
      </c>
      <c r="M65" t="s">
        <v>6828</v>
      </c>
      <c r="N65" t="s">
        <v>116</v>
      </c>
      <c r="O65" t="s">
        <v>117</v>
      </c>
      <c r="P65">
        <v>96950</v>
      </c>
      <c r="Q65" t="s">
        <v>118</v>
      </c>
      <c r="R65" t="s">
        <v>119</v>
      </c>
      <c r="S65">
        <v>16702345050</v>
      </c>
      <c r="U65">
        <v>56132</v>
      </c>
      <c r="V65" t="s">
        <v>120</v>
      </c>
      <c r="X65" t="s">
        <v>6829</v>
      </c>
      <c r="Y65" t="s">
        <v>6830</v>
      </c>
      <c r="Z65" t="s">
        <v>2618</v>
      </c>
      <c r="AA65" t="s">
        <v>6831</v>
      </c>
      <c r="AB65" t="s">
        <v>6827</v>
      </c>
      <c r="AC65" t="s">
        <v>6828</v>
      </c>
      <c r="AD65" t="s">
        <v>116</v>
      </c>
      <c r="AE65" t="s">
        <v>117</v>
      </c>
      <c r="AF65">
        <v>96950</v>
      </c>
      <c r="AG65" t="s">
        <v>118</v>
      </c>
      <c r="AH65" t="s">
        <v>119</v>
      </c>
      <c r="AI65">
        <v>16702345050</v>
      </c>
      <c r="AK65" t="s">
        <v>6832</v>
      </c>
      <c r="BC65" t="str">
        <f>"37-2011.00"</f>
        <v>37-2011.00</v>
      </c>
      <c r="BD65" t="s">
        <v>898</v>
      </c>
      <c r="BE65" t="s">
        <v>6833</v>
      </c>
      <c r="BF65" t="s">
        <v>779</v>
      </c>
      <c r="BG65">
        <v>2</v>
      </c>
      <c r="BH65">
        <v>2</v>
      </c>
      <c r="BI65" s="1">
        <v>44105</v>
      </c>
      <c r="BJ65" s="1">
        <v>44469</v>
      </c>
      <c r="BK65" s="1">
        <v>44123</v>
      </c>
      <c r="BL65" s="1">
        <v>44469</v>
      </c>
      <c r="BM65">
        <v>35</v>
      </c>
      <c r="BN65">
        <v>0</v>
      </c>
      <c r="BO65">
        <v>7</v>
      </c>
      <c r="BP65">
        <v>7</v>
      </c>
      <c r="BQ65">
        <v>7</v>
      </c>
      <c r="BR65">
        <v>7</v>
      </c>
      <c r="BS65">
        <v>7</v>
      </c>
      <c r="BT65">
        <v>0</v>
      </c>
      <c r="BU65" t="str">
        <f>"9:00 AM"</f>
        <v>9:00 AM</v>
      </c>
      <c r="BV65" t="str">
        <f t="shared" si="3"/>
        <v>5:00 PM</v>
      </c>
      <c r="BW65" t="s">
        <v>162</v>
      </c>
      <c r="BX65">
        <v>0</v>
      </c>
      <c r="BY65">
        <v>12</v>
      </c>
      <c r="BZ65" t="s">
        <v>111</v>
      </c>
      <c r="CA65">
        <v>0</v>
      </c>
      <c r="CB65" s="2" t="s">
        <v>6834</v>
      </c>
      <c r="CC65" t="s">
        <v>6835</v>
      </c>
      <c r="CD65" t="s">
        <v>1469</v>
      </c>
      <c r="CE65" t="s">
        <v>116</v>
      </c>
      <c r="CF65" t="s">
        <v>117</v>
      </c>
      <c r="CG65">
        <v>96950</v>
      </c>
      <c r="CH65" s="3">
        <v>7.69</v>
      </c>
      <c r="CI65" s="3">
        <v>7.69</v>
      </c>
      <c r="CJ65" s="3">
        <v>11.54</v>
      </c>
      <c r="CK65" s="3">
        <v>11.54</v>
      </c>
      <c r="CL65" t="s">
        <v>132</v>
      </c>
      <c r="CM65" t="s">
        <v>286</v>
      </c>
      <c r="CN65" t="s">
        <v>133</v>
      </c>
      <c r="CP65" t="s">
        <v>111</v>
      </c>
      <c r="CQ65" t="s">
        <v>134</v>
      </c>
      <c r="CR65" t="s">
        <v>111</v>
      </c>
      <c r="CS65" t="s">
        <v>134</v>
      </c>
      <c r="CT65" t="s">
        <v>119</v>
      </c>
      <c r="CU65" t="s">
        <v>134</v>
      </c>
      <c r="CV65" t="s">
        <v>119</v>
      </c>
      <c r="CW65" t="s">
        <v>286</v>
      </c>
      <c r="CX65">
        <v>16702345050</v>
      </c>
      <c r="CY65" t="s">
        <v>6832</v>
      </c>
      <c r="CZ65" t="s">
        <v>286</v>
      </c>
      <c r="DA65" t="s">
        <v>134</v>
      </c>
      <c r="DB65" t="s">
        <v>111</v>
      </c>
    </row>
    <row r="66" spans="1:111" ht="15" customHeight="1" x14ac:dyDescent="0.25">
      <c r="A66" t="s">
        <v>9312</v>
      </c>
      <c r="B66" t="s">
        <v>109</v>
      </c>
      <c r="C66" s="1">
        <v>44028.248874652774</v>
      </c>
      <c r="D66" s="1">
        <v>44106</v>
      </c>
      <c r="E66" t="s">
        <v>138</v>
      </c>
      <c r="F66" s="1">
        <v>44103.833333333336</v>
      </c>
      <c r="G66" t="s">
        <v>134</v>
      </c>
      <c r="H66" t="s">
        <v>111</v>
      </c>
      <c r="I66" t="s">
        <v>111</v>
      </c>
      <c r="J66" t="s">
        <v>9313</v>
      </c>
      <c r="K66" t="s">
        <v>9314</v>
      </c>
      <c r="L66" t="s">
        <v>9315</v>
      </c>
      <c r="N66" t="s">
        <v>116</v>
      </c>
      <c r="O66" t="s">
        <v>117</v>
      </c>
      <c r="P66">
        <v>96950</v>
      </c>
      <c r="Q66" t="s">
        <v>118</v>
      </c>
      <c r="S66">
        <v>16708987904</v>
      </c>
      <c r="U66">
        <v>561612</v>
      </c>
      <c r="V66" t="s">
        <v>120</v>
      </c>
      <c r="X66" t="s">
        <v>9316</v>
      </c>
      <c r="Y66" t="s">
        <v>9317</v>
      </c>
      <c r="AA66" t="s">
        <v>423</v>
      </c>
      <c r="AB66" t="s">
        <v>9315</v>
      </c>
      <c r="AD66" t="s">
        <v>116</v>
      </c>
      <c r="AE66" t="s">
        <v>117</v>
      </c>
      <c r="AF66">
        <v>96950</v>
      </c>
      <c r="AG66" t="s">
        <v>118</v>
      </c>
      <c r="AI66">
        <v>16708987904</v>
      </c>
      <c r="AK66" t="s">
        <v>9318</v>
      </c>
      <c r="BC66" t="str">
        <f>"33-9032.00"</f>
        <v>33-9032.00</v>
      </c>
      <c r="BD66" t="s">
        <v>1887</v>
      </c>
      <c r="BE66" t="s">
        <v>9319</v>
      </c>
      <c r="BF66" t="s">
        <v>1889</v>
      </c>
      <c r="BG66">
        <v>1</v>
      </c>
      <c r="BI66" s="1">
        <v>44105</v>
      </c>
      <c r="BJ66" s="1">
        <v>44469</v>
      </c>
      <c r="BM66">
        <v>35</v>
      </c>
      <c r="BN66">
        <v>0</v>
      </c>
      <c r="BO66">
        <v>7</v>
      </c>
      <c r="BP66">
        <v>7</v>
      </c>
      <c r="BQ66">
        <v>7</v>
      </c>
      <c r="BR66">
        <v>7</v>
      </c>
      <c r="BS66">
        <v>7</v>
      </c>
      <c r="BT66">
        <v>0</v>
      </c>
      <c r="BU66" t="str">
        <f>"9:00 AM"</f>
        <v>9:00 AM</v>
      </c>
      <c r="BV66" t="str">
        <f t="shared" si="3"/>
        <v>5:00 PM</v>
      </c>
      <c r="BW66" t="s">
        <v>128</v>
      </c>
      <c r="BX66">
        <v>0</v>
      </c>
      <c r="BY66">
        <v>3</v>
      </c>
      <c r="BZ66" t="s">
        <v>111</v>
      </c>
      <c r="CA66">
        <v>0</v>
      </c>
      <c r="CB66" t="s">
        <v>914</v>
      </c>
      <c r="CC66" t="s">
        <v>9315</v>
      </c>
      <c r="CE66" t="s">
        <v>116</v>
      </c>
      <c r="CF66" t="s">
        <v>117</v>
      </c>
      <c r="CG66">
        <v>96950</v>
      </c>
      <c r="CH66" s="3">
        <v>7.39</v>
      </c>
      <c r="CI66" s="3">
        <v>7.39</v>
      </c>
      <c r="CJ66" s="3">
        <v>11.08</v>
      </c>
      <c r="CK66" s="3">
        <v>11.08</v>
      </c>
      <c r="CL66" t="s">
        <v>132</v>
      </c>
      <c r="CN66" t="s">
        <v>133</v>
      </c>
      <c r="CP66" t="s">
        <v>111</v>
      </c>
      <c r="CQ66" t="s">
        <v>134</v>
      </c>
      <c r="CR66" t="s">
        <v>111</v>
      </c>
      <c r="CS66" t="s">
        <v>134</v>
      </c>
      <c r="CT66" t="s">
        <v>119</v>
      </c>
      <c r="CU66" t="s">
        <v>134</v>
      </c>
      <c r="CV66" t="s">
        <v>119</v>
      </c>
      <c r="CW66" t="s">
        <v>915</v>
      </c>
      <c r="CX66">
        <v>16708987904</v>
      </c>
      <c r="CY66" t="s">
        <v>9318</v>
      </c>
      <c r="CZ66" t="s">
        <v>119</v>
      </c>
      <c r="DA66" t="s">
        <v>134</v>
      </c>
      <c r="DB66" t="s">
        <v>111</v>
      </c>
      <c r="DC66" t="s">
        <v>9316</v>
      </c>
      <c r="DD66" t="s">
        <v>9317</v>
      </c>
      <c r="DF66" t="s">
        <v>9313</v>
      </c>
      <c r="DG66" t="s">
        <v>9318</v>
      </c>
    </row>
    <row r="67" spans="1:111" ht="15" customHeight="1" x14ac:dyDescent="0.25">
      <c r="A67" t="s">
        <v>9078</v>
      </c>
      <c r="B67" t="s">
        <v>109</v>
      </c>
      <c r="C67" s="1">
        <v>44028.385365624999</v>
      </c>
      <c r="D67" s="1">
        <v>44112</v>
      </c>
      <c r="E67" t="s">
        <v>138</v>
      </c>
      <c r="F67" s="1">
        <v>44103.833333333336</v>
      </c>
      <c r="G67" t="s">
        <v>134</v>
      </c>
      <c r="H67" t="s">
        <v>111</v>
      </c>
      <c r="I67" t="s">
        <v>111</v>
      </c>
      <c r="J67" t="s">
        <v>9079</v>
      </c>
      <c r="L67" t="s">
        <v>9080</v>
      </c>
      <c r="N67" t="s">
        <v>116</v>
      </c>
      <c r="O67" t="s">
        <v>117</v>
      </c>
      <c r="P67">
        <v>96950</v>
      </c>
      <c r="Q67" t="s">
        <v>118</v>
      </c>
      <c r="S67">
        <v>16707880047</v>
      </c>
      <c r="U67">
        <v>711320</v>
      </c>
      <c r="V67" t="s">
        <v>120</v>
      </c>
      <c r="X67" t="s">
        <v>9081</v>
      </c>
      <c r="Y67" t="s">
        <v>9082</v>
      </c>
      <c r="Z67" t="s">
        <v>9083</v>
      </c>
      <c r="AA67" t="s">
        <v>123</v>
      </c>
      <c r="AB67" t="s">
        <v>9084</v>
      </c>
      <c r="AD67" t="s">
        <v>154</v>
      </c>
      <c r="AE67" t="s">
        <v>117</v>
      </c>
      <c r="AF67">
        <v>96950</v>
      </c>
      <c r="AG67" t="s">
        <v>118</v>
      </c>
      <c r="AI67">
        <v>16707880047</v>
      </c>
      <c r="AK67" t="s">
        <v>9085</v>
      </c>
      <c r="BC67" t="str">
        <f>"43-1011.00"</f>
        <v>43-1011.00</v>
      </c>
      <c r="BD67" t="s">
        <v>730</v>
      </c>
      <c r="BE67" t="s">
        <v>9086</v>
      </c>
      <c r="BF67" t="s">
        <v>9087</v>
      </c>
      <c r="BG67">
        <v>1</v>
      </c>
      <c r="BI67" s="1">
        <v>44105</v>
      </c>
      <c r="BJ67" s="1">
        <v>44834</v>
      </c>
      <c r="BM67">
        <v>40</v>
      </c>
      <c r="BN67">
        <v>0</v>
      </c>
      <c r="BO67">
        <v>8</v>
      </c>
      <c r="BP67">
        <v>8</v>
      </c>
      <c r="BQ67">
        <v>8</v>
      </c>
      <c r="BR67">
        <v>8</v>
      </c>
      <c r="BS67">
        <v>8</v>
      </c>
      <c r="BT67">
        <v>0</v>
      </c>
      <c r="BU67" t="str">
        <f>"8:00 AM"</f>
        <v>8:00 AM</v>
      </c>
      <c r="BV67" t="str">
        <f t="shared" si="3"/>
        <v>5:00 PM</v>
      </c>
      <c r="BW67" t="s">
        <v>128</v>
      </c>
      <c r="BX67">
        <v>0</v>
      </c>
      <c r="BY67">
        <v>12</v>
      </c>
      <c r="BZ67" t="s">
        <v>134</v>
      </c>
      <c r="CA67">
        <v>2</v>
      </c>
      <c r="CB67" s="2" t="s">
        <v>9088</v>
      </c>
      <c r="CC67" t="s">
        <v>9089</v>
      </c>
      <c r="CE67" t="s">
        <v>154</v>
      </c>
      <c r="CF67" t="s">
        <v>117</v>
      </c>
      <c r="CG67">
        <v>96950</v>
      </c>
      <c r="CH67" s="3">
        <v>20.100000000000001</v>
      </c>
      <c r="CI67" s="3">
        <v>20.149999999999999</v>
      </c>
      <c r="CJ67" s="3">
        <v>30.15</v>
      </c>
      <c r="CK67" s="3">
        <v>30.23</v>
      </c>
      <c r="CL67" t="s">
        <v>132</v>
      </c>
      <c r="CM67" t="s">
        <v>2122</v>
      </c>
      <c r="CN67" t="s">
        <v>133</v>
      </c>
      <c r="CP67" t="s">
        <v>111</v>
      </c>
      <c r="CQ67" t="s">
        <v>134</v>
      </c>
      <c r="CR67" t="s">
        <v>111</v>
      </c>
      <c r="CS67" t="s">
        <v>134</v>
      </c>
      <c r="CT67" t="s">
        <v>119</v>
      </c>
      <c r="CU67" t="s">
        <v>134</v>
      </c>
      <c r="CV67" t="s">
        <v>119</v>
      </c>
      <c r="CW67" t="s">
        <v>859</v>
      </c>
      <c r="CX67">
        <v>16707880047</v>
      </c>
      <c r="CY67" t="s">
        <v>9085</v>
      </c>
      <c r="CZ67" t="s">
        <v>119</v>
      </c>
      <c r="DA67" t="s">
        <v>134</v>
      </c>
      <c r="DB67" t="s">
        <v>111</v>
      </c>
      <c r="DC67" t="s">
        <v>9081</v>
      </c>
      <c r="DD67" t="s">
        <v>9082</v>
      </c>
      <c r="DE67" t="s">
        <v>3274</v>
      </c>
      <c r="DF67" t="s">
        <v>9090</v>
      </c>
      <c r="DG67" t="s">
        <v>9085</v>
      </c>
    </row>
    <row r="68" spans="1:111" ht="15" customHeight="1" x14ac:dyDescent="0.25">
      <c r="A68" t="s">
        <v>4621</v>
      </c>
      <c r="B68" t="s">
        <v>193</v>
      </c>
      <c r="C68" s="1">
        <v>44028.92570266204</v>
      </c>
      <c r="D68" s="1">
        <v>44105</v>
      </c>
      <c r="E68" t="s">
        <v>110</v>
      </c>
      <c r="G68" t="s">
        <v>111</v>
      </c>
      <c r="H68" t="s">
        <v>111</v>
      </c>
      <c r="I68" t="s">
        <v>111</v>
      </c>
      <c r="J68" t="s">
        <v>4622</v>
      </c>
      <c r="K68" t="s">
        <v>4622</v>
      </c>
      <c r="L68" t="s">
        <v>4623</v>
      </c>
      <c r="M68" t="s">
        <v>4624</v>
      </c>
      <c r="N68" t="s">
        <v>154</v>
      </c>
      <c r="O68" t="s">
        <v>117</v>
      </c>
      <c r="P68">
        <v>96950</v>
      </c>
      <c r="Q68" t="s">
        <v>118</v>
      </c>
      <c r="S68">
        <v>16704831971</v>
      </c>
      <c r="U68">
        <v>531110</v>
      </c>
      <c r="V68" t="s">
        <v>120</v>
      </c>
      <c r="X68" t="s">
        <v>4625</v>
      </c>
      <c r="Y68" t="s">
        <v>4626</v>
      </c>
      <c r="Z68" t="s">
        <v>4627</v>
      </c>
      <c r="AA68" t="s">
        <v>342</v>
      </c>
      <c r="AB68" t="s">
        <v>4623</v>
      </c>
      <c r="AD68" t="s">
        <v>154</v>
      </c>
      <c r="AE68" t="s">
        <v>117</v>
      </c>
      <c r="AF68">
        <v>96950</v>
      </c>
      <c r="AG68" t="s">
        <v>118</v>
      </c>
      <c r="AI68">
        <v>16703234455</v>
      </c>
      <c r="AK68" t="s">
        <v>4628</v>
      </c>
      <c r="BC68" t="str">
        <f>"49-9071.00"</f>
        <v>49-9071.00</v>
      </c>
      <c r="BD68" t="s">
        <v>125</v>
      </c>
      <c r="BE68" t="s">
        <v>4629</v>
      </c>
      <c r="BF68" t="s">
        <v>4630</v>
      </c>
      <c r="BG68">
        <v>6</v>
      </c>
      <c r="BI68" s="1">
        <v>44105</v>
      </c>
      <c r="BJ68" s="1">
        <v>44469</v>
      </c>
      <c r="BM68">
        <v>35</v>
      </c>
      <c r="BN68">
        <v>0</v>
      </c>
      <c r="BO68">
        <v>7</v>
      </c>
      <c r="BP68">
        <v>7</v>
      </c>
      <c r="BQ68">
        <v>7</v>
      </c>
      <c r="BR68">
        <v>7</v>
      </c>
      <c r="BS68">
        <v>7</v>
      </c>
      <c r="BT68">
        <v>0</v>
      </c>
      <c r="BU68" t="str">
        <f>"8:00 AM"</f>
        <v>8:00 AM</v>
      </c>
      <c r="BV68" t="str">
        <f t="shared" si="3"/>
        <v>5:00 PM</v>
      </c>
      <c r="BW68" t="s">
        <v>128</v>
      </c>
      <c r="BX68">
        <v>0</v>
      </c>
      <c r="BY68">
        <v>2</v>
      </c>
      <c r="BZ68" t="s">
        <v>111</v>
      </c>
      <c r="CA68">
        <v>0</v>
      </c>
      <c r="CB68" t="s">
        <v>4631</v>
      </c>
      <c r="CC68" t="s">
        <v>4623</v>
      </c>
      <c r="CD68" t="s">
        <v>4624</v>
      </c>
      <c r="CE68" t="s">
        <v>154</v>
      </c>
      <c r="CF68" t="s">
        <v>117</v>
      </c>
      <c r="CG68">
        <v>96950</v>
      </c>
      <c r="CH68" s="3">
        <v>12.64</v>
      </c>
      <c r="CI68" s="3">
        <v>12.64</v>
      </c>
      <c r="CJ68" s="3">
        <v>18.96</v>
      </c>
      <c r="CK68" s="3">
        <v>18.96</v>
      </c>
      <c r="CL68" t="s">
        <v>132</v>
      </c>
      <c r="CM68" t="s">
        <v>162</v>
      </c>
      <c r="CN68" t="s">
        <v>133</v>
      </c>
      <c r="CP68" t="s">
        <v>111</v>
      </c>
      <c r="CQ68" t="s">
        <v>134</v>
      </c>
      <c r="CR68" t="s">
        <v>111</v>
      </c>
      <c r="CS68" t="s">
        <v>134</v>
      </c>
      <c r="CT68" t="s">
        <v>119</v>
      </c>
      <c r="CU68" t="s">
        <v>134</v>
      </c>
      <c r="CV68" t="s">
        <v>119</v>
      </c>
      <c r="CW68" t="s">
        <v>4632</v>
      </c>
      <c r="CX68">
        <v>16703234455</v>
      </c>
      <c r="CY68" t="s">
        <v>4628</v>
      </c>
      <c r="CZ68" t="s">
        <v>119</v>
      </c>
      <c r="DA68" t="s">
        <v>134</v>
      </c>
      <c r="DB68" t="s">
        <v>111</v>
      </c>
      <c r="DC68" t="s">
        <v>4625</v>
      </c>
      <c r="DD68" t="s">
        <v>4626</v>
      </c>
      <c r="DE68" t="s">
        <v>4633</v>
      </c>
      <c r="DF68" t="s">
        <v>4634</v>
      </c>
      <c r="DG68" t="s">
        <v>4628</v>
      </c>
    </row>
    <row r="69" spans="1:111" ht="15" customHeight="1" x14ac:dyDescent="0.25">
      <c r="A69" t="s">
        <v>3961</v>
      </c>
      <c r="B69" t="s">
        <v>109</v>
      </c>
      <c r="C69" s="1">
        <v>44029.450065046294</v>
      </c>
      <c r="D69" s="1">
        <v>44106</v>
      </c>
      <c r="E69" t="s">
        <v>110</v>
      </c>
      <c r="G69" t="s">
        <v>111</v>
      </c>
      <c r="H69" t="s">
        <v>111</v>
      </c>
      <c r="I69" t="s">
        <v>111</v>
      </c>
      <c r="J69" t="s">
        <v>3045</v>
      </c>
      <c r="K69" t="s">
        <v>3046</v>
      </c>
      <c r="L69" t="s">
        <v>3962</v>
      </c>
      <c r="N69" t="s">
        <v>727</v>
      </c>
      <c r="O69" t="s">
        <v>117</v>
      </c>
      <c r="P69">
        <v>96950</v>
      </c>
      <c r="Q69" t="s">
        <v>118</v>
      </c>
      <c r="R69" t="s">
        <v>358</v>
      </c>
      <c r="S69">
        <v>16702876661</v>
      </c>
      <c r="U69">
        <v>2383</v>
      </c>
      <c r="V69" t="s">
        <v>120</v>
      </c>
      <c r="X69" t="s">
        <v>3048</v>
      </c>
      <c r="Y69" t="s">
        <v>3049</v>
      </c>
      <c r="AA69" t="s">
        <v>3963</v>
      </c>
      <c r="AB69" t="s">
        <v>3047</v>
      </c>
      <c r="AD69" t="s">
        <v>727</v>
      </c>
      <c r="AE69" t="s">
        <v>117</v>
      </c>
      <c r="AF69">
        <v>96950</v>
      </c>
      <c r="AG69" t="s">
        <v>118</v>
      </c>
      <c r="AI69">
        <v>16702876661</v>
      </c>
      <c r="AK69" t="s">
        <v>3051</v>
      </c>
      <c r="BC69" t="str">
        <f>"49-9071.00"</f>
        <v>49-9071.00</v>
      </c>
      <c r="BD69" t="s">
        <v>125</v>
      </c>
      <c r="BE69" t="s">
        <v>3052</v>
      </c>
      <c r="BF69" t="s">
        <v>3053</v>
      </c>
      <c r="BG69">
        <v>2</v>
      </c>
      <c r="BI69" s="1">
        <v>44105</v>
      </c>
      <c r="BJ69" s="1">
        <v>44469</v>
      </c>
      <c r="BM69">
        <v>35</v>
      </c>
      <c r="BN69">
        <v>0</v>
      </c>
      <c r="BO69">
        <v>7</v>
      </c>
      <c r="BP69">
        <v>7</v>
      </c>
      <c r="BQ69">
        <v>7</v>
      </c>
      <c r="BR69">
        <v>7</v>
      </c>
      <c r="BS69">
        <v>7</v>
      </c>
      <c r="BT69">
        <v>0</v>
      </c>
      <c r="BU69" t="str">
        <f>"9:00 AM"</f>
        <v>9:00 AM</v>
      </c>
      <c r="BV69" t="str">
        <f t="shared" si="3"/>
        <v>5:00 PM</v>
      </c>
      <c r="BW69" t="s">
        <v>162</v>
      </c>
      <c r="BX69">
        <v>0</v>
      </c>
      <c r="BY69">
        <v>12</v>
      </c>
      <c r="BZ69" t="s">
        <v>111</v>
      </c>
      <c r="CA69">
        <v>0</v>
      </c>
      <c r="CB69" t="s">
        <v>3054</v>
      </c>
      <c r="CC69" t="s">
        <v>3047</v>
      </c>
      <c r="CE69" t="s">
        <v>727</v>
      </c>
      <c r="CF69" t="s">
        <v>117</v>
      </c>
      <c r="CG69">
        <v>96950</v>
      </c>
      <c r="CH69" s="3">
        <v>12.64</v>
      </c>
      <c r="CI69" s="3">
        <v>12.64</v>
      </c>
      <c r="CJ69" s="3">
        <v>18.96</v>
      </c>
      <c r="CK69" s="3">
        <v>18.96</v>
      </c>
      <c r="CL69" t="s">
        <v>132</v>
      </c>
      <c r="CM69" t="s">
        <v>119</v>
      </c>
      <c r="CN69" t="s">
        <v>133</v>
      </c>
      <c r="CP69" t="s">
        <v>111</v>
      </c>
      <c r="CQ69" t="s">
        <v>134</v>
      </c>
      <c r="CR69" t="s">
        <v>111</v>
      </c>
      <c r="CS69" t="s">
        <v>134</v>
      </c>
      <c r="CT69" t="s">
        <v>119</v>
      </c>
      <c r="CU69" t="s">
        <v>134</v>
      </c>
      <c r="CV69" t="s">
        <v>119</v>
      </c>
      <c r="CW69" t="s">
        <v>119</v>
      </c>
      <c r="CX69">
        <v>16702876661</v>
      </c>
      <c r="CY69" t="s">
        <v>3964</v>
      </c>
      <c r="CZ69" t="s">
        <v>119</v>
      </c>
      <c r="DA69" t="s">
        <v>134</v>
      </c>
      <c r="DB69" t="s">
        <v>111</v>
      </c>
    </row>
    <row r="70" spans="1:111" ht="15" customHeight="1" x14ac:dyDescent="0.25">
      <c r="A70" t="s">
        <v>9466</v>
      </c>
      <c r="B70" t="s">
        <v>109</v>
      </c>
      <c r="C70" s="1">
        <v>44030.46989537037</v>
      </c>
      <c r="D70" s="1">
        <v>44110</v>
      </c>
      <c r="E70" t="s">
        <v>138</v>
      </c>
      <c r="F70" s="1">
        <v>44104.833333333336</v>
      </c>
      <c r="G70" t="s">
        <v>134</v>
      </c>
      <c r="H70" t="s">
        <v>111</v>
      </c>
      <c r="I70" t="s">
        <v>111</v>
      </c>
      <c r="J70" t="s">
        <v>8604</v>
      </c>
      <c r="K70" t="s">
        <v>8605</v>
      </c>
      <c r="L70" t="s">
        <v>299</v>
      </c>
      <c r="M70" t="s">
        <v>8606</v>
      </c>
      <c r="N70" t="s">
        <v>116</v>
      </c>
      <c r="O70" t="s">
        <v>117</v>
      </c>
      <c r="P70">
        <v>96950</v>
      </c>
      <c r="Q70" t="s">
        <v>118</v>
      </c>
      <c r="S70">
        <v>16707893089</v>
      </c>
      <c r="U70">
        <v>722511</v>
      </c>
      <c r="V70" t="s">
        <v>120</v>
      </c>
      <c r="X70" t="s">
        <v>8607</v>
      </c>
      <c r="Y70" t="s">
        <v>8608</v>
      </c>
      <c r="AA70" t="s">
        <v>789</v>
      </c>
      <c r="AB70" t="s">
        <v>299</v>
      </c>
      <c r="AC70" t="s">
        <v>8606</v>
      </c>
      <c r="AD70" t="s">
        <v>116</v>
      </c>
      <c r="AE70" t="s">
        <v>117</v>
      </c>
      <c r="AF70">
        <v>96950</v>
      </c>
      <c r="AG70" t="s">
        <v>118</v>
      </c>
      <c r="AI70">
        <v>16707893089</v>
      </c>
      <c r="AK70" t="s">
        <v>8609</v>
      </c>
      <c r="BC70" t="str">
        <f>"35-2014.00"</f>
        <v>35-2014.00</v>
      </c>
      <c r="BD70" t="s">
        <v>393</v>
      </c>
      <c r="BE70" t="s">
        <v>8610</v>
      </c>
      <c r="BF70" t="s">
        <v>395</v>
      </c>
      <c r="BG70">
        <v>1</v>
      </c>
      <c r="BI70" s="1">
        <v>44106</v>
      </c>
      <c r="BJ70" s="1">
        <v>45200</v>
      </c>
      <c r="BM70">
        <v>35</v>
      </c>
      <c r="BN70">
        <v>0</v>
      </c>
      <c r="BO70">
        <v>7</v>
      </c>
      <c r="BP70">
        <v>7</v>
      </c>
      <c r="BQ70">
        <v>7</v>
      </c>
      <c r="BR70">
        <v>7</v>
      </c>
      <c r="BS70">
        <v>7</v>
      </c>
      <c r="BT70">
        <v>0</v>
      </c>
      <c r="BU70" t="str">
        <f>"11:00 AM"</f>
        <v>11:00 AM</v>
      </c>
      <c r="BV70" t="str">
        <f>"7:00 PM"</f>
        <v>7:00 PM</v>
      </c>
      <c r="BW70" t="s">
        <v>128</v>
      </c>
      <c r="BX70">
        <v>0</v>
      </c>
      <c r="BY70">
        <v>12</v>
      </c>
      <c r="BZ70" t="s">
        <v>111</v>
      </c>
      <c r="CA70">
        <v>0</v>
      </c>
      <c r="CB70" t="s">
        <v>9467</v>
      </c>
      <c r="CC70" t="s">
        <v>299</v>
      </c>
      <c r="CD70" t="s">
        <v>8606</v>
      </c>
      <c r="CE70" t="s">
        <v>116</v>
      </c>
      <c r="CF70" t="s">
        <v>117</v>
      </c>
      <c r="CG70">
        <v>96950</v>
      </c>
      <c r="CH70" s="3">
        <v>10.68</v>
      </c>
      <c r="CI70" s="3">
        <v>10.68</v>
      </c>
      <c r="CJ70" s="3">
        <v>16.02</v>
      </c>
      <c r="CK70" s="3">
        <v>16.02</v>
      </c>
      <c r="CL70" t="s">
        <v>132</v>
      </c>
      <c r="CN70" t="s">
        <v>133</v>
      </c>
      <c r="CP70" t="s">
        <v>111</v>
      </c>
      <c r="CQ70" t="s">
        <v>134</v>
      </c>
      <c r="CR70" t="s">
        <v>134</v>
      </c>
      <c r="CS70" t="s">
        <v>134</v>
      </c>
      <c r="CT70" t="s">
        <v>134</v>
      </c>
      <c r="CU70" t="s">
        <v>134</v>
      </c>
      <c r="CV70" t="s">
        <v>134</v>
      </c>
      <c r="CW70" t="s">
        <v>6984</v>
      </c>
      <c r="CX70">
        <v>16707893089</v>
      </c>
      <c r="CY70" t="s">
        <v>8609</v>
      </c>
      <c r="CZ70" t="s">
        <v>119</v>
      </c>
      <c r="DA70" t="s">
        <v>134</v>
      </c>
      <c r="DB70" t="s">
        <v>111</v>
      </c>
    </row>
    <row r="71" spans="1:111" ht="15" customHeight="1" x14ac:dyDescent="0.25">
      <c r="A71" t="s">
        <v>8603</v>
      </c>
      <c r="B71" t="s">
        <v>109</v>
      </c>
      <c r="C71" s="1">
        <v>44030.476889351849</v>
      </c>
      <c r="D71" s="1">
        <v>44110</v>
      </c>
      <c r="E71" t="s">
        <v>138</v>
      </c>
      <c r="F71" s="1">
        <v>44104.833333333336</v>
      </c>
      <c r="G71" t="s">
        <v>111</v>
      </c>
      <c r="H71" t="s">
        <v>111</v>
      </c>
      <c r="I71" t="s">
        <v>111</v>
      </c>
      <c r="J71" t="s">
        <v>8604</v>
      </c>
      <c r="K71" t="s">
        <v>8605</v>
      </c>
      <c r="L71" t="s">
        <v>299</v>
      </c>
      <c r="M71" t="s">
        <v>8606</v>
      </c>
      <c r="N71" t="s">
        <v>116</v>
      </c>
      <c r="O71" t="s">
        <v>117</v>
      </c>
      <c r="P71">
        <v>96950</v>
      </c>
      <c r="Q71" t="s">
        <v>118</v>
      </c>
      <c r="S71">
        <v>16707893089</v>
      </c>
      <c r="U71">
        <v>722511</v>
      </c>
      <c r="V71" t="s">
        <v>120</v>
      </c>
      <c r="X71" t="s">
        <v>8607</v>
      </c>
      <c r="Y71" t="s">
        <v>8608</v>
      </c>
      <c r="AA71" t="s">
        <v>789</v>
      </c>
      <c r="AB71" t="s">
        <v>299</v>
      </c>
      <c r="AC71" t="s">
        <v>8606</v>
      </c>
      <c r="AD71" t="s">
        <v>116</v>
      </c>
      <c r="AE71" t="s">
        <v>117</v>
      </c>
      <c r="AF71">
        <v>96950</v>
      </c>
      <c r="AG71" t="s">
        <v>118</v>
      </c>
      <c r="AI71">
        <v>16707893089</v>
      </c>
      <c r="AK71" t="s">
        <v>8609</v>
      </c>
      <c r="BC71" t="str">
        <f>"35-2014.00"</f>
        <v>35-2014.00</v>
      </c>
      <c r="BD71" t="s">
        <v>393</v>
      </c>
      <c r="BE71" t="s">
        <v>8610</v>
      </c>
      <c r="BF71" t="s">
        <v>395</v>
      </c>
      <c r="BG71">
        <v>1</v>
      </c>
      <c r="BI71" s="1">
        <v>44106</v>
      </c>
      <c r="BJ71" s="1">
        <v>44470</v>
      </c>
      <c r="BM71">
        <v>35</v>
      </c>
      <c r="BN71">
        <v>0</v>
      </c>
      <c r="BO71">
        <v>7</v>
      </c>
      <c r="BP71">
        <v>7</v>
      </c>
      <c r="BQ71">
        <v>7</v>
      </c>
      <c r="BR71">
        <v>7</v>
      </c>
      <c r="BS71">
        <v>7</v>
      </c>
      <c r="BT71">
        <v>0</v>
      </c>
      <c r="BU71" t="str">
        <f>"11:00 AM"</f>
        <v>11:00 AM</v>
      </c>
      <c r="BV71" t="str">
        <f>"7:00 PM"</f>
        <v>7:00 PM</v>
      </c>
      <c r="BW71" t="s">
        <v>128</v>
      </c>
      <c r="BX71">
        <v>0</v>
      </c>
      <c r="BY71">
        <v>12</v>
      </c>
      <c r="BZ71" t="s">
        <v>111</v>
      </c>
      <c r="CA71">
        <v>0</v>
      </c>
      <c r="CB71" t="s">
        <v>162</v>
      </c>
      <c r="CC71" t="s">
        <v>299</v>
      </c>
      <c r="CD71" t="s">
        <v>8606</v>
      </c>
      <c r="CE71" t="s">
        <v>116</v>
      </c>
      <c r="CF71" t="s">
        <v>117</v>
      </c>
      <c r="CG71">
        <v>96950</v>
      </c>
      <c r="CH71" s="3">
        <v>10.68</v>
      </c>
      <c r="CI71" s="3">
        <v>10.68</v>
      </c>
      <c r="CJ71" s="3">
        <v>16.02</v>
      </c>
      <c r="CK71" s="3">
        <v>16.02</v>
      </c>
      <c r="CL71" t="s">
        <v>132</v>
      </c>
      <c r="CN71" t="s">
        <v>133</v>
      </c>
      <c r="CP71" t="s">
        <v>111</v>
      </c>
      <c r="CQ71" t="s">
        <v>134</v>
      </c>
      <c r="CR71" t="s">
        <v>134</v>
      </c>
      <c r="CS71" t="s">
        <v>134</v>
      </c>
      <c r="CT71" t="s">
        <v>134</v>
      </c>
      <c r="CU71" t="s">
        <v>134</v>
      </c>
      <c r="CV71" t="s">
        <v>134</v>
      </c>
      <c r="CW71" t="s">
        <v>164</v>
      </c>
      <c r="CX71">
        <v>16707893089</v>
      </c>
      <c r="CY71" t="s">
        <v>8609</v>
      </c>
      <c r="CZ71" t="s">
        <v>119</v>
      </c>
      <c r="DA71" t="s">
        <v>134</v>
      </c>
      <c r="DB71" t="s">
        <v>111</v>
      </c>
    </row>
    <row r="72" spans="1:111" ht="15" customHeight="1" x14ac:dyDescent="0.25">
      <c r="A72" t="s">
        <v>2485</v>
      </c>
      <c r="B72" t="s">
        <v>109</v>
      </c>
      <c r="C72" s="1">
        <v>44031.807940856481</v>
      </c>
      <c r="D72" s="1">
        <v>44106</v>
      </c>
      <c r="E72" t="s">
        <v>138</v>
      </c>
      <c r="F72" s="1">
        <v>44102.833333333336</v>
      </c>
      <c r="G72" t="s">
        <v>134</v>
      </c>
      <c r="H72" t="s">
        <v>111</v>
      </c>
      <c r="I72" t="s">
        <v>111</v>
      </c>
      <c r="J72" t="s">
        <v>2486</v>
      </c>
      <c r="L72" t="s">
        <v>2487</v>
      </c>
      <c r="N72" t="s">
        <v>154</v>
      </c>
      <c r="O72" t="s">
        <v>117</v>
      </c>
      <c r="P72">
        <v>96950</v>
      </c>
      <c r="Q72" t="s">
        <v>118</v>
      </c>
      <c r="S72">
        <v>16702349013</v>
      </c>
      <c r="U72">
        <v>52232</v>
      </c>
      <c r="V72" t="s">
        <v>120</v>
      </c>
      <c r="X72" t="s">
        <v>2488</v>
      </c>
      <c r="Y72" t="s">
        <v>2489</v>
      </c>
      <c r="Z72" t="s">
        <v>2490</v>
      </c>
      <c r="AA72" t="s">
        <v>342</v>
      </c>
      <c r="AB72" t="s">
        <v>2487</v>
      </c>
      <c r="AD72" t="s">
        <v>154</v>
      </c>
      <c r="AE72" t="s">
        <v>117</v>
      </c>
      <c r="AF72">
        <v>96950</v>
      </c>
      <c r="AG72" t="s">
        <v>118</v>
      </c>
      <c r="AI72">
        <v>16702349013</v>
      </c>
      <c r="AK72" t="s">
        <v>2491</v>
      </c>
      <c r="BC72" t="str">
        <f>"43-4051.00"</f>
        <v>43-4051.00</v>
      </c>
      <c r="BD72" t="s">
        <v>295</v>
      </c>
      <c r="BE72" t="s">
        <v>2492</v>
      </c>
      <c r="BF72" t="s">
        <v>2493</v>
      </c>
      <c r="BG72">
        <v>1</v>
      </c>
      <c r="BI72" s="1">
        <v>44105</v>
      </c>
      <c r="BJ72" s="1">
        <v>44469</v>
      </c>
      <c r="BM72">
        <v>35</v>
      </c>
      <c r="BN72">
        <v>0</v>
      </c>
      <c r="BO72">
        <v>7</v>
      </c>
      <c r="BP72">
        <v>7</v>
      </c>
      <c r="BQ72">
        <v>7</v>
      </c>
      <c r="BR72">
        <v>7</v>
      </c>
      <c r="BS72">
        <v>7</v>
      </c>
      <c r="BT72">
        <v>0</v>
      </c>
      <c r="BU72" t="str">
        <f>"9:00 AM"</f>
        <v>9:00 AM</v>
      </c>
      <c r="BV72" t="str">
        <f t="shared" ref="BV72:BV81" si="4">"5:00 PM"</f>
        <v>5:00 PM</v>
      </c>
      <c r="BW72" t="s">
        <v>128</v>
      </c>
      <c r="BX72">
        <v>0</v>
      </c>
      <c r="BY72">
        <v>6</v>
      </c>
      <c r="BZ72" t="s">
        <v>111</v>
      </c>
      <c r="CA72">
        <v>0</v>
      </c>
      <c r="CB72" s="2" t="s">
        <v>2494</v>
      </c>
      <c r="CC72" t="s">
        <v>2495</v>
      </c>
      <c r="CD72" t="s">
        <v>2496</v>
      </c>
      <c r="CE72">
        <v>96950</v>
      </c>
      <c r="CF72" t="s">
        <v>117</v>
      </c>
      <c r="CG72">
        <v>96950</v>
      </c>
      <c r="CH72" s="3">
        <v>12.57</v>
      </c>
      <c r="CI72" s="3">
        <v>12.57</v>
      </c>
      <c r="CJ72" s="3">
        <v>18.850000000000001</v>
      </c>
      <c r="CK72" s="3">
        <v>18.850000000000001</v>
      </c>
      <c r="CL72" t="s">
        <v>132</v>
      </c>
      <c r="CN72" t="s">
        <v>133</v>
      </c>
      <c r="CP72" t="s">
        <v>111</v>
      </c>
      <c r="CQ72" t="s">
        <v>134</v>
      </c>
      <c r="CR72" t="s">
        <v>111</v>
      </c>
      <c r="CS72" t="s">
        <v>134</v>
      </c>
      <c r="CT72" t="s">
        <v>119</v>
      </c>
      <c r="CU72" t="s">
        <v>134</v>
      </c>
      <c r="CV72" t="s">
        <v>119</v>
      </c>
      <c r="CW72" t="s">
        <v>1177</v>
      </c>
      <c r="CX72">
        <v>16702349013</v>
      </c>
      <c r="CY72" t="s">
        <v>2491</v>
      </c>
      <c r="CZ72" t="s">
        <v>1178</v>
      </c>
      <c r="DA72" t="s">
        <v>134</v>
      </c>
      <c r="DB72" t="s">
        <v>111</v>
      </c>
    </row>
    <row r="73" spans="1:111" ht="15" customHeight="1" x14ac:dyDescent="0.25">
      <c r="A73" t="s">
        <v>4516</v>
      </c>
      <c r="B73" t="s">
        <v>109</v>
      </c>
      <c r="C73" s="1">
        <v>44031.81107210648</v>
      </c>
      <c r="D73" s="1">
        <v>44106</v>
      </c>
      <c r="E73" t="s">
        <v>138</v>
      </c>
      <c r="F73" s="1">
        <v>44102.833333333336</v>
      </c>
      <c r="G73" t="s">
        <v>134</v>
      </c>
      <c r="H73" t="s">
        <v>111</v>
      </c>
      <c r="I73" t="s">
        <v>111</v>
      </c>
      <c r="J73" t="s">
        <v>2486</v>
      </c>
      <c r="L73" t="s">
        <v>2487</v>
      </c>
      <c r="N73" t="s">
        <v>154</v>
      </c>
      <c r="O73" t="s">
        <v>117</v>
      </c>
      <c r="P73">
        <v>96950</v>
      </c>
      <c r="Q73" t="s">
        <v>118</v>
      </c>
      <c r="S73">
        <v>16702349013</v>
      </c>
      <c r="U73">
        <v>52232</v>
      </c>
      <c r="V73" t="s">
        <v>120</v>
      </c>
      <c r="X73" t="s">
        <v>2488</v>
      </c>
      <c r="Y73" t="s">
        <v>2489</v>
      </c>
      <c r="Z73" t="s">
        <v>2490</v>
      </c>
      <c r="AA73" t="s">
        <v>342</v>
      </c>
      <c r="AB73" t="s">
        <v>2487</v>
      </c>
      <c r="AD73" t="s">
        <v>154</v>
      </c>
      <c r="AE73" t="s">
        <v>117</v>
      </c>
      <c r="AF73">
        <v>96950</v>
      </c>
      <c r="AG73" t="s">
        <v>118</v>
      </c>
      <c r="AI73">
        <v>16702349013</v>
      </c>
      <c r="AK73" t="s">
        <v>2491</v>
      </c>
      <c r="BC73" t="str">
        <f>"43-4051.00"</f>
        <v>43-4051.00</v>
      </c>
      <c r="BD73" t="s">
        <v>295</v>
      </c>
      <c r="BE73" t="s">
        <v>2492</v>
      </c>
      <c r="BF73" t="s">
        <v>2493</v>
      </c>
      <c r="BG73">
        <v>1</v>
      </c>
      <c r="BI73" s="1">
        <v>44105</v>
      </c>
      <c r="BJ73" s="1">
        <v>44469</v>
      </c>
      <c r="BM73">
        <v>35</v>
      </c>
      <c r="BN73">
        <v>0</v>
      </c>
      <c r="BO73">
        <v>7</v>
      </c>
      <c r="BP73">
        <v>7</v>
      </c>
      <c r="BQ73">
        <v>7</v>
      </c>
      <c r="BR73">
        <v>7</v>
      </c>
      <c r="BS73">
        <v>7</v>
      </c>
      <c r="BT73">
        <v>0</v>
      </c>
      <c r="BU73" t="str">
        <f>"9:00 AM"</f>
        <v>9:00 AM</v>
      </c>
      <c r="BV73" t="str">
        <f t="shared" si="4"/>
        <v>5:00 PM</v>
      </c>
      <c r="BW73" t="s">
        <v>128</v>
      </c>
      <c r="BX73">
        <v>0</v>
      </c>
      <c r="BY73">
        <v>6</v>
      </c>
      <c r="BZ73" t="s">
        <v>111</v>
      </c>
      <c r="CA73">
        <v>0</v>
      </c>
      <c r="CB73" s="2" t="s">
        <v>2494</v>
      </c>
      <c r="CC73" t="s">
        <v>2495</v>
      </c>
      <c r="CD73" t="s">
        <v>2496</v>
      </c>
      <c r="CE73">
        <v>96950</v>
      </c>
      <c r="CF73" t="s">
        <v>117</v>
      </c>
      <c r="CG73">
        <v>96950</v>
      </c>
      <c r="CH73" s="3">
        <v>12.57</v>
      </c>
      <c r="CI73" s="3">
        <v>12.57</v>
      </c>
      <c r="CJ73" s="3">
        <v>18.850000000000001</v>
      </c>
      <c r="CK73" s="3">
        <v>18.850000000000001</v>
      </c>
      <c r="CL73" t="s">
        <v>132</v>
      </c>
      <c r="CN73" t="s">
        <v>133</v>
      </c>
      <c r="CP73" t="s">
        <v>111</v>
      </c>
      <c r="CQ73" t="s">
        <v>134</v>
      </c>
      <c r="CR73" t="s">
        <v>111</v>
      </c>
      <c r="CS73" t="s">
        <v>134</v>
      </c>
      <c r="CT73" t="s">
        <v>119</v>
      </c>
      <c r="CU73" t="s">
        <v>134</v>
      </c>
      <c r="CV73" t="s">
        <v>119</v>
      </c>
      <c r="CW73" t="s">
        <v>1177</v>
      </c>
      <c r="CX73">
        <v>16702349013</v>
      </c>
      <c r="CY73" t="s">
        <v>2491</v>
      </c>
      <c r="CZ73" t="s">
        <v>1178</v>
      </c>
      <c r="DA73" t="s">
        <v>134</v>
      </c>
      <c r="DB73" t="s">
        <v>111</v>
      </c>
    </row>
    <row r="74" spans="1:111" ht="15" customHeight="1" x14ac:dyDescent="0.25">
      <c r="A74" t="s">
        <v>7429</v>
      </c>
      <c r="B74" t="s">
        <v>109</v>
      </c>
      <c r="C74" s="1">
        <v>44031.866076041668</v>
      </c>
      <c r="D74" s="1">
        <v>44144</v>
      </c>
      <c r="E74" t="s">
        <v>138</v>
      </c>
      <c r="F74" s="1">
        <v>44103.833333333336</v>
      </c>
      <c r="G74" t="s">
        <v>134</v>
      </c>
      <c r="H74" t="s">
        <v>111</v>
      </c>
      <c r="I74" t="s">
        <v>111</v>
      </c>
      <c r="J74" t="s">
        <v>5372</v>
      </c>
      <c r="K74" t="s">
        <v>2855</v>
      </c>
      <c r="L74" t="s">
        <v>2765</v>
      </c>
      <c r="N74" t="s">
        <v>154</v>
      </c>
      <c r="O74" t="s">
        <v>117</v>
      </c>
      <c r="P74">
        <v>96950</v>
      </c>
      <c r="Q74" t="s">
        <v>118</v>
      </c>
      <c r="R74" t="s">
        <v>2771</v>
      </c>
      <c r="S74">
        <v>16702343203</v>
      </c>
      <c r="U74">
        <v>611110</v>
      </c>
      <c r="V74" t="s">
        <v>120</v>
      </c>
      <c r="X74" t="s">
        <v>2767</v>
      </c>
      <c r="Y74" t="s">
        <v>2856</v>
      </c>
      <c r="Z74" t="s">
        <v>2857</v>
      </c>
      <c r="AA74" t="s">
        <v>123</v>
      </c>
      <c r="AB74" t="s">
        <v>2765</v>
      </c>
      <c r="AD74" t="s">
        <v>154</v>
      </c>
      <c r="AE74" t="s">
        <v>117</v>
      </c>
      <c r="AF74">
        <v>96950</v>
      </c>
      <c r="AG74" t="s">
        <v>118</v>
      </c>
      <c r="AH74" t="s">
        <v>2771</v>
      </c>
      <c r="AI74">
        <v>16702343203</v>
      </c>
      <c r="AK74" t="s">
        <v>2858</v>
      </c>
      <c r="BC74" t="str">
        <f>"43-4121.00"</f>
        <v>43-4121.00</v>
      </c>
      <c r="BD74" t="s">
        <v>5373</v>
      </c>
      <c r="BE74" t="s">
        <v>5374</v>
      </c>
      <c r="BF74" t="s">
        <v>5375</v>
      </c>
      <c r="BG74">
        <v>1</v>
      </c>
      <c r="BI74" s="1">
        <v>44105</v>
      </c>
      <c r="BJ74" s="1">
        <v>44469</v>
      </c>
      <c r="BM74">
        <v>40</v>
      </c>
      <c r="BN74">
        <v>0</v>
      </c>
      <c r="BO74">
        <v>8</v>
      </c>
      <c r="BP74">
        <v>8</v>
      </c>
      <c r="BQ74">
        <v>8</v>
      </c>
      <c r="BR74">
        <v>8</v>
      </c>
      <c r="BS74">
        <v>8</v>
      </c>
      <c r="BT74">
        <v>0</v>
      </c>
      <c r="BU74" t="str">
        <f>"8:00 AM"</f>
        <v>8:00 AM</v>
      </c>
      <c r="BV74" t="str">
        <f t="shared" si="4"/>
        <v>5:00 PM</v>
      </c>
      <c r="BW74" t="s">
        <v>128</v>
      </c>
      <c r="BX74">
        <v>0</v>
      </c>
      <c r="BY74">
        <v>12</v>
      </c>
      <c r="BZ74" t="s">
        <v>111</v>
      </c>
      <c r="CA74">
        <v>0</v>
      </c>
      <c r="CB74" s="2" t="s">
        <v>7430</v>
      </c>
      <c r="CC74" t="s">
        <v>5376</v>
      </c>
      <c r="CD74" t="s">
        <v>5377</v>
      </c>
      <c r="CE74" t="s">
        <v>116</v>
      </c>
      <c r="CF74" t="s">
        <v>117</v>
      </c>
      <c r="CG74">
        <v>96950</v>
      </c>
      <c r="CH74" s="3">
        <v>10.18</v>
      </c>
      <c r="CI74" s="3">
        <v>10.18</v>
      </c>
      <c r="CL74" t="s">
        <v>132</v>
      </c>
      <c r="CN74" t="s">
        <v>133</v>
      </c>
      <c r="CP74" t="s">
        <v>111</v>
      </c>
      <c r="CQ74" t="s">
        <v>134</v>
      </c>
      <c r="CR74" t="s">
        <v>111</v>
      </c>
      <c r="CS74" t="s">
        <v>111</v>
      </c>
      <c r="CT74" t="s">
        <v>119</v>
      </c>
      <c r="CU74" t="s">
        <v>134</v>
      </c>
      <c r="CV74" t="s">
        <v>119</v>
      </c>
      <c r="CW74" t="s">
        <v>7431</v>
      </c>
      <c r="CX74">
        <v>16702343203</v>
      </c>
      <c r="CY74" t="s">
        <v>2858</v>
      </c>
      <c r="CZ74" t="s">
        <v>286</v>
      </c>
      <c r="DA74" t="s">
        <v>134</v>
      </c>
      <c r="DB74" t="s">
        <v>111</v>
      </c>
    </row>
    <row r="75" spans="1:111" ht="15" customHeight="1" x14ac:dyDescent="0.25">
      <c r="A75" t="s">
        <v>7617</v>
      </c>
      <c r="B75" t="s">
        <v>109</v>
      </c>
      <c r="C75" s="1">
        <v>44031.900546527781</v>
      </c>
      <c r="D75" s="1">
        <v>44112</v>
      </c>
      <c r="E75" t="s">
        <v>138</v>
      </c>
      <c r="F75" s="1">
        <v>44103.833333333336</v>
      </c>
      <c r="G75" t="s">
        <v>134</v>
      </c>
      <c r="H75" t="s">
        <v>111</v>
      </c>
      <c r="I75" t="s">
        <v>111</v>
      </c>
      <c r="J75" t="s">
        <v>7618</v>
      </c>
      <c r="K75" t="s">
        <v>7619</v>
      </c>
      <c r="L75" t="s">
        <v>7620</v>
      </c>
      <c r="M75" t="s">
        <v>7621</v>
      </c>
      <c r="N75" t="s">
        <v>154</v>
      </c>
      <c r="O75" t="s">
        <v>117</v>
      </c>
      <c r="P75">
        <v>96950</v>
      </c>
      <c r="Q75" t="s">
        <v>118</v>
      </c>
      <c r="R75" t="s">
        <v>2766</v>
      </c>
      <c r="S75">
        <v>16702343203</v>
      </c>
      <c r="U75">
        <v>61111</v>
      </c>
      <c r="V75" t="s">
        <v>120</v>
      </c>
      <c r="X75" t="s">
        <v>2767</v>
      </c>
      <c r="Y75" t="s">
        <v>2856</v>
      </c>
      <c r="Z75" t="s">
        <v>2857</v>
      </c>
      <c r="AA75" t="s">
        <v>123</v>
      </c>
      <c r="AB75" t="s">
        <v>7011</v>
      </c>
      <c r="AC75" t="s">
        <v>7622</v>
      </c>
      <c r="AD75" t="s">
        <v>116</v>
      </c>
      <c r="AE75" t="s">
        <v>117</v>
      </c>
      <c r="AF75">
        <v>96950</v>
      </c>
      <c r="AG75" t="s">
        <v>118</v>
      </c>
      <c r="AH75" t="s">
        <v>2771</v>
      </c>
      <c r="AI75">
        <v>16702343203</v>
      </c>
      <c r="AK75" t="s">
        <v>2858</v>
      </c>
      <c r="BC75" t="str">
        <f>"25-2021.00"</f>
        <v>25-2021.00</v>
      </c>
      <c r="BD75" t="s">
        <v>7623</v>
      </c>
      <c r="BE75" t="s">
        <v>7624</v>
      </c>
      <c r="BF75" t="s">
        <v>7625</v>
      </c>
      <c r="BG75">
        <v>2</v>
      </c>
      <c r="BI75" s="1">
        <v>44105</v>
      </c>
      <c r="BJ75" s="1">
        <v>44469</v>
      </c>
      <c r="BM75">
        <v>40</v>
      </c>
      <c r="BN75">
        <v>0</v>
      </c>
      <c r="BO75">
        <v>8</v>
      </c>
      <c r="BP75">
        <v>8</v>
      </c>
      <c r="BQ75">
        <v>8</v>
      </c>
      <c r="BR75">
        <v>8</v>
      </c>
      <c r="BS75">
        <v>8</v>
      </c>
      <c r="BT75">
        <v>0</v>
      </c>
      <c r="BU75" t="str">
        <f>"8:00 AM"</f>
        <v>8:00 AM</v>
      </c>
      <c r="BV75" t="str">
        <f t="shared" si="4"/>
        <v>5:00 PM</v>
      </c>
      <c r="BW75" t="s">
        <v>415</v>
      </c>
      <c r="BX75">
        <v>0</v>
      </c>
      <c r="BY75">
        <v>12</v>
      </c>
      <c r="BZ75" t="s">
        <v>111</v>
      </c>
      <c r="CA75">
        <v>0</v>
      </c>
      <c r="CB75" t="s">
        <v>7626</v>
      </c>
      <c r="CC75" t="s">
        <v>2859</v>
      </c>
      <c r="CD75" t="s">
        <v>7621</v>
      </c>
      <c r="CE75" t="s">
        <v>1827</v>
      </c>
      <c r="CF75" t="s">
        <v>117</v>
      </c>
      <c r="CG75">
        <v>96950</v>
      </c>
      <c r="CH75" s="3">
        <v>19.73</v>
      </c>
      <c r="CI75" s="3">
        <v>19.73</v>
      </c>
      <c r="CL75" t="s">
        <v>3823</v>
      </c>
      <c r="CN75" t="s">
        <v>133</v>
      </c>
      <c r="CP75" t="s">
        <v>111</v>
      </c>
      <c r="CQ75" t="s">
        <v>134</v>
      </c>
      <c r="CR75" t="s">
        <v>111</v>
      </c>
      <c r="CS75" t="s">
        <v>111</v>
      </c>
      <c r="CT75" t="s">
        <v>119</v>
      </c>
      <c r="CU75" t="s">
        <v>134</v>
      </c>
      <c r="CV75" t="s">
        <v>119</v>
      </c>
      <c r="CW75" t="s">
        <v>7627</v>
      </c>
      <c r="CX75">
        <v>16706702343</v>
      </c>
      <c r="CY75" t="s">
        <v>2858</v>
      </c>
      <c r="CZ75" t="s">
        <v>286</v>
      </c>
      <c r="DA75" t="s">
        <v>134</v>
      </c>
      <c r="DB75" t="s">
        <v>111</v>
      </c>
    </row>
    <row r="76" spans="1:111" ht="15" customHeight="1" x14ac:dyDescent="0.25">
      <c r="A76" t="s">
        <v>9516</v>
      </c>
      <c r="B76" t="s">
        <v>109</v>
      </c>
      <c r="C76" s="1">
        <v>44032.022878935182</v>
      </c>
      <c r="D76" s="1">
        <v>44112</v>
      </c>
      <c r="E76" t="s">
        <v>110</v>
      </c>
      <c r="G76" t="s">
        <v>111</v>
      </c>
      <c r="H76" t="s">
        <v>111</v>
      </c>
      <c r="I76" t="s">
        <v>111</v>
      </c>
      <c r="J76" t="s">
        <v>9517</v>
      </c>
      <c r="K76" t="s">
        <v>9518</v>
      </c>
      <c r="L76" t="s">
        <v>9519</v>
      </c>
      <c r="M76" t="s">
        <v>119</v>
      </c>
      <c r="N76" t="s">
        <v>116</v>
      </c>
      <c r="O76" t="s">
        <v>117</v>
      </c>
      <c r="P76">
        <v>96950</v>
      </c>
      <c r="Q76" t="s">
        <v>118</v>
      </c>
      <c r="R76" t="s">
        <v>273</v>
      </c>
      <c r="S76">
        <v>16702856862</v>
      </c>
      <c r="U76">
        <v>44413</v>
      </c>
      <c r="V76" t="s">
        <v>120</v>
      </c>
      <c r="X76" t="s">
        <v>9520</v>
      </c>
      <c r="Y76" t="s">
        <v>9521</v>
      </c>
      <c r="AA76" t="s">
        <v>185</v>
      </c>
      <c r="AB76" t="s">
        <v>9519</v>
      </c>
      <c r="AC76" t="s">
        <v>119</v>
      </c>
      <c r="AD76" t="s">
        <v>116</v>
      </c>
      <c r="AE76" t="s">
        <v>117</v>
      </c>
      <c r="AF76">
        <v>96950</v>
      </c>
      <c r="AG76" t="s">
        <v>118</v>
      </c>
      <c r="AH76" t="s">
        <v>273</v>
      </c>
      <c r="AI76">
        <v>16702856862</v>
      </c>
      <c r="AK76" t="s">
        <v>9522</v>
      </c>
      <c r="BC76" t="str">
        <f>"43-4051.00"</f>
        <v>43-4051.00</v>
      </c>
      <c r="BD76" t="s">
        <v>295</v>
      </c>
      <c r="BE76" t="s">
        <v>9523</v>
      </c>
      <c r="BF76" t="s">
        <v>297</v>
      </c>
      <c r="BG76">
        <v>1</v>
      </c>
      <c r="BI76" s="1">
        <v>44105</v>
      </c>
      <c r="BJ76" s="1">
        <v>44469</v>
      </c>
      <c r="BM76">
        <v>40</v>
      </c>
      <c r="BN76">
        <v>0</v>
      </c>
      <c r="BO76">
        <v>8</v>
      </c>
      <c r="BP76">
        <v>8</v>
      </c>
      <c r="BQ76">
        <v>8</v>
      </c>
      <c r="BR76">
        <v>8</v>
      </c>
      <c r="BS76">
        <v>8</v>
      </c>
      <c r="BT76">
        <v>0</v>
      </c>
      <c r="BU76" t="str">
        <f>"8:00 AM"</f>
        <v>8:00 AM</v>
      </c>
      <c r="BV76" t="str">
        <f t="shared" si="4"/>
        <v>5:00 PM</v>
      </c>
      <c r="BW76" t="s">
        <v>128</v>
      </c>
      <c r="BX76">
        <v>0</v>
      </c>
      <c r="BY76">
        <v>12</v>
      </c>
      <c r="BZ76" t="s">
        <v>111</v>
      </c>
      <c r="CA76">
        <v>0</v>
      </c>
      <c r="CB76" s="2" t="s">
        <v>9524</v>
      </c>
      <c r="CC76" t="s">
        <v>9519</v>
      </c>
      <c r="CD76" t="s">
        <v>119</v>
      </c>
      <c r="CE76" t="s">
        <v>116</v>
      </c>
      <c r="CF76" t="s">
        <v>117</v>
      </c>
      <c r="CG76">
        <v>96950</v>
      </c>
      <c r="CH76" s="3">
        <v>9.26</v>
      </c>
      <c r="CI76" s="3">
        <v>9.26</v>
      </c>
      <c r="CJ76" s="3">
        <v>13.89</v>
      </c>
      <c r="CK76" s="3">
        <v>13.89</v>
      </c>
      <c r="CL76" t="s">
        <v>132</v>
      </c>
      <c r="CM76" t="s">
        <v>9525</v>
      </c>
      <c r="CN76" t="s">
        <v>133</v>
      </c>
      <c r="CP76" t="s">
        <v>111</v>
      </c>
      <c r="CQ76" t="s">
        <v>134</v>
      </c>
      <c r="CR76" t="s">
        <v>111</v>
      </c>
      <c r="CS76" t="s">
        <v>134</v>
      </c>
      <c r="CT76" t="s">
        <v>119</v>
      </c>
      <c r="CU76" t="s">
        <v>134</v>
      </c>
      <c r="CV76" t="s">
        <v>119</v>
      </c>
      <c r="CW76" t="s">
        <v>4145</v>
      </c>
      <c r="CX76">
        <v>16702856862</v>
      </c>
      <c r="CY76" t="s">
        <v>9526</v>
      </c>
      <c r="CZ76" t="s">
        <v>286</v>
      </c>
      <c r="DA76" t="s">
        <v>134</v>
      </c>
      <c r="DB76" t="s">
        <v>111</v>
      </c>
    </row>
    <row r="77" spans="1:111" ht="15" customHeight="1" x14ac:dyDescent="0.25">
      <c r="A77" t="s">
        <v>3647</v>
      </c>
      <c r="B77" t="s">
        <v>109</v>
      </c>
      <c r="C77" s="1">
        <v>44032.043636574075</v>
      </c>
      <c r="D77" s="1">
        <v>44130</v>
      </c>
      <c r="E77" t="s">
        <v>110</v>
      </c>
      <c r="G77" t="s">
        <v>134</v>
      </c>
      <c r="H77" t="s">
        <v>134</v>
      </c>
      <c r="I77" t="s">
        <v>111</v>
      </c>
      <c r="J77" t="s">
        <v>1320</v>
      </c>
      <c r="K77" t="s">
        <v>3648</v>
      </c>
      <c r="L77" t="s">
        <v>3649</v>
      </c>
      <c r="M77" t="s">
        <v>3648</v>
      </c>
      <c r="N77" t="s">
        <v>154</v>
      </c>
      <c r="O77" t="s">
        <v>117</v>
      </c>
      <c r="P77">
        <v>96950</v>
      </c>
      <c r="Q77" t="s">
        <v>118</v>
      </c>
      <c r="R77" t="s">
        <v>273</v>
      </c>
      <c r="S77">
        <v>16702346259</v>
      </c>
      <c r="T77">
        <v>3</v>
      </c>
      <c r="U77">
        <v>323120</v>
      </c>
      <c r="V77" t="s">
        <v>120</v>
      </c>
      <c r="X77" t="s">
        <v>1304</v>
      </c>
      <c r="Y77" t="s">
        <v>1305</v>
      </c>
      <c r="Z77" t="s">
        <v>2043</v>
      </c>
      <c r="AA77" t="s">
        <v>1307</v>
      </c>
      <c r="AB77" t="s">
        <v>3650</v>
      </c>
      <c r="AD77" t="s">
        <v>116</v>
      </c>
      <c r="AE77" t="s">
        <v>117</v>
      </c>
      <c r="AF77">
        <v>96950</v>
      </c>
      <c r="AG77" t="s">
        <v>118</v>
      </c>
      <c r="AH77" t="s">
        <v>273</v>
      </c>
      <c r="AI77">
        <v>16702346259</v>
      </c>
      <c r="AJ77">
        <v>3</v>
      </c>
      <c r="AK77" t="s">
        <v>1311</v>
      </c>
      <c r="BC77" t="str">
        <f>"51-5113.00"</f>
        <v>51-5113.00</v>
      </c>
      <c r="BD77" t="s">
        <v>3651</v>
      </c>
      <c r="BE77" t="s">
        <v>3652</v>
      </c>
      <c r="BF77" t="s">
        <v>3653</v>
      </c>
      <c r="BG77">
        <v>3</v>
      </c>
      <c r="BI77" s="1">
        <v>44099</v>
      </c>
      <c r="BJ77" s="1">
        <v>44463</v>
      </c>
      <c r="BM77">
        <v>35</v>
      </c>
      <c r="BN77">
        <v>0</v>
      </c>
      <c r="BO77">
        <v>7</v>
      </c>
      <c r="BP77">
        <v>7</v>
      </c>
      <c r="BQ77">
        <v>7</v>
      </c>
      <c r="BR77">
        <v>7</v>
      </c>
      <c r="BS77">
        <v>7</v>
      </c>
      <c r="BT77">
        <v>0</v>
      </c>
      <c r="BU77" t="str">
        <f>"8:00 AM"</f>
        <v>8:00 AM</v>
      </c>
      <c r="BV77" t="str">
        <f t="shared" si="4"/>
        <v>5:00 PM</v>
      </c>
      <c r="BW77" t="s">
        <v>128</v>
      </c>
      <c r="BX77">
        <v>0</v>
      </c>
      <c r="BY77">
        <v>12</v>
      </c>
      <c r="BZ77" t="s">
        <v>111</v>
      </c>
      <c r="CA77">
        <v>0</v>
      </c>
      <c r="CB77" t="s">
        <v>3654</v>
      </c>
      <c r="CC77" t="s">
        <v>1929</v>
      </c>
      <c r="CD77" t="s">
        <v>3655</v>
      </c>
      <c r="CE77" t="s">
        <v>3656</v>
      </c>
      <c r="CF77" t="s">
        <v>117</v>
      </c>
      <c r="CG77">
        <v>96950</v>
      </c>
      <c r="CH77" s="3">
        <v>11.99</v>
      </c>
      <c r="CI77" s="3">
        <v>11.99</v>
      </c>
      <c r="CJ77" s="3">
        <v>17.989999999999998</v>
      </c>
      <c r="CK77" s="3">
        <v>17.989999999999998</v>
      </c>
      <c r="CL77" t="s">
        <v>132</v>
      </c>
      <c r="CM77" t="s">
        <v>286</v>
      </c>
      <c r="CN77" t="s">
        <v>133</v>
      </c>
      <c r="CP77" t="s">
        <v>111</v>
      </c>
      <c r="CQ77" t="s">
        <v>134</v>
      </c>
      <c r="CR77" t="s">
        <v>111</v>
      </c>
      <c r="CS77" t="s">
        <v>134</v>
      </c>
      <c r="CT77" t="s">
        <v>119</v>
      </c>
      <c r="CU77" t="s">
        <v>134</v>
      </c>
      <c r="CV77" t="s">
        <v>119</v>
      </c>
      <c r="CW77" t="s">
        <v>3657</v>
      </c>
      <c r="CX77">
        <v>16702346259</v>
      </c>
      <c r="CY77" t="s">
        <v>1311</v>
      </c>
      <c r="CZ77" t="s">
        <v>286</v>
      </c>
      <c r="DA77" t="s">
        <v>134</v>
      </c>
      <c r="DB77" t="s">
        <v>111</v>
      </c>
      <c r="DC77" t="s">
        <v>1318</v>
      </c>
      <c r="DD77" t="s">
        <v>1319</v>
      </c>
      <c r="DE77" t="s">
        <v>863</v>
      </c>
      <c r="DF77" t="s">
        <v>1320</v>
      </c>
      <c r="DG77" t="s">
        <v>1311</v>
      </c>
    </row>
    <row r="78" spans="1:111" ht="15" customHeight="1" x14ac:dyDescent="0.25">
      <c r="A78" t="s">
        <v>2762</v>
      </c>
      <c r="B78" t="s">
        <v>109</v>
      </c>
      <c r="C78" s="1">
        <v>44032.064188310185</v>
      </c>
      <c r="D78" s="1">
        <v>44124</v>
      </c>
      <c r="E78" t="s">
        <v>138</v>
      </c>
      <c r="F78" s="1">
        <v>44098.833333333336</v>
      </c>
      <c r="G78" t="s">
        <v>134</v>
      </c>
      <c r="H78" t="s">
        <v>111</v>
      </c>
      <c r="I78" t="s">
        <v>111</v>
      </c>
      <c r="J78" t="s">
        <v>2763</v>
      </c>
      <c r="K78" t="s">
        <v>2764</v>
      </c>
      <c r="L78" t="s">
        <v>2765</v>
      </c>
      <c r="N78" t="s">
        <v>154</v>
      </c>
      <c r="O78" t="s">
        <v>117</v>
      </c>
      <c r="P78">
        <v>96950</v>
      </c>
      <c r="Q78" t="s">
        <v>118</v>
      </c>
      <c r="R78" t="s">
        <v>2766</v>
      </c>
      <c r="S78">
        <v>16702343203</v>
      </c>
      <c r="U78">
        <v>5313</v>
      </c>
      <c r="V78" t="s">
        <v>120</v>
      </c>
      <c r="X78" t="s">
        <v>2767</v>
      </c>
      <c r="Y78" t="s">
        <v>2768</v>
      </c>
      <c r="Z78" t="s">
        <v>2769</v>
      </c>
      <c r="AA78" t="s">
        <v>2770</v>
      </c>
      <c r="AB78" t="s">
        <v>2765</v>
      </c>
      <c r="AD78" t="s">
        <v>154</v>
      </c>
      <c r="AE78" t="s">
        <v>117</v>
      </c>
      <c r="AF78">
        <v>96950</v>
      </c>
      <c r="AG78" t="s">
        <v>118</v>
      </c>
      <c r="AH78" t="s">
        <v>2771</v>
      </c>
      <c r="AI78">
        <v>16702343203</v>
      </c>
      <c r="AK78" t="s">
        <v>2772</v>
      </c>
      <c r="BC78" t="str">
        <f>"13-2011.01"</f>
        <v>13-2011.01</v>
      </c>
      <c r="BD78" t="s">
        <v>1024</v>
      </c>
      <c r="BE78" t="s">
        <v>2773</v>
      </c>
      <c r="BF78" t="s">
        <v>2774</v>
      </c>
      <c r="BG78">
        <v>1</v>
      </c>
      <c r="BI78" s="1">
        <v>44100</v>
      </c>
      <c r="BJ78" s="1">
        <v>44464</v>
      </c>
      <c r="BM78">
        <v>40</v>
      </c>
      <c r="BN78">
        <v>0</v>
      </c>
      <c r="BO78">
        <v>8</v>
      </c>
      <c r="BP78">
        <v>8</v>
      </c>
      <c r="BQ78">
        <v>8</v>
      </c>
      <c r="BR78">
        <v>8</v>
      </c>
      <c r="BS78">
        <v>8</v>
      </c>
      <c r="BT78">
        <v>0</v>
      </c>
      <c r="BU78" t="str">
        <f>"8:00 AM"</f>
        <v>8:00 AM</v>
      </c>
      <c r="BV78" t="str">
        <f t="shared" si="4"/>
        <v>5:00 PM</v>
      </c>
      <c r="BW78" t="s">
        <v>415</v>
      </c>
      <c r="BX78">
        <v>0</v>
      </c>
      <c r="BY78">
        <v>24</v>
      </c>
      <c r="BZ78" t="s">
        <v>111</v>
      </c>
      <c r="CA78">
        <v>0</v>
      </c>
      <c r="CB78" t="s">
        <v>2775</v>
      </c>
      <c r="CC78" t="s">
        <v>2776</v>
      </c>
      <c r="CD78" t="s">
        <v>741</v>
      </c>
      <c r="CE78" t="s">
        <v>154</v>
      </c>
      <c r="CF78" t="s">
        <v>117</v>
      </c>
      <c r="CG78">
        <v>96950</v>
      </c>
      <c r="CH78" s="3">
        <v>25.1</v>
      </c>
      <c r="CI78" s="3">
        <v>25.1</v>
      </c>
      <c r="CL78" t="s">
        <v>132</v>
      </c>
      <c r="CN78" t="s">
        <v>133</v>
      </c>
      <c r="CP78" t="s">
        <v>111</v>
      </c>
      <c r="CQ78" t="s">
        <v>134</v>
      </c>
      <c r="CR78" t="s">
        <v>111</v>
      </c>
      <c r="CS78" t="s">
        <v>111</v>
      </c>
      <c r="CT78" t="s">
        <v>119</v>
      </c>
      <c r="CU78" t="s">
        <v>134</v>
      </c>
      <c r="CV78" t="s">
        <v>119</v>
      </c>
      <c r="CW78" t="s">
        <v>2777</v>
      </c>
      <c r="CX78">
        <v>16702343203</v>
      </c>
      <c r="CY78" t="s">
        <v>2772</v>
      </c>
      <c r="CZ78" t="s">
        <v>119</v>
      </c>
      <c r="DA78" t="s">
        <v>134</v>
      </c>
      <c r="DB78" t="s">
        <v>111</v>
      </c>
    </row>
    <row r="79" spans="1:111" ht="15" customHeight="1" x14ac:dyDescent="0.25">
      <c r="A79" t="s">
        <v>7721</v>
      </c>
      <c r="B79" t="s">
        <v>137</v>
      </c>
      <c r="C79" s="1">
        <v>44032.107451157404</v>
      </c>
      <c r="D79" s="1">
        <v>44111</v>
      </c>
      <c r="E79" t="s">
        <v>138</v>
      </c>
      <c r="F79" s="1">
        <v>44103.833333333336</v>
      </c>
      <c r="G79" t="s">
        <v>134</v>
      </c>
      <c r="H79" t="s">
        <v>111</v>
      </c>
      <c r="I79" t="s">
        <v>111</v>
      </c>
      <c r="J79" t="s">
        <v>4300</v>
      </c>
      <c r="K79" t="s">
        <v>7722</v>
      </c>
      <c r="L79" t="s">
        <v>7723</v>
      </c>
      <c r="M79" t="s">
        <v>4303</v>
      </c>
      <c r="N79" t="s">
        <v>116</v>
      </c>
      <c r="O79" t="s">
        <v>117</v>
      </c>
      <c r="P79">
        <v>96950</v>
      </c>
      <c r="Q79" t="s">
        <v>118</v>
      </c>
      <c r="R79" t="s">
        <v>119</v>
      </c>
      <c r="S79">
        <v>16702356678</v>
      </c>
      <c r="U79">
        <v>236115</v>
      </c>
      <c r="V79" t="s">
        <v>120</v>
      </c>
      <c r="X79" t="s">
        <v>7724</v>
      </c>
      <c r="Y79" t="s">
        <v>7725</v>
      </c>
      <c r="Z79" t="s">
        <v>7726</v>
      </c>
      <c r="AA79" t="s">
        <v>7727</v>
      </c>
      <c r="AB79" t="s">
        <v>7723</v>
      </c>
      <c r="AC79" t="s">
        <v>4303</v>
      </c>
      <c r="AD79" t="s">
        <v>116</v>
      </c>
      <c r="AE79" t="s">
        <v>117</v>
      </c>
      <c r="AF79">
        <v>96950</v>
      </c>
      <c r="AG79" t="s">
        <v>118</v>
      </c>
      <c r="AH79" t="s">
        <v>119</v>
      </c>
      <c r="AI79">
        <v>16702356678</v>
      </c>
      <c r="AK79" t="s">
        <v>4307</v>
      </c>
      <c r="BC79" t="str">
        <f>"37-1012.00"</f>
        <v>37-1012.00</v>
      </c>
      <c r="BD79" t="s">
        <v>2431</v>
      </c>
      <c r="BE79" t="s">
        <v>7728</v>
      </c>
      <c r="BF79" t="s">
        <v>7727</v>
      </c>
      <c r="BG79">
        <v>1</v>
      </c>
      <c r="BH79">
        <v>1</v>
      </c>
      <c r="BI79" s="1">
        <v>44105</v>
      </c>
      <c r="BJ79" s="1">
        <v>45199</v>
      </c>
      <c r="BK79" s="1">
        <v>44111</v>
      </c>
      <c r="BL79" s="1">
        <v>45199</v>
      </c>
      <c r="BM79">
        <v>35</v>
      </c>
      <c r="BN79">
        <v>0</v>
      </c>
      <c r="BO79">
        <v>7</v>
      </c>
      <c r="BP79">
        <v>7</v>
      </c>
      <c r="BQ79">
        <v>7</v>
      </c>
      <c r="BR79">
        <v>7</v>
      </c>
      <c r="BS79">
        <v>7</v>
      </c>
      <c r="BT79">
        <v>0</v>
      </c>
      <c r="BU79" t="str">
        <f>"9:00 AM"</f>
        <v>9:00 AM</v>
      </c>
      <c r="BV79" t="str">
        <f t="shared" si="4"/>
        <v>5:00 PM</v>
      </c>
      <c r="BW79" t="s">
        <v>128</v>
      </c>
      <c r="BX79">
        <v>0</v>
      </c>
      <c r="BY79">
        <v>24</v>
      </c>
      <c r="BZ79" t="s">
        <v>134</v>
      </c>
      <c r="CA79">
        <v>4</v>
      </c>
      <c r="CB79" s="2" t="s">
        <v>7729</v>
      </c>
      <c r="CC79" t="s">
        <v>7723</v>
      </c>
      <c r="CD79" t="s">
        <v>4303</v>
      </c>
      <c r="CE79" t="s">
        <v>116</v>
      </c>
      <c r="CF79" t="s">
        <v>117</v>
      </c>
      <c r="CG79">
        <v>96950</v>
      </c>
      <c r="CH79" s="3">
        <v>12.94</v>
      </c>
      <c r="CI79" s="3">
        <v>12.94</v>
      </c>
      <c r="CJ79" s="3">
        <v>19.41</v>
      </c>
      <c r="CK79" s="3">
        <v>19.41</v>
      </c>
      <c r="CL79" t="s">
        <v>132</v>
      </c>
      <c r="CM79" t="s">
        <v>119</v>
      </c>
      <c r="CN79" t="s">
        <v>133</v>
      </c>
      <c r="CP79" t="s">
        <v>111</v>
      </c>
      <c r="CQ79" t="s">
        <v>134</v>
      </c>
      <c r="CR79" t="s">
        <v>111</v>
      </c>
      <c r="CS79" t="s">
        <v>134</v>
      </c>
      <c r="CT79" t="s">
        <v>119</v>
      </c>
      <c r="CU79" t="s">
        <v>119</v>
      </c>
      <c r="CV79" t="s">
        <v>119</v>
      </c>
      <c r="CW79" t="s">
        <v>4311</v>
      </c>
      <c r="CX79">
        <v>16702356678</v>
      </c>
      <c r="CY79" t="s">
        <v>4307</v>
      </c>
      <c r="CZ79" t="s">
        <v>119</v>
      </c>
      <c r="DA79" t="s">
        <v>134</v>
      </c>
      <c r="DB79" t="s">
        <v>111</v>
      </c>
    </row>
    <row r="80" spans="1:111" ht="15" customHeight="1" x14ac:dyDescent="0.25">
      <c r="A80" t="s">
        <v>4299</v>
      </c>
      <c r="B80" t="s">
        <v>137</v>
      </c>
      <c r="C80" s="1">
        <v>44032.164264004627</v>
      </c>
      <c r="D80" s="1">
        <v>44112</v>
      </c>
      <c r="E80" t="s">
        <v>138</v>
      </c>
      <c r="F80" s="1">
        <v>44102.833333333336</v>
      </c>
      <c r="G80" t="s">
        <v>111</v>
      </c>
      <c r="H80" t="s">
        <v>111</v>
      </c>
      <c r="I80" t="s">
        <v>111</v>
      </c>
      <c r="J80" t="s">
        <v>4300</v>
      </c>
      <c r="K80" t="s">
        <v>4301</v>
      </c>
      <c r="L80" t="s">
        <v>4302</v>
      </c>
      <c r="M80" t="s">
        <v>4303</v>
      </c>
      <c r="N80" t="s">
        <v>116</v>
      </c>
      <c r="O80" t="s">
        <v>117</v>
      </c>
      <c r="P80">
        <v>96950</v>
      </c>
      <c r="Q80" t="s">
        <v>118</v>
      </c>
      <c r="R80" t="s">
        <v>119</v>
      </c>
      <c r="S80">
        <v>16702356678</v>
      </c>
      <c r="U80">
        <v>236115</v>
      </c>
      <c r="V80" t="s">
        <v>120</v>
      </c>
      <c r="X80" t="s">
        <v>4304</v>
      </c>
      <c r="Y80" t="s">
        <v>4305</v>
      </c>
      <c r="AA80" t="s">
        <v>4306</v>
      </c>
      <c r="AB80" t="s">
        <v>4302</v>
      </c>
      <c r="AC80" t="s">
        <v>4303</v>
      </c>
      <c r="AD80" t="s">
        <v>116</v>
      </c>
      <c r="AE80" t="s">
        <v>117</v>
      </c>
      <c r="AF80">
        <v>96950</v>
      </c>
      <c r="AG80" t="s">
        <v>118</v>
      </c>
      <c r="AH80" t="s">
        <v>119</v>
      </c>
      <c r="AI80">
        <v>16702356678</v>
      </c>
      <c r="AK80" t="s">
        <v>4307</v>
      </c>
      <c r="BC80" t="str">
        <f>"45-2092.02"</f>
        <v>45-2092.02</v>
      </c>
      <c r="BD80" t="s">
        <v>187</v>
      </c>
      <c r="BE80" t="s">
        <v>4308</v>
      </c>
      <c r="BF80" t="s">
        <v>4306</v>
      </c>
      <c r="BG80">
        <v>1</v>
      </c>
      <c r="BH80">
        <v>1</v>
      </c>
      <c r="BI80" s="1">
        <v>44105</v>
      </c>
      <c r="BJ80" s="1">
        <v>44469</v>
      </c>
      <c r="BK80" s="1">
        <v>44112</v>
      </c>
      <c r="BL80" s="1">
        <v>44469</v>
      </c>
      <c r="BM80">
        <v>35</v>
      </c>
      <c r="BN80">
        <v>0</v>
      </c>
      <c r="BO80">
        <v>7</v>
      </c>
      <c r="BP80">
        <v>7</v>
      </c>
      <c r="BQ80">
        <v>7</v>
      </c>
      <c r="BR80">
        <v>7</v>
      </c>
      <c r="BS80">
        <v>7</v>
      </c>
      <c r="BT80">
        <v>0</v>
      </c>
      <c r="BU80" t="str">
        <f>"9:00 AM"</f>
        <v>9:00 AM</v>
      </c>
      <c r="BV80" t="str">
        <f t="shared" si="4"/>
        <v>5:00 PM</v>
      </c>
      <c r="BW80" t="s">
        <v>128</v>
      </c>
      <c r="BX80">
        <v>0</v>
      </c>
      <c r="BY80">
        <v>3</v>
      </c>
      <c r="BZ80" t="s">
        <v>111</v>
      </c>
      <c r="CA80">
        <v>0</v>
      </c>
      <c r="CB80" s="2" t="s">
        <v>4309</v>
      </c>
      <c r="CC80" t="s">
        <v>4310</v>
      </c>
      <c r="CD80" t="s">
        <v>4303</v>
      </c>
      <c r="CE80" t="s">
        <v>260</v>
      </c>
      <c r="CF80" t="s">
        <v>117</v>
      </c>
      <c r="CG80">
        <v>96950</v>
      </c>
      <c r="CH80" s="3">
        <v>9.0299999999999994</v>
      </c>
      <c r="CI80" s="3">
        <v>9.0299999999999994</v>
      </c>
      <c r="CJ80" s="3">
        <v>13.54</v>
      </c>
      <c r="CK80" s="3">
        <v>13.54</v>
      </c>
      <c r="CL80" t="s">
        <v>132</v>
      </c>
      <c r="CM80" t="s">
        <v>119</v>
      </c>
      <c r="CN80" t="s">
        <v>133</v>
      </c>
      <c r="CP80" t="s">
        <v>111</v>
      </c>
      <c r="CQ80" t="s">
        <v>134</v>
      </c>
      <c r="CR80" t="s">
        <v>111</v>
      </c>
      <c r="CS80" t="s">
        <v>134</v>
      </c>
      <c r="CT80" t="s">
        <v>119</v>
      </c>
      <c r="CU80" t="s">
        <v>134</v>
      </c>
      <c r="CV80" t="s">
        <v>119</v>
      </c>
      <c r="CW80" t="s">
        <v>4311</v>
      </c>
      <c r="CX80">
        <v>16702356678</v>
      </c>
      <c r="CY80" t="s">
        <v>4307</v>
      </c>
      <c r="CZ80" t="s">
        <v>119</v>
      </c>
      <c r="DA80" t="s">
        <v>134</v>
      </c>
      <c r="DB80" t="s">
        <v>111</v>
      </c>
    </row>
    <row r="81" spans="1:111" ht="15" customHeight="1" x14ac:dyDescent="0.25">
      <c r="A81" t="s">
        <v>8953</v>
      </c>
      <c r="B81" t="s">
        <v>109</v>
      </c>
      <c r="C81" s="1">
        <v>44032.223450810183</v>
      </c>
      <c r="D81" s="1">
        <v>44106</v>
      </c>
      <c r="E81" t="s">
        <v>110</v>
      </c>
      <c r="G81" t="s">
        <v>111</v>
      </c>
      <c r="H81" t="s">
        <v>111</v>
      </c>
      <c r="I81" t="s">
        <v>111</v>
      </c>
      <c r="J81" t="s">
        <v>4300</v>
      </c>
      <c r="K81" t="s">
        <v>7722</v>
      </c>
      <c r="L81" t="s">
        <v>7723</v>
      </c>
      <c r="M81" t="s">
        <v>8954</v>
      </c>
      <c r="N81" t="s">
        <v>116</v>
      </c>
      <c r="O81" t="s">
        <v>117</v>
      </c>
      <c r="P81">
        <v>96950</v>
      </c>
      <c r="Q81" t="s">
        <v>118</v>
      </c>
      <c r="R81" t="s">
        <v>119</v>
      </c>
      <c r="S81">
        <v>16702356678</v>
      </c>
      <c r="U81">
        <v>236115</v>
      </c>
      <c r="V81" t="s">
        <v>120</v>
      </c>
      <c r="X81" t="s">
        <v>774</v>
      </c>
      <c r="Y81" t="s">
        <v>2767</v>
      </c>
      <c r="AA81" t="s">
        <v>8955</v>
      </c>
      <c r="AB81" t="s">
        <v>7723</v>
      </c>
      <c r="AC81" t="s">
        <v>8954</v>
      </c>
      <c r="AD81" t="s">
        <v>116</v>
      </c>
      <c r="AE81" t="s">
        <v>117</v>
      </c>
      <c r="AF81">
        <v>96950</v>
      </c>
      <c r="AG81" t="s">
        <v>118</v>
      </c>
      <c r="AH81" t="s">
        <v>119</v>
      </c>
      <c r="AI81">
        <v>16702356678</v>
      </c>
      <c r="AK81" t="s">
        <v>4307</v>
      </c>
      <c r="BC81" t="str">
        <f>"11-9021.00"</f>
        <v>11-9021.00</v>
      </c>
      <c r="BD81" t="s">
        <v>4379</v>
      </c>
      <c r="BE81" t="s">
        <v>8956</v>
      </c>
      <c r="BF81" t="s">
        <v>8955</v>
      </c>
      <c r="BG81">
        <v>1</v>
      </c>
      <c r="BI81" s="1">
        <v>44119</v>
      </c>
      <c r="BJ81" s="1">
        <v>44484</v>
      </c>
      <c r="BM81">
        <v>35</v>
      </c>
      <c r="BN81">
        <v>0</v>
      </c>
      <c r="BO81">
        <v>7</v>
      </c>
      <c r="BP81">
        <v>7</v>
      </c>
      <c r="BQ81">
        <v>7</v>
      </c>
      <c r="BR81">
        <v>7</v>
      </c>
      <c r="BS81">
        <v>7</v>
      </c>
      <c r="BT81">
        <v>0</v>
      </c>
      <c r="BU81" t="str">
        <f>"9:00 AM"</f>
        <v>9:00 AM</v>
      </c>
      <c r="BV81" t="str">
        <f t="shared" si="4"/>
        <v>5:00 PM</v>
      </c>
      <c r="BW81" t="s">
        <v>415</v>
      </c>
      <c r="BX81">
        <v>0</v>
      </c>
      <c r="BY81">
        <v>24</v>
      </c>
      <c r="BZ81" t="s">
        <v>134</v>
      </c>
      <c r="CA81">
        <v>10</v>
      </c>
      <c r="CB81" s="2" t="s">
        <v>8957</v>
      </c>
      <c r="CC81" t="s">
        <v>7723</v>
      </c>
      <c r="CD81" t="s">
        <v>8954</v>
      </c>
      <c r="CE81" t="s">
        <v>116</v>
      </c>
      <c r="CF81" t="s">
        <v>117</v>
      </c>
      <c r="CG81">
        <v>96950</v>
      </c>
      <c r="CH81" s="3">
        <v>32.25</v>
      </c>
      <c r="CI81" s="3">
        <v>32.25</v>
      </c>
      <c r="CJ81" s="3">
        <v>48.37</v>
      </c>
      <c r="CK81" s="3">
        <v>48.37</v>
      </c>
      <c r="CL81" t="s">
        <v>132</v>
      </c>
      <c r="CM81" t="s">
        <v>119</v>
      </c>
      <c r="CN81" t="s">
        <v>133</v>
      </c>
      <c r="CP81" t="s">
        <v>111</v>
      </c>
      <c r="CQ81" t="s">
        <v>134</v>
      </c>
      <c r="CR81" t="s">
        <v>111</v>
      </c>
      <c r="CS81" t="s">
        <v>134</v>
      </c>
      <c r="CT81" t="s">
        <v>119</v>
      </c>
      <c r="CU81" t="s">
        <v>119</v>
      </c>
      <c r="CV81" t="s">
        <v>119</v>
      </c>
      <c r="CW81" t="s">
        <v>4311</v>
      </c>
      <c r="CX81">
        <v>16702356678</v>
      </c>
      <c r="CY81" t="s">
        <v>4307</v>
      </c>
      <c r="CZ81" t="s">
        <v>119</v>
      </c>
      <c r="DA81" t="s">
        <v>134</v>
      </c>
      <c r="DB81" t="s">
        <v>111</v>
      </c>
    </row>
    <row r="82" spans="1:111" ht="15" customHeight="1" x14ac:dyDescent="0.25">
      <c r="A82" t="s">
        <v>8789</v>
      </c>
      <c r="B82" t="s">
        <v>137</v>
      </c>
      <c r="C82" s="1">
        <v>44032.245255787035</v>
      </c>
      <c r="D82" s="1">
        <v>44113</v>
      </c>
      <c r="E82" t="s">
        <v>138</v>
      </c>
      <c r="F82" s="1">
        <v>44103.833333333336</v>
      </c>
      <c r="G82" t="s">
        <v>111</v>
      </c>
      <c r="H82" t="s">
        <v>111</v>
      </c>
      <c r="I82" t="s">
        <v>111</v>
      </c>
      <c r="J82" t="s">
        <v>2901</v>
      </c>
      <c r="K82" t="s">
        <v>168</v>
      </c>
      <c r="L82" t="s">
        <v>169</v>
      </c>
      <c r="M82" t="s">
        <v>170</v>
      </c>
      <c r="N82" t="s">
        <v>154</v>
      </c>
      <c r="O82" t="s">
        <v>117</v>
      </c>
      <c r="P82">
        <v>96950</v>
      </c>
      <c r="Q82" t="s">
        <v>118</v>
      </c>
      <c r="S82">
        <v>16702352883</v>
      </c>
      <c r="U82">
        <v>561320</v>
      </c>
      <c r="V82" t="s">
        <v>120</v>
      </c>
      <c r="X82" t="s">
        <v>171</v>
      </c>
      <c r="Y82" t="s">
        <v>172</v>
      </c>
      <c r="Z82" t="s">
        <v>173</v>
      </c>
      <c r="AA82" t="s">
        <v>174</v>
      </c>
      <c r="AB82" t="s">
        <v>169</v>
      </c>
      <c r="AC82" t="s">
        <v>170</v>
      </c>
      <c r="AD82" t="s">
        <v>154</v>
      </c>
      <c r="AE82" t="s">
        <v>117</v>
      </c>
      <c r="AF82">
        <v>96950</v>
      </c>
      <c r="AG82" t="s">
        <v>118</v>
      </c>
      <c r="AI82">
        <v>16702352883</v>
      </c>
      <c r="AK82" t="s">
        <v>175</v>
      </c>
      <c r="BC82" t="str">
        <f>"25-9041.00"</f>
        <v>25-9041.00</v>
      </c>
      <c r="BD82" t="s">
        <v>8790</v>
      </c>
      <c r="BE82" t="s">
        <v>8791</v>
      </c>
      <c r="BF82" t="s">
        <v>8792</v>
      </c>
      <c r="BG82">
        <v>4</v>
      </c>
      <c r="BH82">
        <v>4</v>
      </c>
      <c r="BI82" s="1">
        <v>44105</v>
      </c>
      <c r="BJ82" s="1">
        <v>44469</v>
      </c>
      <c r="BK82" s="1">
        <v>44113</v>
      </c>
      <c r="BL82" s="1">
        <v>44469</v>
      </c>
      <c r="BM82">
        <v>35</v>
      </c>
      <c r="BN82">
        <v>0</v>
      </c>
      <c r="BO82">
        <v>7</v>
      </c>
      <c r="BP82">
        <v>7</v>
      </c>
      <c r="BQ82">
        <v>7</v>
      </c>
      <c r="BR82">
        <v>7</v>
      </c>
      <c r="BS82">
        <v>7</v>
      </c>
      <c r="BT82">
        <v>0</v>
      </c>
      <c r="BU82" t="str">
        <f>"8:00 AM"</f>
        <v>8:00 AM</v>
      </c>
      <c r="BV82" t="str">
        <f>"4:00 PM"</f>
        <v>4:00 PM</v>
      </c>
      <c r="BW82" t="s">
        <v>349</v>
      </c>
      <c r="BX82">
        <v>12</v>
      </c>
      <c r="BY82">
        <v>12</v>
      </c>
      <c r="BZ82" t="s">
        <v>111</v>
      </c>
      <c r="CA82">
        <v>0</v>
      </c>
      <c r="CB82" s="2" t="s">
        <v>8793</v>
      </c>
      <c r="CC82" t="s">
        <v>169</v>
      </c>
      <c r="CD82" t="s">
        <v>170</v>
      </c>
      <c r="CE82" t="s">
        <v>154</v>
      </c>
      <c r="CF82" t="s">
        <v>117</v>
      </c>
      <c r="CG82">
        <v>96950</v>
      </c>
      <c r="CH82" s="3">
        <v>14.62</v>
      </c>
      <c r="CI82" s="3">
        <v>14.62</v>
      </c>
      <c r="CJ82" s="3">
        <v>21.93</v>
      </c>
      <c r="CK82" s="3">
        <v>21.93</v>
      </c>
      <c r="CL82" t="s">
        <v>132</v>
      </c>
      <c r="CM82" t="s">
        <v>119</v>
      </c>
      <c r="CN82" t="s">
        <v>133</v>
      </c>
      <c r="CP82" t="s">
        <v>111</v>
      </c>
      <c r="CQ82" t="s">
        <v>134</v>
      </c>
      <c r="CR82" t="s">
        <v>111</v>
      </c>
      <c r="CS82" t="s">
        <v>134</v>
      </c>
      <c r="CT82" t="s">
        <v>134</v>
      </c>
      <c r="CU82" t="s">
        <v>134</v>
      </c>
      <c r="CV82" t="s">
        <v>119</v>
      </c>
      <c r="CW82" t="s">
        <v>119</v>
      </c>
      <c r="CX82">
        <v>16702352883</v>
      </c>
      <c r="CY82" t="s">
        <v>175</v>
      </c>
      <c r="CZ82" t="s">
        <v>119</v>
      </c>
      <c r="DA82" t="s">
        <v>134</v>
      </c>
      <c r="DB82" t="s">
        <v>111</v>
      </c>
    </row>
    <row r="83" spans="1:111" ht="15" customHeight="1" x14ac:dyDescent="0.25">
      <c r="A83" t="s">
        <v>3668</v>
      </c>
      <c r="B83" t="s">
        <v>109</v>
      </c>
      <c r="C83" s="1">
        <v>44032.280646064813</v>
      </c>
      <c r="D83" s="1">
        <v>44110</v>
      </c>
      <c r="E83" t="s">
        <v>110</v>
      </c>
      <c r="G83" t="s">
        <v>111</v>
      </c>
      <c r="H83" t="s">
        <v>111</v>
      </c>
      <c r="I83" t="s">
        <v>111</v>
      </c>
      <c r="J83" t="s">
        <v>2901</v>
      </c>
      <c r="K83" t="s">
        <v>168</v>
      </c>
      <c r="L83" t="s">
        <v>169</v>
      </c>
      <c r="M83" t="s">
        <v>170</v>
      </c>
      <c r="N83" t="s">
        <v>154</v>
      </c>
      <c r="O83" t="s">
        <v>117</v>
      </c>
      <c r="P83">
        <v>96950</v>
      </c>
      <c r="Q83" t="s">
        <v>118</v>
      </c>
      <c r="S83">
        <v>16702352883</v>
      </c>
      <c r="U83">
        <v>561320</v>
      </c>
      <c r="V83" t="s">
        <v>120</v>
      </c>
      <c r="X83" t="s">
        <v>171</v>
      </c>
      <c r="Y83" t="s">
        <v>172</v>
      </c>
      <c r="Z83" t="s">
        <v>173</v>
      </c>
      <c r="AA83" t="s">
        <v>174</v>
      </c>
      <c r="AB83" t="s">
        <v>169</v>
      </c>
      <c r="AC83" t="s">
        <v>170</v>
      </c>
      <c r="AD83" t="s">
        <v>154</v>
      </c>
      <c r="AE83" t="s">
        <v>117</v>
      </c>
      <c r="AF83">
        <v>96950</v>
      </c>
      <c r="AG83" t="s">
        <v>118</v>
      </c>
      <c r="AI83">
        <v>16702352883</v>
      </c>
      <c r="AK83" t="s">
        <v>175</v>
      </c>
      <c r="BC83" t="str">
        <f>"51-9198.00"</f>
        <v>51-9198.00</v>
      </c>
      <c r="BD83" t="s">
        <v>3669</v>
      </c>
      <c r="BE83" t="s">
        <v>3670</v>
      </c>
      <c r="BF83" t="s">
        <v>3671</v>
      </c>
      <c r="BG83">
        <v>5</v>
      </c>
      <c r="BI83" s="1">
        <v>44105</v>
      </c>
      <c r="BJ83" s="1">
        <v>44469</v>
      </c>
      <c r="BM83">
        <v>35</v>
      </c>
      <c r="BN83">
        <v>0</v>
      </c>
      <c r="BO83">
        <v>7</v>
      </c>
      <c r="BP83">
        <v>7</v>
      </c>
      <c r="BQ83">
        <v>7</v>
      </c>
      <c r="BR83">
        <v>7</v>
      </c>
      <c r="BS83">
        <v>7</v>
      </c>
      <c r="BT83">
        <v>0</v>
      </c>
      <c r="BU83" t="str">
        <f>"9:00 AM"</f>
        <v>9:00 AM</v>
      </c>
      <c r="BV83" t="str">
        <f>"5:00 PM"</f>
        <v>5:00 PM</v>
      </c>
      <c r="BW83" t="s">
        <v>128</v>
      </c>
      <c r="BX83">
        <v>6</v>
      </c>
      <c r="BY83">
        <v>6</v>
      </c>
      <c r="BZ83" t="s">
        <v>111</v>
      </c>
      <c r="CA83">
        <v>0</v>
      </c>
      <c r="CB83" s="2" t="s">
        <v>3672</v>
      </c>
      <c r="CC83" t="s">
        <v>169</v>
      </c>
      <c r="CD83" t="s">
        <v>170</v>
      </c>
      <c r="CE83" t="s">
        <v>154</v>
      </c>
      <c r="CF83" t="s">
        <v>117</v>
      </c>
      <c r="CG83">
        <v>96950</v>
      </c>
      <c r="CH83" s="3">
        <v>10.37</v>
      </c>
      <c r="CI83" s="3">
        <v>10.37</v>
      </c>
      <c r="CJ83" s="3">
        <v>15.56</v>
      </c>
      <c r="CK83" s="3">
        <v>15.56</v>
      </c>
      <c r="CL83" t="s">
        <v>132</v>
      </c>
      <c r="CM83" t="s">
        <v>119</v>
      </c>
      <c r="CN83" t="s">
        <v>133</v>
      </c>
      <c r="CP83" t="s">
        <v>111</v>
      </c>
      <c r="CQ83" t="s">
        <v>134</v>
      </c>
      <c r="CR83" t="s">
        <v>111</v>
      </c>
      <c r="CS83" t="s">
        <v>134</v>
      </c>
      <c r="CT83" t="s">
        <v>134</v>
      </c>
      <c r="CU83" t="s">
        <v>134</v>
      </c>
      <c r="CV83" t="s">
        <v>119</v>
      </c>
      <c r="CW83" t="s">
        <v>119</v>
      </c>
      <c r="CX83">
        <v>16702352883</v>
      </c>
      <c r="CY83" t="s">
        <v>175</v>
      </c>
      <c r="CZ83" t="s">
        <v>119</v>
      </c>
      <c r="DA83" t="s">
        <v>134</v>
      </c>
      <c r="DB83" t="s">
        <v>111</v>
      </c>
    </row>
    <row r="84" spans="1:111" ht="15" customHeight="1" x14ac:dyDescent="0.25">
      <c r="A84" t="s">
        <v>930</v>
      </c>
      <c r="B84" t="s">
        <v>137</v>
      </c>
      <c r="C84" s="1">
        <v>44032.370083680558</v>
      </c>
      <c r="D84" s="1">
        <v>44112</v>
      </c>
      <c r="E84" t="s">
        <v>138</v>
      </c>
      <c r="F84" s="1">
        <v>44103.833333333336</v>
      </c>
      <c r="G84" t="s">
        <v>134</v>
      </c>
      <c r="H84" t="s">
        <v>111</v>
      </c>
      <c r="I84" t="s">
        <v>111</v>
      </c>
      <c r="J84" t="s">
        <v>931</v>
      </c>
      <c r="K84" t="s">
        <v>119</v>
      </c>
      <c r="L84" t="s">
        <v>932</v>
      </c>
      <c r="M84" t="s">
        <v>821</v>
      </c>
      <c r="N84" t="s">
        <v>154</v>
      </c>
      <c r="O84" t="s">
        <v>117</v>
      </c>
      <c r="P84">
        <v>96950</v>
      </c>
      <c r="Q84" t="s">
        <v>118</v>
      </c>
      <c r="R84" t="s">
        <v>117</v>
      </c>
      <c r="S84">
        <v>16709891000</v>
      </c>
      <c r="T84">
        <v>0</v>
      </c>
      <c r="U84">
        <v>561320</v>
      </c>
      <c r="V84" t="s">
        <v>120</v>
      </c>
      <c r="X84" t="s">
        <v>933</v>
      </c>
      <c r="Y84" t="s">
        <v>934</v>
      </c>
      <c r="Z84" t="s">
        <v>935</v>
      </c>
      <c r="AA84" t="s">
        <v>342</v>
      </c>
      <c r="AB84" t="s">
        <v>936</v>
      </c>
      <c r="AC84" t="s">
        <v>937</v>
      </c>
      <c r="AD84" t="s">
        <v>154</v>
      </c>
      <c r="AE84" t="s">
        <v>117</v>
      </c>
      <c r="AF84">
        <v>96950</v>
      </c>
      <c r="AG84" t="s">
        <v>118</v>
      </c>
      <c r="AH84" t="s">
        <v>117</v>
      </c>
      <c r="AI84">
        <v>16709891000</v>
      </c>
      <c r="AJ84">
        <v>0</v>
      </c>
      <c r="AK84" t="s">
        <v>938</v>
      </c>
      <c r="BC84" t="str">
        <f>"43-9061.00"</f>
        <v>43-9061.00</v>
      </c>
      <c r="BD84" t="s">
        <v>939</v>
      </c>
      <c r="BE84" t="s">
        <v>940</v>
      </c>
      <c r="BF84" t="s">
        <v>941</v>
      </c>
      <c r="BG84">
        <v>3</v>
      </c>
      <c r="BH84">
        <v>3</v>
      </c>
      <c r="BI84" s="1">
        <v>44105</v>
      </c>
      <c r="BJ84" s="1">
        <v>44469</v>
      </c>
      <c r="BK84" s="1">
        <v>44112</v>
      </c>
      <c r="BL84" s="1">
        <v>44469</v>
      </c>
      <c r="BM84">
        <v>40</v>
      </c>
      <c r="BN84">
        <v>0</v>
      </c>
      <c r="BO84">
        <v>8</v>
      </c>
      <c r="BP84">
        <v>8</v>
      </c>
      <c r="BQ84">
        <v>8</v>
      </c>
      <c r="BR84">
        <v>8</v>
      </c>
      <c r="BS84">
        <v>8</v>
      </c>
      <c r="BT84">
        <v>0</v>
      </c>
      <c r="BU84" t="str">
        <f>"8:00 AM"</f>
        <v>8:00 AM</v>
      </c>
      <c r="BV84" t="str">
        <f>"5:00 PM"</f>
        <v>5:00 PM</v>
      </c>
      <c r="BW84" t="s">
        <v>128</v>
      </c>
      <c r="BX84">
        <v>0</v>
      </c>
      <c r="BY84">
        <v>3</v>
      </c>
      <c r="BZ84" t="s">
        <v>111</v>
      </c>
      <c r="CA84">
        <v>0</v>
      </c>
      <c r="CB84" t="s">
        <v>162</v>
      </c>
      <c r="CC84" t="s">
        <v>932</v>
      </c>
      <c r="CD84" t="s">
        <v>821</v>
      </c>
      <c r="CE84" t="s">
        <v>154</v>
      </c>
      <c r="CF84" t="s">
        <v>117</v>
      </c>
      <c r="CG84">
        <v>96950</v>
      </c>
      <c r="CH84" s="3">
        <v>11.15</v>
      </c>
      <c r="CI84" s="3">
        <v>11.15</v>
      </c>
      <c r="CJ84" s="3">
        <v>16.73</v>
      </c>
      <c r="CK84" s="3">
        <v>16.73</v>
      </c>
      <c r="CL84" t="s">
        <v>132</v>
      </c>
      <c r="CM84" t="s">
        <v>162</v>
      </c>
      <c r="CN84" t="s">
        <v>133</v>
      </c>
      <c r="CP84" t="s">
        <v>111</v>
      </c>
      <c r="CQ84" t="s">
        <v>134</v>
      </c>
      <c r="CR84" t="s">
        <v>111</v>
      </c>
      <c r="CS84" t="s">
        <v>134</v>
      </c>
      <c r="CT84" t="s">
        <v>119</v>
      </c>
      <c r="CU84" t="s">
        <v>134</v>
      </c>
      <c r="CV84" t="s">
        <v>119</v>
      </c>
      <c r="CW84" t="s">
        <v>942</v>
      </c>
      <c r="CX84">
        <v>16709891000</v>
      </c>
      <c r="CY84" t="s">
        <v>943</v>
      </c>
      <c r="CZ84" t="s">
        <v>119</v>
      </c>
      <c r="DA84" t="s">
        <v>134</v>
      </c>
      <c r="DB84" t="s">
        <v>111</v>
      </c>
      <c r="DC84" t="s">
        <v>933</v>
      </c>
      <c r="DD84" t="s">
        <v>934</v>
      </c>
      <c r="DE84" t="s">
        <v>944</v>
      </c>
      <c r="DF84" t="s">
        <v>945</v>
      </c>
      <c r="DG84" t="s">
        <v>946</v>
      </c>
    </row>
    <row r="85" spans="1:111" ht="15" customHeight="1" x14ac:dyDescent="0.25">
      <c r="A85" t="s">
        <v>3818</v>
      </c>
      <c r="B85" t="s">
        <v>109</v>
      </c>
      <c r="C85" s="1">
        <v>44032.394720138887</v>
      </c>
      <c r="D85" s="1">
        <v>44109</v>
      </c>
      <c r="E85" t="s">
        <v>110</v>
      </c>
      <c r="G85" t="s">
        <v>111</v>
      </c>
      <c r="H85" t="s">
        <v>111</v>
      </c>
      <c r="I85" t="s">
        <v>111</v>
      </c>
      <c r="J85" t="s">
        <v>945</v>
      </c>
      <c r="K85" t="s">
        <v>286</v>
      </c>
      <c r="L85" t="s">
        <v>3819</v>
      </c>
      <c r="M85" t="s">
        <v>3820</v>
      </c>
      <c r="N85" t="s">
        <v>154</v>
      </c>
      <c r="O85" t="s">
        <v>117</v>
      </c>
      <c r="P85">
        <v>96950</v>
      </c>
      <c r="Q85" t="s">
        <v>118</v>
      </c>
      <c r="R85" t="s">
        <v>117</v>
      </c>
      <c r="S85">
        <v>16709891000</v>
      </c>
      <c r="T85">
        <v>0</v>
      </c>
      <c r="U85">
        <v>561320</v>
      </c>
      <c r="V85" t="s">
        <v>120</v>
      </c>
      <c r="X85" t="s">
        <v>933</v>
      </c>
      <c r="Y85" t="s">
        <v>934</v>
      </c>
      <c r="Z85" t="s">
        <v>935</v>
      </c>
      <c r="AA85" t="s">
        <v>342</v>
      </c>
      <c r="AB85" t="s">
        <v>936</v>
      </c>
      <c r="AC85" t="s">
        <v>937</v>
      </c>
      <c r="AD85" t="s">
        <v>154</v>
      </c>
      <c r="AE85" t="s">
        <v>117</v>
      </c>
      <c r="AF85">
        <v>96950</v>
      </c>
      <c r="AG85" t="s">
        <v>118</v>
      </c>
      <c r="AH85" t="s">
        <v>117</v>
      </c>
      <c r="AI85">
        <v>16709891000</v>
      </c>
      <c r="AJ85">
        <v>0</v>
      </c>
      <c r="AK85" t="s">
        <v>938</v>
      </c>
      <c r="BC85" t="str">
        <f>"35-3031.00"</f>
        <v>35-3031.00</v>
      </c>
      <c r="BD85" t="s">
        <v>585</v>
      </c>
      <c r="BE85" t="s">
        <v>3821</v>
      </c>
      <c r="BF85" t="s">
        <v>585</v>
      </c>
      <c r="BG85">
        <v>3</v>
      </c>
      <c r="BI85" s="1">
        <v>44105</v>
      </c>
      <c r="BJ85" s="1">
        <v>44469</v>
      </c>
      <c r="BM85">
        <v>40</v>
      </c>
      <c r="BN85">
        <v>0</v>
      </c>
      <c r="BO85">
        <v>8</v>
      </c>
      <c r="BP85">
        <v>8</v>
      </c>
      <c r="BQ85">
        <v>8</v>
      </c>
      <c r="BR85">
        <v>8</v>
      </c>
      <c r="BS85">
        <v>8</v>
      </c>
      <c r="BT85">
        <v>0</v>
      </c>
      <c r="BU85" t="str">
        <f>"8:00 AM"</f>
        <v>8:00 AM</v>
      </c>
      <c r="BV85" t="str">
        <f>"5:00 PM"</f>
        <v>5:00 PM</v>
      </c>
      <c r="BW85" t="s">
        <v>128</v>
      </c>
      <c r="BX85">
        <v>0</v>
      </c>
      <c r="BY85">
        <v>0</v>
      </c>
      <c r="BZ85" t="s">
        <v>111</v>
      </c>
      <c r="CA85">
        <v>0</v>
      </c>
      <c r="CB85" t="s">
        <v>162</v>
      </c>
      <c r="CC85" t="s">
        <v>3822</v>
      </c>
      <c r="CD85" t="s">
        <v>821</v>
      </c>
      <c r="CE85" t="s">
        <v>154</v>
      </c>
      <c r="CF85" t="s">
        <v>117</v>
      </c>
      <c r="CG85">
        <v>96950</v>
      </c>
      <c r="CH85" s="3">
        <v>9.23</v>
      </c>
      <c r="CI85" s="3">
        <v>9.23</v>
      </c>
      <c r="CJ85" s="3">
        <v>13.85</v>
      </c>
      <c r="CK85" s="3">
        <v>13.85</v>
      </c>
      <c r="CL85" t="s">
        <v>3823</v>
      </c>
      <c r="CM85" t="s">
        <v>162</v>
      </c>
      <c r="CN85" t="s">
        <v>133</v>
      </c>
      <c r="CP85" t="s">
        <v>111</v>
      </c>
      <c r="CQ85" t="s">
        <v>134</v>
      </c>
      <c r="CR85" t="s">
        <v>111</v>
      </c>
      <c r="CS85" t="s">
        <v>134</v>
      </c>
      <c r="CT85" t="s">
        <v>119</v>
      </c>
      <c r="CU85" t="s">
        <v>134</v>
      </c>
      <c r="CV85" t="s">
        <v>119</v>
      </c>
      <c r="CW85" t="s">
        <v>942</v>
      </c>
      <c r="CX85">
        <v>16709891000</v>
      </c>
      <c r="CY85" t="s">
        <v>938</v>
      </c>
      <c r="CZ85" t="s">
        <v>119</v>
      </c>
      <c r="DA85" t="s">
        <v>134</v>
      </c>
      <c r="DB85" t="s">
        <v>111</v>
      </c>
      <c r="DC85" t="s">
        <v>933</v>
      </c>
      <c r="DD85" t="s">
        <v>3824</v>
      </c>
      <c r="DE85" t="s">
        <v>944</v>
      </c>
      <c r="DF85" t="s">
        <v>3825</v>
      </c>
      <c r="DG85" t="s">
        <v>3826</v>
      </c>
    </row>
    <row r="86" spans="1:111" ht="15" customHeight="1" x14ac:dyDescent="0.25">
      <c r="A86" t="s">
        <v>8821</v>
      </c>
      <c r="B86" t="s">
        <v>109</v>
      </c>
      <c r="C86" s="1">
        <v>44032.801798263892</v>
      </c>
      <c r="D86" s="1">
        <v>44111</v>
      </c>
      <c r="E86" t="s">
        <v>138</v>
      </c>
      <c r="F86" s="1">
        <v>44102.833333333336</v>
      </c>
      <c r="G86" t="s">
        <v>134</v>
      </c>
      <c r="H86" t="s">
        <v>111</v>
      </c>
      <c r="I86" t="s">
        <v>111</v>
      </c>
      <c r="J86" t="s">
        <v>8822</v>
      </c>
      <c r="L86" t="s">
        <v>8823</v>
      </c>
      <c r="M86" t="s">
        <v>8824</v>
      </c>
      <c r="N86" t="s">
        <v>154</v>
      </c>
      <c r="O86" t="s">
        <v>117</v>
      </c>
      <c r="P86">
        <v>96950</v>
      </c>
      <c r="Q86" t="s">
        <v>118</v>
      </c>
      <c r="S86">
        <v>16702569483</v>
      </c>
      <c r="U86">
        <v>491110</v>
      </c>
      <c r="V86" t="s">
        <v>120</v>
      </c>
      <c r="X86" t="s">
        <v>690</v>
      </c>
      <c r="Y86" t="s">
        <v>8825</v>
      </c>
      <c r="Z86" t="s">
        <v>8826</v>
      </c>
      <c r="AA86" t="s">
        <v>158</v>
      </c>
      <c r="AB86" t="s">
        <v>8827</v>
      </c>
      <c r="AD86" t="s">
        <v>154</v>
      </c>
      <c r="AE86" t="s">
        <v>117</v>
      </c>
      <c r="AF86">
        <v>96950</v>
      </c>
      <c r="AG86" t="s">
        <v>118</v>
      </c>
      <c r="AI86">
        <v>16702569483</v>
      </c>
      <c r="AK86" t="s">
        <v>8828</v>
      </c>
      <c r="BC86" t="str">
        <f>"53-3032.00"</f>
        <v>53-3032.00</v>
      </c>
      <c r="BD86" t="s">
        <v>279</v>
      </c>
      <c r="BE86" t="s">
        <v>8829</v>
      </c>
      <c r="BF86" t="s">
        <v>8830</v>
      </c>
      <c r="BG86">
        <v>1</v>
      </c>
      <c r="BI86" s="1">
        <v>44105</v>
      </c>
      <c r="BJ86" s="1">
        <v>44469</v>
      </c>
      <c r="BM86">
        <v>35</v>
      </c>
      <c r="BN86">
        <v>0</v>
      </c>
      <c r="BO86">
        <v>7</v>
      </c>
      <c r="BP86">
        <v>7</v>
      </c>
      <c r="BQ86">
        <v>7</v>
      </c>
      <c r="BR86">
        <v>7</v>
      </c>
      <c r="BS86">
        <v>7</v>
      </c>
      <c r="BT86">
        <v>0</v>
      </c>
      <c r="BU86" t="str">
        <f>"8:00 AM"</f>
        <v>8:00 AM</v>
      </c>
      <c r="BV86" t="str">
        <f>"4:00 PM"</f>
        <v>4:00 PM</v>
      </c>
      <c r="BW86" t="s">
        <v>128</v>
      </c>
      <c r="BX86">
        <v>0</v>
      </c>
      <c r="BY86">
        <v>6</v>
      </c>
      <c r="BZ86" t="s">
        <v>111</v>
      </c>
      <c r="CA86">
        <v>0</v>
      </c>
      <c r="CB86" t="s">
        <v>8831</v>
      </c>
      <c r="CC86" t="s">
        <v>8823</v>
      </c>
      <c r="CD86" t="s">
        <v>8824</v>
      </c>
      <c r="CE86" t="s">
        <v>154</v>
      </c>
      <c r="CF86" t="s">
        <v>117</v>
      </c>
      <c r="CG86">
        <v>96950</v>
      </c>
      <c r="CH86" s="3">
        <v>13.85</v>
      </c>
      <c r="CI86" s="3">
        <v>13.85</v>
      </c>
      <c r="CJ86" s="3">
        <v>20.77</v>
      </c>
      <c r="CK86" s="3">
        <v>20.77</v>
      </c>
      <c r="CL86" t="s">
        <v>132</v>
      </c>
      <c r="CN86" t="s">
        <v>133</v>
      </c>
      <c r="CP86" t="s">
        <v>111</v>
      </c>
      <c r="CQ86" t="s">
        <v>134</v>
      </c>
      <c r="CR86" t="s">
        <v>111</v>
      </c>
      <c r="CS86" t="s">
        <v>134</v>
      </c>
      <c r="CT86" t="s">
        <v>119</v>
      </c>
      <c r="CU86" t="s">
        <v>134</v>
      </c>
      <c r="CV86" t="s">
        <v>119</v>
      </c>
      <c r="CW86" t="s">
        <v>1177</v>
      </c>
      <c r="CX86">
        <v>16702569483</v>
      </c>
      <c r="CY86" t="s">
        <v>8828</v>
      </c>
      <c r="CZ86" t="s">
        <v>1178</v>
      </c>
      <c r="DA86" t="s">
        <v>134</v>
      </c>
      <c r="DB86" t="s">
        <v>111</v>
      </c>
    </row>
    <row r="87" spans="1:111" ht="15" customHeight="1" x14ac:dyDescent="0.25">
      <c r="A87" t="s">
        <v>7798</v>
      </c>
      <c r="B87" t="s">
        <v>109</v>
      </c>
      <c r="C87" s="1">
        <v>44032.974132291667</v>
      </c>
      <c r="D87" s="1">
        <v>44106</v>
      </c>
      <c r="E87" t="s">
        <v>110</v>
      </c>
      <c r="G87" t="s">
        <v>111</v>
      </c>
      <c r="H87" t="s">
        <v>111</v>
      </c>
      <c r="I87" t="s">
        <v>111</v>
      </c>
      <c r="J87" t="s">
        <v>4300</v>
      </c>
      <c r="K87" t="s">
        <v>7722</v>
      </c>
      <c r="L87" t="s">
        <v>7799</v>
      </c>
      <c r="M87" t="s">
        <v>4303</v>
      </c>
      <c r="N87" t="s">
        <v>116</v>
      </c>
      <c r="O87" t="s">
        <v>117</v>
      </c>
      <c r="P87">
        <v>96950</v>
      </c>
      <c r="Q87" t="s">
        <v>118</v>
      </c>
      <c r="R87" t="s">
        <v>119</v>
      </c>
      <c r="S87">
        <v>16702356678</v>
      </c>
      <c r="U87">
        <v>236115</v>
      </c>
      <c r="V87" t="s">
        <v>120</v>
      </c>
      <c r="X87" t="s">
        <v>1582</v>
      </c>
      <c r="Y87" t="s">
        <v>7800</v>
      </c>
      <c r="AA87" t="s">
        <v>334</v>
      </c>
      <c r="AB87" t="s">
        <v>7799</v>
      </c>
      <c r="AC87" t="s">
        <v>4303</v>
      </c>
      <c r="AD87" t="s">
        <v>116</v>
      </c>
      <c r="AE87" t="s">
        <v>117</v>
      </c>
      <c r="AF87">
        <v>96950</v>
      </c>
      <c r="AG87" t="s">
        <v>118</v>
      </c>
      <c r="AH87" t="s">
        <v>119</v>
      </c>
      <c r="AI87">
        <v>16702356678</v>
      </c>
      <c r="AK87" t="s">
        <v>4307</v>
      </c>
      <c r="BC87" t="str">
        <f>"49-9071.00"</f>
        <v>49-9071.00</v>
      </c>
      <c r="BD87" t="s">
        <v>125</v>
      </c>
      <c r="BE87" t="s">
        <v>7801</v>
      </c>
      <c r="BF87" t="s">
        <v>334</v>
      </c>
      <c r="BG87">
        <v>1</v>
      </c>
      <c r="BI87" s="1">
        <v>44119</v>
      </c>
      <c r="BJ87" s="1">
        <v>44484</v>
      </c>
      <c r="BM87">
        <v>35</v>
      </c>
      <c r="BN87">
        <v>0</v>
      </c>
      <c r="BO87">
        <v>7</v>
      </c>
      <c r="BP87">
        <v>7</v>
      </c>
      <c r="BQ87">
        <v>7</v>
      </c>
      <c r="BR87">
        <v>7</v>
      </c>
      <c r="BS87">
        <v>7</v>
      </c>
      <c r="BT87">
        <v>0</v>
      </c>
      <c r="BU87" t="str">
        <f>"9:00 AM"</f>
        <v>9:00 AM</v>
      </c>
      <c r="BV87" t="str">
        <f>"5:00 PM"</f>
        <v>5:00 PM</v>
      </c>
      <c r="BW87" t="s">
        <v>128</v>
      </c>
      <c r="BX87">
        <v>0</v>
      </c>
      <c r="BY87">
        <v>24</v>
      </c>
      <c r="BZ87" t="s">
        <v>111</v>
      </c>
      <c r="CA87">
        <v>0</v>
      </c>
      <c r="CB87" s="2" t="s">
        <v>7802</v>
      </c>
      <c r="CC87" t="s">
        <v>7723</v>
      </c>
      <c r="CD87" t="s">
        <v>4303</v>
      </c>
      <c r="CE87" t="s">
        <v>260</v>
      </c>
      <c r="CF87" t="s">
        <v>117</v>
      </c>
      <c r="CG87">
        <v>96950</v>
      </c>
      <c r="CH87" s="3">
        <v>8.33</v>
      </c>
      <c r="CI87" s="3">
        <v>8.33</v>
      </c>
      <c r="CJ87" s="3">
        <v>12.5</v>
      </c>
      <c r="CK87" s="3">
        <v>12.5</v>
      </c>
      <c r="CL87" t="s">
        <v>132</v>
      </c>
      <c r="CM87" t="s">
        <v>119</v>
      </c>
      <c r="CN87" t="s">
        <v>631</v>
      </c>
      <c r="CP87" t="s">
        <v>111</v>
      </c>
      <c r="CQ87" t="s">
        <v>134</v>
      </c>
      <c r="CR87" t="s">
        <v>111</v>
      </c>
      <c r="CS87" t="s">
        <v>134</v>
      </c>
      <c r="CT87" t="s">
        <v>119</v>
      </c>
      <c r="CU87" t="s">
        <v>134</v>
      </c>
      <c r="CV87" t="s">
        <v>119</v>
      </c>
      <c r="CW87" t="s">
        <v>4311</v>
      </c>
      <c r="CX87">
        <v>16702356678</v>
      </c>
      <c r="CY87" t="s">
        <v>4307</v>
      </c>
      <c r="CZ87" t="s">
        <v>119</v>
      </c>
      <c r="DA87" t="s">
        <v>134</v>
      </c>
      <c r="DB87" t="s">
        <v>111</v>
      </c>
    </row>
    <row r="88" spans="1:111" ht="15" customHeight="1" x14ac:dyDescent="0.25">
      <c r="A88" t="s">
        <v>8945</v>
      </c>
      <c r="B88" t="s">
        <v>109</v>
      </c>
      <c r="C88" s="1">
        <v>44033.040871527781</v>
      </c>
      <c r="D88" s="1">
        <v>44106</v>
      </c>
      <c r="E88" t="s">
        <v>110</v>
      </c>
      <c r="F88" s="1">
        <v>44103.833333333336</v>
      </c>
      <c r="G88" t="s">
        <v>134</v>
      </c>
      <c r="H88" t="s">
        <v>111</v>
      </c>
      <c r="I88" t="s">
        <v>111</v>
      </c>
      <c r="J88" t="s">
        <v>4300</v>
      </c>
      <c r="K88" t="s">
        <v>7722</v>
      </c>
      <c r="L88" t="s">
        <v>7723</v>
      </c>
      <c r="M88" t="s">
        <v>4303</v>
      </c>
      <c r="N88" t="s">
        <v>116</v>
      </c>
      <c r="O88" t="s">
        <v>117</v>
      </c>
      <c r="P88">
        <v>96950</v>
      </c>
      <c r="Q88" t="s">
        <v>118</v>
      </c>
      <c r="R88" t="s">
        <v>119</v>
      </c>
      <c r="S88">
        <v>16702356678</v>
      </c>
      <c r="U88">
        <v>236115</v>
      </c>
      <c r="V88" t="s">
        <v>120</v>
      </c>
      <c r="X88" t="s">
        <v>8946</v>
      </c>
      <c r="Y88" t="s">
        <v>8947</v>
      </c>
      <c r="Z88" t="s">
        <v>2866</v>
      </c>
      <c r="AA88" t="s">
        <v>6855</v>
      </c>
      <c r="AB88" t="s">
        <v>7723</v>
      </c>
      <c r="AC88" t="s">
        <v>4303</v>
      </c>
      <c r="AD88" t="s">
        <v>116</v>
      </c>
      <c r="AE88" t="s">
        <v>117</v>
      </c>
      <c r="AF88">
        <v>96950</v>
      </c>
      <c r="AG88" t="s">
        <v>118</v>
      </c>
      <c r="AH88" t="s">
        <v>119</v>
      </c>
      <c r="AI88">
        <v>16702356678</v>
      </c>
      <c r="AK88" t="s">
        <v>4307</v>
      </c>
      <c r="BC88" t="str">
        <f>"49-3042.00"</f>
        <v>49-3042.00</v>
      </c>
      <c r="BD88" t="s">
        <v>853</v>
      </c>
      <c r="BE88" t="s">
        <v>8948</v>
      </c>
      <c r="BF88" t="s">
        <v>6855</v>
      </c>
      <c r="BG88">
        <v>1</v>
      </c>
      <c r="BI88" s="1">
        <v>44105</v>
      </c>
      <c r="BJ88" s="1">
        <v>45199</v>
      </c>
      <c r="BM88">
        <v>35</v>
      </c>
      <c r="BN88">
        <v>0</v>
      </c>
      <c r="BO88">
        <v>7</v>
      </c>
      <c r="BP88">
        <v>7</v>
      </c>
      <c r="BQ88">
        <v>7</v>
      </c>
      <c r="BR88">
        <v>7</v>
      </c>
      <c r="BS88">
        <v>7</v>
      </c>
      <c r="BT88">
        <v>0</v>
      </c>
      <c r="BU88" t="str">
        <f>"9:00 AM"</f>
        <v>9:00 AM</v>
      </c>
      <c r="BV88" t="str">
        <f>"5:00 AM"</f>
        <v>5:00 AM</v>
      </c>
      <c r="BW88" t="s">
        <v>128</v>
      </c>
      <c r="BX88">
        <v>0</v>
      </c>
      <c r="BY88">
        <v>24</v>
      </c>
      <c r="BZ88" t="s">
        <v>111</v>
      </c>
      <c r="CA88">
        <v>0</v>
      </c>
      <c r="CB88" s="2" t="s">
        <v>8949</v>
      </c>
      <c r="CC88" t="s">
        <v>7723</v>
      </c>
      <c r="CD88" t="s">
        <v>4303</v>
      </c>
      <c r="CE88" t="s">
        <v>116</v>
      </c>
      <c r="CF88" t="s">
        <v>117</v>
      </c>
      <c r="CG88">
        <v>96950</v>
      </c>
      <c r="CH88" s="3">
        <v>8.73</v>
      </c>
      <c r="CI88" s="3">
        <v>8.73</v>
      </c>
      <c r="CJ88" s="3">
        <v>13.1</v>
      </c>
      <c r="CK88" s="3">
        <v>13.1</v>
      </c>
      <c r="CL88" t="s">
        <v>132</v>
      </c>
      <c r="CM88" t="s">
        <v>119</v>
      </c>
      <c r="CN88" t="s">
        <v>133</v>
      </c>
      <c r="CP88" t="s">
        <v>111</v>
      </c>
      <c r="CQ88" t="s">
        <v>134</v>
      </c>
      <c r="CR88" t="s">
        <v>111</v>
      </c>
      <c r="CS88" t="s">
        <v>111</v>
      </c>
      <c r="CT88" t="s">
        <v>119</v>
      </c>
      <c r="CU88" t="s">
        <v>134</v>
      </c>
      <c r="CV88" t="s">
        <v>119</v>
      </c>
      <c r="CW88" t="s">
        <v>4311</v>
      </c>
      <c r="CX88">
        <v>16702356678</v>
      </c>
      <c r="CY88" t="s">
        <v>4307</v>
      </c>
      <c r="CZ88" t="s">
        <v>119</v>
      </c>
      <c r="DA88" t="s">
        <v>134</v>
      </c>
      <c r="DB88" t="s">
        <v>111</v>
      </c>
    </row>
    <row r="89" spans="1:111" ht="15" customHeight="1" x14ac:dyDescent="0.25">
      <c r="A89" t="s">
        <v>8477</v>
      </c>
      <c r="B89" t="s">
        <v>109</v>
      </c>
      <c r="C89" s="1">
        <v>44033.046924652779</v>
      </c>
      <c r="D89" s="1">
        <v>44130</v>
      </c>
      <c r="E89" t="s">
        <v>138</v>
      </c>
      <c r="F89" s="1">
        <v>44103.833333333336</v>
      </c>
      <c r="G89" t="s">
        <v>134</v>
      </c>
      <c r="H89" t="s">
        <v>111</v>
      </c>
      <c r="I89" t="s">
        <v>111</v>
      </c>
      <c r="J89" t="s">
        <v>5372</v>
      </c>
      <c r="K89" t="s">
        <v>2855</v>
      </c>
      <c r="L89" t="s">
        <v>7011</v>
      </c>
      <c r="M89" t="s">
        <v>7012</v>
      </c>
      <c r="N89" t="s">
        <v>116</v>
      </c>
      <c r="O89" t="s">
        <v>117</v>
      </c>
      <c r="P89">
        <v>96950</v>
      </c>
      <c r="Q89" t="s">
        <v>118</v>
      </c>
      <c r="R89" t="s">
        <v>2771</v>
      </c>
      <c r="S89">
        <v>16706702343</v>
      </c>
      <c r="U89">
        <v>61111</v>
      </c>
      <c r="V89" t="s">
        <v>120</v>
      </c>
      <c r="X89" t="s">
        <v>2767</v>
      </c>
      <c r="Y89" t="s">
        <v>7013</v>
      </c>
      <c r="Z89" t="s">
        <v>2857</v>
      </c>
      <c r="AA89" t="s">
        <v>123</v>
      </c>
      <c r="AB89" t="s">
        <v>7014</v>
      </c>
      <c r="AC89" t="s">
        <v>7012</v>
      </c>
      <c r="AD89" t="s">
        <v>116</v>
      </c>
      <c r="AE89" t="s">
        <v>117</v>
      </c>
      <c r="AF89">
        <v>96950</v>
      </c>
      <c r="AG89" t="s">
        <v>118</v>
      </c>
      <c r="AH89" t="s">
        <v>2771</v>
      </c>
      <c r="AI89">
        <v>16706702343</v>
      </c>
      <c r="AK89" t="s">
        <v>2858</v>
      </c>
      <c r="BC89" t="str">
        <f>"43-6014.00"</f>
        <v>43-6014.00</v>
      </c>
      <c r="BD89" t="s">
        <v>2414</v>
      </c>
      <c r="BE89" t="s">
        <v>7015</v>
      </c>
      <c r="BF89" t="s">
        <v>2657</v>
      </c>
      <c r="BG89">
        <v>2</v>
      </c>
      <c r="BI89" s="1">
        <v>44105</v>
      </c>
      <c r="BJ89" s="1">
        <v>44469</v>
      </c>
      <c r="BM89">
        <v>40</v>
      </c>
      <c r="BN89">
        <v>0</v>
      </c>
      <c r="BO89">
        <v>8</v>
      </c>
      <c r="BP89">
        <v>8</v>
      </c>
      <c r="BQ89">
        <v>8</v>
      </c>
      <c r="BR89">
        <v>8</v>
      </c>
      <c r="BS89">
        <v>8</v>
      </c>
      <c r="BT89">
        <v>0</v>
      </c>
      <c r="BU89" t="str">
        <f>"8:00 AM"</f>
        <v>8:00 AM</v>
      </c>
      <c r="BV89" t="str">
        <f>"5:00 PM"</f>
        <v>5:00 PM</v>
      </c>
      <c r="BW89" t="s">
        <v>128</v>
      </c>
      <c r="BX89">
        <v>0</v>
      </c>
      <c r="BY89">
        <v>12</v>
      </c>
      <c r="BZ89" t="s">
        <v>111</v>
      </c>
      <c r="CA89">
        <v>0</v>
      </c>
      <c r="CB89" t="s">
        <v>7016</v>
      </c>
      <c r="CC89" t="s">
        <v>7017</v>
      </c>
      <c r="CD89" t="s">
        <v>7012</v>
      </c>
      <c r="CE89" t="s">
        <v>116</v>
      </c>
      <c r="CF89" t="s">
        <v>117</v>
      </c>
      <c r="CG89">
        <v>96950</v>
      </c>
      <c r="CH89" s="3">
        <v>15.97</v>
      </c>
      <c r="CI89" s="3">
        <v>15.97</v>
      </c>
      <c r="CL89" t="s">
        <v>132</v>
      </c>
      <c r="CM89" t="s">
        <v>286</v>
      </c>
      <c r="CN89" t="s">
        <v>133</v>
      </c>
      <c r="CP89" t="s">
        <v>111</v>
      </c>
      <c r="CQ89" t="s">
        <v>134</v>
      </c>
      <c r="CR89" t="s">
        <v>111</v>
      </c>
      <c r="CS89" t="s">
        <v>111</v>
      </c>
      <c r="CT89" t="s">
        <v>119</v>
      </c>
      <c r="CU89" t="s">
        <v>134</v>
      </c>
      <c r="CV89" t="s">
        <v>119</v>
      </c>
      <c r="CW89" t="s">
        <v>8478</v>
      </c>
      <c r="CX89">
        <v>16702343203</v>
      </c>
      <c r="CY89" t="s">
        <v>2858</v>
      </c>
      <c r="CZ89" t="s">
        <v>286</v>
      </c>
      <c r="DA89" t="s">
        <v>134</v>
      </c>
      <c r="DB89" t="s">
        <v>111</v>
      </c>
    </row>
    <row r="90" spans="1:111" ht="15" customHeight="1" x14ac:dyDescent="0.25">
      <c r="A90" t="s">
        <v>4780</v>
      </c>
      <c r="B90" t="s">
        <v>109</v>
      </c>
      <c r="C90" s="1">
        <v>44033.084618518522</v>
      </c>
      <c r="D90" s="1">
        <v>44119</v>
      </c>
      <c r="E90" t="s">
        <v>110</v>
      </c>
      <c r="G90" t="s">
        <v>111</v>
      </c>
      <c r="H90" t="s">
        <v>111</v>
      </c>
      <c r="I90" t="s">
        <v>111</v>
      </c>
      <c r="J90" t="s">
        <v>737</v>
      </c>
      <c r="K90" t="s">
        <v>4781</v>
      </c>
      <c r="L90" t="s">
        <v>4782</v>
      </c>
      <c r="M90" t="s">
        <v>746</v>
      </c>
      <c r="N90" t="s">
        <v>344</v>
      </c>
      <c r="O90" t="s">
        <v>117</v>
      </c>
      <c r="P90">
        <v>96950</v>
      </c>
      <c r="Q90" t="s">
        <v>118</v>
      </c>
      <c r="R90" t="s">
        <v>4783</v>
      </c>
      <c r="S90">
        <v>16702346860</v>
      </c>
      <c r="U90">
        <v>72241</v>
      </c>
      <c r="V90" t="s">
        <v>120</v>
      </c>
      <c r="X90" t="s">
        <v>742</v>
      </c>
      <c r="Y90" t="s">
        <v>743</v>
      </c>
      <c r="Z90" t="s">
        <v>744</v>
      </c>
      <c r="AA90" t="s">
        <v>745</v>
      </c>
      <c r="AB90" t="s">
        <v>739</v>
      </c>
      <c r="AC90" t="s">
        <v>746</v>
      </c>
      <c r="AD90" t="s">
        <v>741</v>
      </c>
      <c r="AE90" t="s">
        <v>117</v>
      </c>
      <c r="AF90">
        <v>96950</v>
      </c>
      <c r="AG90" t="s">
        <v>118</v>
      </c>
      <c r="AH90" t="s">
        <v>4783</v>
      </c>
      <c r="AI90">
        <v>16702852253</v>
      </c>
      <c r="AK90" t="s">
        <v>747</v>
      </c>
      <c r="BC90" t="str">
        <f>"35-2015.00"</f>
        <v>35-2015.00</v>
      </c>
      <c r="BD90" t="s">
        <v>4784</v>
      </c>
      <c r="BE90" t="s">
        <v>4785</v>
      </c>
      <c r="BF90" t="s">
        <v>749</v>
      </c>
      <c r="BG90">
        <v>1</v>
      </c>
      <c r="BI90" s="1">
        <v>44103</v>
      </c>
      <c r="BJ90" s="1">
        <v>44467</v>
      </c>
      <c r="BM90">
        <v>35</v>
      </c>
      <c r="BN90">
        <v>0</v>
      </c>
      <c r="BO90">
        <v>6</v>
      </c>
      <c r="BP90">
        <v>6</v>
      </c>
      <c r="BQ90">
        <v>6</v>
      </c>
      <c r="BR90">
        <v>6</v>
      </c>
      <c r="BS90">
        <v>6</v>
      </c>
      <c r="BT90">
        <v>5</v>
      </c>
      <c r="BU90" t="str">
        <f>"6:00 AM"</f>
        <v>6:00 AM</v>
      </c>
      <c r="BV90" t="str">
        <f>"7:00 PM"</f>
        <v>7:00 PM</v>
      </c>
      <c r="BW90" t="s">
        <v>162</v>
      </c>
      <c r="BX90">
        <v>0</v>
      </c>
      <c r="BY90">
        <v>12</v>
      </c>
      <c r="BZ90" t="s">
        <v>111</v>
      </c>
      <c r="CA90">
        <v>0</v>
      </c>
      <c r="CB90" t="s">
        <v>4786</v>
      </c>
      <c r="CC90" t="s">
        <v>4787</v>
      </c>
      <c r="CD90" t="s">
        <v>746</v>
      </c>
      <c r="CE90" t="s">
        <v>344</v>
      </c>
      <c r="CF90" t="s">
        <v>117</v>
      </c>
      <c r="CG90">
        <v>96950</v>
      </c>
      <c r="CH90" s="3">
        <v>10.68</v>
      </c>
      <c r="CI90" s="3">
        <v>10.68</v>
      </c>
      <c r="CJ90" s="3">
        <v>16.02</v>
      </c>
      <c r="CK90" s="3">
        <v>16.02</v>
      </c>
      <c r="CL90" t="s">
        <v>132</v>
      </c>
      <c r="CM90" t="s">
        <v>162</v>
      </c>
      <c r="CN90" t="s">
        <v>133</v>
      </c>
      <c r="CP90" t="s">
        <v>111</v>
      </c>
      <c r="CQ90" t="s">
        <v>134</v>
      </c>
      <c r="CR90" t="s">
        <v>111</v>
      </c>
      <c r="CS90" t="s">
        <v>134</v>
      </c>
      <c r="CT90" t="s">
        <v>119</v>
      </c>
      <c r="CU90" t="s">
        <v>134</v>
      </c>
      <c r="CV90" t="s">
        <v>119</v>
      </c>
      <c r="CW90" t="s">
        <v>1744</v>
      </c>
      <c r="CX90">
        <v>16702852253</v>
      </c>
      <c r="CY90" t="s">
        <v>747</v>
      </c>
      <c r="CZ90" t="s">
        <v>335</v>
      </c>
      <c r="DA90" t="s">
        <v>134</v>
      </c>
      <c r="DB90" t="s">
        <v>111</v>
      </c>
    </row>
    <row r="91" spans="1:111" ht="15" customHeight="1" x14ac:dyDescent="0.25">
      <c r="A91" t="s">
        <v>2056</v>
      </c>
      <c r="B91" t="s">
        <v>137</v>
      </c>
      <c r="C91" s="1">
        <v>44033.093004513888</v>
      </c>
      <c r="D91" s="1">
        <v>44127</v>
      </c>
      <c r="E91" t="s">
        <v>138</v>
      </c>
      <c r="F91" s="1">
        <v>44103.833333333336</v>
      </c>
      <c r="G91" t="s">
        <v>134</v>
      </c>
      <c r="H91" t="s">
        <v>111</v>
      </c>
      <c r="I91" t="s">
        <v>111</v>
      </c>
      <c r="J91" t="s">
        <v>2057</v>
      </c>
      <c r="K91" t="s">
        <v>2058</v>
      </c>
      <c r="L91" t="s">
        <v>2059</v>
      </c>
      <c r="N91" t="s">
        <v>154</v>
      </c>
      <c r="O91" t="s">
        <v>117</v>
      </c>
      <c r="P91">
        <v>96950</v>
      </c>
      <c r="Q91" t="s">
        <v>118</v>
      </c>
      <c r="S91">
        <v>16702348866</v>
      </c>
      <c r="U91">
        <v>72111</v>
      </c>
      <c r="V91" t="s">
        <v>120</v>
      </c>
      <c r="X91" t="s">
        <v>2060</v>
      </c>
      <c r="Y91" t="s">
        <v>2061</v>
      </c>
      <c r="AA91" t="s">
        <v>342</v>
      </c>
      <c r="AB91" t="s">
        <v>2059</v>
      </c>
      <c r="AD91" t="s">
        <v>154</v>
      </c>
      <c r="AE91" t="s">
        <v>117</v>
      </c>
      <c r="AF91">
        <v>96950</v>
      </c>
      <c r="AG91" t="s">
        <v>118</v>
      </c>
      <c r="AI91">
        <v>16702348866</v>
      </c>
      <c r="AK91" t="s">
        <v>2062</v>
      </c>
      <c r="BC91" t="str">
        <f>"37-2012.00"</f>
        <v>37-2012.00</v>
      </c>
      <c r="BD91" t="s">
        <v>424</v>
      </c>
      <c r="BE91" t="s">
        <v>2063</v>
      </c>
      <c r="BF91" t="s">
        <v>2064</v>
      </c>
      <c r="BG91">
        <v>3</v>
      </c>
      <c r="BH91">
        <v>3</v>
      </c>
      <c r="BI91" s="1">
        <v>44105</v>
      </c>
      <c r="BJ91" s="1">
        <v>44469</v>
      </c>
      <c r="BK91" s="1">
        <v>44127</v>
      </c>
      <c r="BL91" s="1">
        <v>44469</v>
      </c>
      <c r="BM91">
        <v>35</v>
      </c>
      <c r="BN91">
        <v>0</v>
      </c>
      <c r="BO91">
        <v>7</v>
      </c>
      <c r="BP91">
        <v>7</v>
      </c>
      <c r="BQ91">
        <v>7</v>
      </c>
      <c r="BR91">
        <v>7</v>
      </c>
      <c r="BS91">
        <v>7</v>
      </c>
      <c r="BT91">
        <v>0</v>
      </c>
      <c r="BU91" t="str">
        <f>"8:00 AM"</f>
        <v>8:00 AM</v>
      </c>
      <c r="BV91" t="str">
        <f t="shared" ref="BV91:BV98" si="5">"5:00 PM"</f>
        <v>5:00 PM</v>
      </c>
      <c r="BW91" t="s">
        <v>128</v>
      </c>
      <c r="BX91">
        <v>0</v>
      </c>
      <c r="BY91">
        <v>3</v>
      </c>
      <c r="BZ91" t="s">
        <v>111</v>
      </c>
      <c r="CA91">
        <v>0</v>
      </c>
      <c r="CB91" t="s">
        <v>2065</v>
      </c>
      <c r="CC91" t="s">
        <v>2066</v>
      </c>
      <c r="CE91" t="s">
        <v>154</v>
      </c>
      <c r="CF91" t="s">
        <v>117</v>
      </c>
      <c r="CG91">
        <v>96950</v>
      </c>
      <c r="CH91" s="3">
        <v>7.33</v>
      </c>
      <c r="CI91" s="3">
        <v>7.33</v>
      </c>
      <c r="CJ91" s="3">
        <v>11</v>
      </c>
      <c r="CK91" s="3">
        <v>11</v>
      </c>
      <c r="CL91" t="s">
        <v>132</v>
      </c>
      <c r="CM91" t="s">
        <v>162</v>
      </c>
      <c r="CN91" t="s">
        <v>133</v>
      </c>
      <c r="CP91" t="s">
        <v>111</v>
      </c>
      <c r="CQ91" t="s">
        <v>134</v>
      </c>
      <c r="CR91" t="s">
        <v>111</v>
      </c>
      <c r="CS91" t="s">
        <v>134</v>
      </c>
      <c r="CT91" t="s">
        <v>119</v>
      </c>
      <c r="CU91" t="s">
        <v>134</v>
      </c>
      <c r="CV91" t="s">
        <v>119</v>
      </c>
      <c r="CW91" t="s">
        <v>2067</v>
      </c>
      <c r="CX91">
        <v>16702348866</v>
      </c>
      <c r="CY91" t="s">
        <v>2062</v>
      </c>
      <c r="CZ91" t="s">
        <v>286</v>
      </c>
      <c r="DA91" t="s">
        <v>134</v>
      </c>
      <c r="DB91" t="s">
        <v>111</v>
      </c>
    </row>
    <row r="92" spans="1:111" ht="15" customHeight="1" x14ac:dyDescent="0.25">
      <c r="A92" t="s">
        <v>6242</v>
      </c>
      <c r="B92" t="s">
        <v>109</v>
      </c>
      <c r="C92" s="1">
        <v>44033.097033333332</v>
      </c>
      <c r="D92" s="1">
        <v>44113</v>
      </c>
      <c r="E92" t="s">
        <v>110</v>
      </c>
      <c r="G92" t="s">
        <v>111</v>
      </c>
      <c r="H92" t="s">
        <v>111</v>
      </c>
      <c r="I92" t="s">
        <v>111</v>
      </c>
      <c r="J92" t="s">
        <v>4208</v>
      </c>
      <c r="K92" t="s">
        <v>286</v>
      </c>
      <c r="L92" t="s">
        <v>3305</v>
      </c>
      <c r="M92" t="s">
        <v>6243</v>
      </c>
      <c r="N92" t="s">
        <v>154</v>
      </c>
      <c r="O92" t="s">
        <v>117</v>
      </c>
      <c r="P92">
        <v>96950</v>
      </c>
      <c r="Q92" t="s">
        <v>118</v>
      </c>
      <c r="R92" t="s">
        <v>117</v>
      </c>
      <c r="S92">
        <v>16702352000</v>
      </c>
      <c r="T92">
        <v>0</v>
      </c>
      <c r="U92">
        <v>561320</v>
      </c>
      <c r="V92" t="s">
        <v>120</v>
      </c>
      <c r="X92" t="s">
        <v>1824</v>
      </c>
      <c r="Y92" t="s">
        <v>6244</v>
      </c>
      <c r="Z92" t="s">
        <v>4212</v>
      </c>
      <c r="AA92" t="s">
        <v>333</v>
      </c>
      <c r="AB92" t="s">
        <v>4213</v>
      </c>
      <c r="AC92" t="s">
        <v>6245</v>
      </c>
      <c r="AD92" t="s">
        <v>116</v>
      </c>
      <c r="AE92" t="s">
        <v>117</v>
      </c>
      <c r="AF92">
        <v>96950</v>
      </c>
      <c r="AG92" t="s">
        <v>118</v>
      </c>
      <c r="AH92" t="s">
        <v>117</v>
      </c>
      <c r="AI92">
        <v>16702352000</v>
      </c>
      <c r="AK92" t="s">
        <v>4221</v>
      </c>
      <c r="AL92" t="s">
        <v>1192</v>
      </c>
      <c r="AM92" t="s">
        <v>3680</v>
      </c>
      <c r="AN92" t="s">
        <v>3681</v>
      </c>
      <c r="AP92" t="s">
        <v>3682</v>
      </c>
      <c r="AR92" t="s">
        <v>154</v>
      </c>
      <c r="AS92" t="s">
        <v>117</v>
      </c>
      <c r="AT92">
        <v>96950</v>
      </c>
      <c r="AU92" t="s">
        <v>118</v>
      </c>
      <c r="AV92" t="s">
        <v>117</v>
      </c>
      <c r="AW92">
        <v>16702352000</v>
      </c>
      <c r="AX92">
        <v>0</v>
      </c>
      <c r="AY92" t="s">
        <v>4221</v>
      </c>
      <c r="AZ92" t="s">
        <v>6246</v>
      </c>
      <c r="BA92" t="s">
        <v>410</v>
      </c>
      <c r="BB92" t="s">
        <v>3685</v>
      </c>
      <c r="BC92" t="str">
        <f>"43-3021.02"</f>
        <v>43-3021.02</v>
      </c>
      <c r="BD92" t="s">
        <v>6247</v>
      </c>
      <c r="BE92" t="s">
        <v>6248</v>
      </c>
      <c r="BF92" t="s">
        <v>6249</v>
      </c>
      <c r="BG92">
        <v>1</v>
      </c>
      <c r="BI92" s="1">
        <v>44105</v>
      </c>
      <c r="BJ92" s="1">
        <v>44469</v>
      </c>
      <c r="BM92">
        <v>0</v>
      </c>
      <c r="BN92">
        <v>0</v>
      </c>
      <c r="BO92">
        <v>8</v>
      </c>
      <c r="BP92">
        <v>8</v>
      </c>
      <c r="BQ92">
        <v>8</v>
      </c>
      <c r="BR92">
        <v>8</v>
      </c>
      <c r="BS92">
        <v>8</v>
      </c>
      <c r="BT92">
        <v>0</v>
      </c>
      <c r="BU92" t="str">
        <f>"8:00 AM"</f>
        <v>8:00 AM</v>
      </c>
      <c r="BV92" t="str">
        <f t="shared" si="5"/>
        <v>5:00 PM</v>
      </c>
      <c r="BW92" t="s">
        <v>128</v>
      </c>
      <c r="BX92">
        <v>0</v>
      </c>
      <c r="BY92">
        <v>0</v>
      </c>
      <c r="BZ92" t="s">
        <v>111</v>
      </c>
      <c r="CA92">
        <v>0</v>
      </c>
      <c r="CB92" t="s">
        <v>162</v>
      </c>
      <c r="CC92" t="s">
        <v>4209</v>
      </c>
      <c r="CD92" t="s">
        <v>119</v>
      </c>
      <c r="CE92" t="s">
        <v>154</v>
      </c>
      <c r="CF92" t="s">
        <v>117</v>
      </c>
      <c r="CG92">
        <v>96950</v>
      </c>
      <c r="CH92" s="3">
        <v>13.67</v>
      </c>
      <c r="CI92" s="3">
        <v>13.67</v>
      </c>
      <c r="CJ92" s="3">
        <v>20.51</v>
      </c>
      <c r="CK92" s="3">
        <v>20.51</v>
      </c>
      <c r="CL92" t="s">
        <v>132</v>
      </c>
      <c r="CM92" t="s">
        <v>6250</v>
      </c>
      <c r="CN92" t="s">
        <v>133</v>
      </c>
      <c r="CP92" t="s">
        <v>111</v>
      </c>
      <c r="CQ92" t="s">
        <v>134</v>
      </c>
      <c r="CR92" t="s">
        <v>111</v>
      </c>
      <c r="CS92" t="s">
        <v>134</v>
      </c>
      <c r="CT92" t="s">
        <v>119</v>
      </c>
      <c r="CU92" t="s">
        <v>134</v>
      </c>
      <c r="CV92" t="s">
        <v>119</v>
      </c>
      <c r="CW92" t="s">
        <v>6251</v>
      </c>
      <c r="CX92">
        <v>16702352000</v>
      </c>
      <c r="CY92" t="s">
        <v>4221</v>
      </c>
      <c r="CZ92" t="s">
        <v>119</v>
      </c>
      <c r="DA92" t="s">
        <v>134</v>
      </c>
      <c r="DB92" t="s">
        <v>111</v>
      </c>
      <c r="DC92" t="s">
        <v>3680</v>
      </c>
      <c r="DD92" t="s">
        <v>3681</v>
      </c>
      <c r="DF92" t="s">
        <v>3684</v>
      </c>
      <c r="DG92" t="s">
        <v>3683</v>
      </c>
    </row>
    <row r="93" spans="1:111" ht="15" customHeight="1" x14ac:dyDescent="0.25">
      <c r="A93" t="s">
        <v>4207</v>
      </c>
      <c r="B93" t="s">
        <v>109</v>
      </c>
      <c r="C93" s="1">
        <v>44033.132735416664</v>
      </c>
      <c r="D93" s="1">
        <v>44112</v>
      </c>
      <c r="E93" t="s">
        <v>110</v>
      </c>
      <c r="G93" t="s">
        <v>111</v>
      </c>
      <c r="H93" t="s">
        <v>111</v>
      </c>
      <c r="I93" t="s">
        <v>111</v>
      </c>
      <c r="J93" t="s">
        <v>4208</v>
      </c>
      <c r="K93" t="s">
        <v>286</v>
      </c>
      <c r="L93" t="s">
        <v>4209</v>
      </c>
      <c r="M93" t="s">
        <v>4210</v>
      </c>
      <c r="N93" t="s">
        <v>154</v>
      </c>
      <c r="O93" t="s">
        <v>117</v>
      </c>
      <c r="P93">
        <v>96950</v>
      </c>
      <c r="Q93" t="s">
        <v>118</v>
      </c>
      <c r="R93" t="s">
        <v>117</v>
      </c>
      <c r="S93">
        <v>16702352000</v>
      </c>
      <c r="T93">
        <v>0</v>
      </c>
      <c r="U93">
        <v>56144</v>
      </c>
      <c r="V93" t="s">
        <v>120</v>
      </c>
      <c r="X93" t="s">
        <v>1289</v>
      </c>
      <c r="Y93" t="s">
        <v>4211</v>
      </c>
      <c r="Z93" t="s">
        <v>4212</v>
      </c>
      <c r="AA93" t="s">
        <v>333</v>
      </c>
      <c r="AB93" t="s">
        <v>4213</v>
      </c>
      <c r="AC93" t="s">
        <v>4214</v>
      </c>
      <c r="AD93" t="s">
        <v>116</v>
      </c>
      <c r="AE93" t="s">
        <v>117</v>
      </c>
      <c r="AF93">
        <v>96950</v>
      </c>
      <c r="AG93" t="s">
        <v>118</v>
      </c>
      <c r="AH93" t="s">
        <v>117</v>
      </c>
      <c r="AI93">
        <v>16702352000</v>
      </c>
      <c r="AJ93">
        <v>0</v>
      </c>
      <c r="AK93" t="s">
        <v>4215</v>
      </c>
      <c r="AL93" t="s">
        <v>1192</v>
      </c>
      <c r="AM93" t="s">
        <v>388</v>
      </c>
      <c r="AN93" t="s">
        <v>4216</v>
      </c>
      <c r="AO93" t="s">
        <v>119</v>
      </c>
      <c r="AP93" t="s">
        <v>3682</v>
      </c>
      <c r="AQ93" t="s">
        <v>4217</v>
      </c>
      <c r="AR93" t="s">
        <v>154</v>
      </c>
      <c r="AS93" t="s">
        <v>117</v>
      </c>
      <c r="AT93">
        <v>96950</v>
      </c>
      <c r="AU93" t="s">
        <v>118</v>
      </c>
      <c r="AV93" t="s">
        <v>117</v>
      </c>
      <c r="AW93">
        <v>16702331255</v>
      </c>
      <c r="AX93">
        <v>0</v>
      </c>
      <c r="AY93" t="s">
        <v>3683</v>
      </c>
      <c r="AZ93" t="s">
        <v>4218</v>
      </c>
      <c r="BA93" t="s">
        <v>410</v>
      </c>
      <c r="BB93" t="s">
        <v>3685</v>
      </c>
      <c r="BC93" t="str">
        <f>"43-6011.00"</f>
        <v>43-6011.00</v>
      </c>
      <c r="BD93" t="s">
        <v>573</v>
      </c>
      <c r="BE93" t="s">
        <v>4219</v>
      </c>
      <c r="BF93" t="s">
        <v>4220</v>
      </c>
      <c r="BG93">
        <v>1</v>
      </c>
      <c r="BI93" s="1">
        <v>44105</v>
      </c>
      <c r="BJ93" s="1">
        <v>44469</v>
      </c>
      <c r="BM93">
        <v>40</v>
      </c>
      <c r="BN93">
        <v>0</v>
      </c>
      <c r="BO93">
        <v>8</v>
      </c>
      <c r="BP93">
        <v>8</v>
      </c>
      <c r="BQ93">
        <v>8</v>
      </c>
      <c r="BR93">
        <v>8</v>
      </c>
      <c r="BS93">
        <v>8</v>
      </c>
      <c r="BT93">
        <v>0</v>
      </c>
      <c r="BU93" t="str">
        <f>"8:00 AM"</f>
        <v>8:00 AM</v>
      </c>
      <c r="BV93" t="str">
        <f t="shared" si="5"/>
        <v>5:00 PM</v>
      </c>
      <c r="BW93" t="s">
        <v>349</v>
      </c>
      <c r="BX93">
        <v>0</v>
      </c>
      <c r="BY93">
        <v>0</v>
      </c>
      <c r="BZ93" t="s">
        <v>111</v>
      </c>
      <c r="CA93">
        <v>0</v>
      </c>
      <c r="CB93" t="s">
        <v>162</v>
      </c>
      <c r="CC93" t="s">
        <v>4209</v>
      </c>
      <c r="CD93" t="s">
        <v>4210</v>
      </c>
      <c r="CE93" t="s">
        <v>154</v>
      </c>
      <c r="CF93" t="s">
        <v>117</v>
      </c>
      <c r="CG93">
        <v>96950</v>
      </c>
      <c r="CH93" s="3">
        <v>23.43</v>
      </c>
      <c r="CI93" s="3">
        <v>23.43</v>
      </c>
      <c r="CJ93" s="3">
        <v>35.15</v>
      </c>
      <c r="CK93" s="3">
        <v>35.15</v>
      </c>
      <c r="CL93" t="s">
        <v>132</v>
      </c>
      <c r="CM93" t="s">
        <v>3688</v>
      </c>
      <c r="CN93" t="s">
        <v>133</v>
      </c>
      <c r="CP93" t="s">
        <v>111</v>
      </c>
      <c r="CQ93" t="s">
        <v>134</v>
      </c>
      <c r="CR93" t="s">
        <v>111</v>
      </c>
      <c r="CS93" t="s">
        <v>134</v>
      </c>
      <c r="CT93" t="s">
        <v>119</v>
      </c>
      <c r="CU93" t="s">
        <v>134</v>
      </c>
      <c r="CV93" t="s">
        <v>119</v>
      </c>
      <c r="CW93" t="s">
        <v>942</v>
      </c>
      <c r="CX93">
        <v>16702352000</v>
      </c>
      <c r="CY93" t="s">
        <v>4221</v>
      </c>
      <c r="CZ93" t="s">
        <v>119</v>
      </c>
      <c r="DA93" t="s">
        <v>134</v>
      </c>
      <c r="DB93" t="s">
        <v>111</v>
      </c>
      <c r="DC93" t="s">
        <v>3680</v>
      </c>
      <c r="DD93" t="s">
        <v>3681</v>
      </c>
      <c r="DF93" t="s">
        <v>3684</v>
      </c>
      <c r="DG93" t="s">
        <v>3683</v>
      </c>
    </row>
    <row r="94" spans="1:111" ht="15" customHeight="1" x14ac:dyDescent="0.25">
      <c r="A94" t="s">
        <v>6452</v>
      </c>
      <c r="B94" t="s">
        <v>109</v>
      </c>
      <c r="C94" s="1">
        <v>44033.186144328705</v>
      </c>
      <c r="D94" s="1">
        <v>44117</v>
      </c>
      <c r="E94" t="s">
        <v>138</v>
      </c>
      <c r="F94" s="1">
        <v>44103.833333333336</v>
      </c>
      <c r="G94" t="s">
        <v>134</v>
      </c>
      <c r="H94" t="s">
        <v>111</v>
      </c>
      <c r="I94" t="s">
        <v>111</v>
      </c>
      <c r="J94" t="s">
        <v>6453</v>
      </c>
      <c r="L94" t="s">
        <v>6454</v>
      </c>
      <c r="M94" t="s">
        <v>6455</v>
      </c>
      <c r="N94" t="s">
        <v>116</v>
      </c>
      <c r="O94" t="s">
        <v>117</v>
      </c>
      <c r="P94">
        <v>96950</v>
      </c>
      <c r="Q94" t="s">
        <v>118</v>
      </c>
      <c r="R94" t="s">
        <v>404</v>
      </c>
      <c r="S94">
        <v>16704838966</v>
      </c>
      <c r="U94">
        <v>61162</v>
      </c>
      <c r="V94" t="s">
        <v>120</v>
      </c>
      <c r="X94" t="s">
        <v>1496</v>
      </c>
      <c r="Y94" t="s">
        <v>6456</v>
      </c>
      <c r="AA94" t="s">
        <v>123</v>
      </c>
      <c r="AB94" t="s">
        <v>6457</v>
      </c>
      <c r="AC94" t="s">
        <v>249</v>
      </c>
      <c r="AD94" t="s">
        <v>116</v>
      </c>
      <c r="AE94" t="s">
        <v>117</v>
      </c>
      <c r="AF94">
        <v>96950</v>
      </c>
      <c r="AG94" t="s">
        <v>118</v>
      </c>
      <c r="AH94" t="s">
        <v>404</v>
      </c>
      <c r="AI94">
        <v>16704838966</v>
      </c>
      <c r="AK94" t="s">
        <v>6458</v>
      </c>
      <c r="BC94" t="str">
        <f>"25-3021.00"</f>
        <v>25-3021.00</v>
      </c>
      <c r="BD94" t="s">
        <v>1387</v>
      </c>
      <c r="BE94" t="s">
        <v>6459</v>
      </c>
      <c r="BF94" t="s">
        <v>6460</v>
      </c>
      <c r="BG94">
        <v>1</v>
      </c>
      <c r="BI94" s="1">
        <v>44097</v>
      </c>
      <c r="BJ94" s="1">
        <v>45191</v>
      </c>
      <c r="BM94">
        <v>35</v>
      </c>
      <c r="BN94">
        <v>0</v>
      </c>
      <c r="BO94">
        <v>7</v>
      </c>
      <c r="BP94">
        <v>7</v>
      </c>
      <c r="BQ94">
        <v>7</v>
      </c>
      <c r="BR94">
        <v>7</v>
      </c>
      <c r="BS94">
        <v>7</v>
      </c>
      <c r="BT94">
        <v>0</v>
      </c>
      <c r="BU94" t="str">
        <f>"9:00 AM"</f>
        <v>9:00 AM</v>
      </c>
      <c r="BV94" t="str">
        <f t="shared" si="5"/>
        <v>5:00 PM</v>
      </c>
      <c r="BW94" t="s">
        <v>162</v>
      </c>
      <c r="BX94">
        <v>0</v>
      </c>
      <c r="BY94">
        <v>12</v>
      </c>
      <c r="BZ94" t="s">
        <v>111</v>
      </c>
      <c r="CA94">
        <v>0</v>
      </c>
      <c r="CB94" t="s">
        <v>404</v>
      </c>
      <c r="CC94" t="s">
        <v>6461</v>
      </c>
      <c r="CD94" t="s">
        <v>6455</v>
      </c>
      <c r="CE94" t="s">
        <v>116</v>
      </c>
      <c r="CF94" t="s">
        <v>117</v>
      </c>
      <c r="CG94">
        <v>96950</v>
      </c>
      <c r="CH94" s="3">
        <v>11.31</v>
      </c>
      <c r="CI94" s="3">
        <v>11.31</v>
      </c>
      <c r="CJ94" s="3">
        <v>16.97</v>
      </c>
      <c r="CK94" s="3">
        <v>16.97</v>
      </c>
      <c r="CL94" t="s">
        <v>132</v>
      </c>
      <c r="CM94" t="s">
        <v>404</v>
      </c>
      <c r="CN94" t="s">
        <v>133</v>
      </c>
      <c r="CP94" t="s">
        <v>111</v>
      </c>
      <c r="CQ94" t="s">
        <v>134</v>
      </c>
      <c r="CR94" t="s">
        <v>111</v>
      </c>
      <c r="CS94" t="s">
        <v>134</v>
      </c>
      <c r="CT94" t="s">
        <v>119</v>
      </c>
      <c r="CU94" t="s">
        <v>134</v>
      </c>
      <c r="CV94" t="s">
        <v>119</v>
      </c>
      <c r="CW94" t="s">
        <v>404</v>
      </c>
      <c r="CX94">
        <v>16704838966</v>
      </c>
      <c r="CY94" t="s">
        <v>6458</v>
      </c>
      <c r="CZ94" t="s">
        <v>236</v>
      </c>
      <c r="DA94" t="s">
        <v>134</v>
      </c>
      <c r="DB94" t="s">
        <v>111</v>
      </c>
    </row>
    <row r="95" spans="1:111" ht="15" customHeight="1" x14ac:dyDescent="0.25">
      <c r="A95" t="s">
        <v>3472</v>
      </c>
      <c r="B95" t="s">
        <v>109</v>
      </c>
      <c r="C95" s="1">
        <v>44033.298385879629</v>
      </c>
      <c r="D95" s="1">
        <v>44110</v>
      </c>
      <c r="E95" t="s">
        <v>138</v>
      </c>
      <c r="F95" s="1">
        <v>44104.833333333336</v>
      </c>
      <c r="G95" t="s">
        <v>134</v>
      </c>
      <c r="H95" t="s">
        <v>111</v>
      </c>
      <c r="I95" t="s">
        <v>111</v>
      </c>
      <c r="J95" t="s">
        <v>3473</v>
      </c>
      <c r="K95" t="s">
        <v>3474</v>
      </c>
      <c r="L95" t="s">
        <v>3475</v>
      </c>
      <c r="N95" t="s">
        <v>154</v>
      </c>
      <c r="O95" t="s">
        <v>117</v>
      </c>
      <c r="P95">
        <v>96950</v>
      </c>
      <c r="Q95" t="s">
        <v>118</v>
      </c>
      <c r="S95">
        <v>16702346108</v>
      </c>
      <c r="T95">
        <v>7723</v>
      </c>
      <c r="U95">
        <v>531110</v>
      </c>
      <c r="V95" t="s">
        <v>120</v>
      </c>
      <c r="X95" t="s">
        <v>800</v>
      </c>
      <c r="Y95" t="s">
        <v>3476</v>
      </c>
      <c r="Z95" t="s">
        <v>1250</v>
      </c>
      <c r="AA95" t="s">
        <v>123</v>
      </c>
      <c r="AB95" t="s">
        <v>3475</v>
      </c>
      <c r="AD95" t="s">
        <v>154</v>
      </c>
      <c r="AE95" t="s">
        <v>117</v>
      </c>
      <c r="AF95">
        <v>96950</v>
      </c>
      <c r="AG95" t="s">
        <v>118</v>
      </c>
      <c r="AI95">
        <v>16702346108</v>
      </c>
      <c r="AJ95">
        <v>7723</v>
      </c>
      <c r="AK95" t="s">
        <v>3477</v>
      </c>
      <c r="BC95" t="str">
        <f>"49-9071.00"</f>
        <v>49-9071.00</v>
      </c>
      <c r="BD95" t="s">
        <v>125</v>
      </c>
      <c r="BE95" t="s">
        <v>3478</v>
      </c>
      <c r="BF95" t="s">
        <v>3479</v>
      </c>
      <c r="BG95">
        <v>2</v>
      </c>
      <c r="BI95" s="1">
        <v>44106</v>
      </c>
      <c r="BJ95" s="1">
        <v>45200</v>
      </c>
      <c r="BM95">
        <v>40</v>
      </c>
      <c r="BN95">
        <v>0</v>
      </c>
      <c r="BO95">
        <v>8</v>
      </c>
      <c r="BP95">
        <v>8</v>
      </c>
      <c r="BQ95">
        <v>8</v>
      </c>
      <c r="BR95">
        <v>8</v>
      </c>
      <c r="BS95">
        <v>8</v>
      </c>
      <c r="BT95">
        <v>0</v>
      </c>
      <c r="BU95" t="str">
        <f>"8:00 PM"</f>
        <v>8:00 PM</v>
      </c>
      <c r="BV95" t="str">
        <f t="shared" si="5"/>
        <v>5:00 PM</v>
      </c>
      <c r="BW95" t="s">
        <v>128</v>
      </c>
      <c r="BX95">
        <v>0</v>
      </c>
      <c r="BY95">
        <v>24</v>
      </c>
      <c r="BZ95" t="s">
        <v>111</v>
      </c>
      <c r="CA95">
        <v>0</v>
      </c>
      <c r="CB95" t="s">
        <v>3480</v>
      </c>
      <c r="CC95" t="s">
        <v>3481</v>
      </c>
      <c r="CD95" t="s">
        <v>3482</v>
      </c>
      <c r="CE95" t="s">
        <v>116</v>
      </c>
      <c r="CF95" t="s">
        <v>117</v>
      </c>
      <c r="CG95">
        <v>96950</v>
      </c>
      <c r="CH95" s="3">
        <v>8.33</v>
      </c>
      <c r="CI95" s="3">
        <v>8.33</v>
      </c>
      <c r="CJ95" s="3">
        <v>12.49</v>
      </c>
      <c r="CK95" s="3">
        <v>12.49</v>
      </c>
      <c r="CL95" t="s">
        <v>132</v>
      </c>
      <c r="CM95" t="s">
        <v>119</v>
      </c>
      <c r="CN95" t="s">
        <v>133</v>
      </c>
      <c r="CP95" t="s">
        <v>134</v>
      </c>
      <c r="CQ95" t="s">
        <v>134</v>
      </c>
      <c r="CR95" t="s">
        <v>134</v>
      </c>
      <c r="CS95" t="s">
        <v>134</v>
      </c>
      <c r="CT95" t="s">
        <v>119</v>
      </c>
      <c r="CU95" t="s">
        <v>134</v>
      </c>
      <c r="CV95" t="s">
        <v>119</v>
      </c>
      <c r="CW95" t="s">
        <v>119</v>
      </c>
      <c r="CX95">
        <v>16702346108</v>
      </c>
      <c r="CY95" t="s">
        <v>3477</v>
      </c>
      <c r="CZ95" t="s">
        <v>286</v>
      </c>
      <c r="DA95" t="s">
        <v>134</v>
      </c>
      <c r="DB95" t="s">
        <v>111</v>
      </c>
    </row>
    <row r="96" spans="1:111" ht="15" customHeight="1" x14ac:dyDescent="0.25">
      <c r="A96" t="s">
        <v>3673</v>
      </c>
      <c r="B96" t="s">
        <v>109</v>
      </c>
      <c r="C96" s="1">
        <v>44033.332474884257</v>
      </c>
      <c r="D96" s="1">
        <v>44110</v>
      </c>
      <c r="E96" t="s">
        <v>138</v>
      </c>
      <c r="F96" s="1">
        <v>44103.833333333336</v>
      </c>
      <c r="G96" t="s">
        <v>134</v>
      </c>
      <c r="H96" t="s">
        <v>111</v>
      </c>
      <c r="I96" t="s">
        <v>111</v>
      </c>
      <c r="J96" t="s">
        <v>3674</v>
      </c>
      <c r="K96" t="s">
        <v>286</v>
      </c>
      <c r="L96" t="s">
        <v>3675</v>
      </c>
      <c r="M96" t="s">
        <v>937</v>
      </c>
      <c r="N96" t="s">
        <v>154</v>
      </c>
      <c r="O96" t="s">
        <v>117</v>
      </c>
      <c r="P96">
        <v>96950</v>
      </c>
      <c r="Q96" t="s">
        <v>118</v>
      </c>
      <c r="R96" t="s">
        <v>117</v>
      </c>
      <c r="S96">
        <v>16702880928</v>
      </c>
      <c r="T96">
        <v>0</v>
      </c>
      <c r="U96">
        <v>811121</v>
      </c>
      <c r="V96" t="s">
        <v>120</v>
      </c>
      <c r="X96" t="s">
        <v>3676</v>
      </c>
      <c r="Y96" t="s">
        <v>3677</v>
      </c>
      <c r="Z96" t="s">
        <v>3678</v>
      </c>
      <c r="AA96" t="s">
        <v>342</v>
      </c>
      <c r="AB96" t="s">
        <v>3675</v>
      </c>
      <c r="AC96" t="s">
        <v>286</v>
      </c>
      <c r="AD96" t="s">
        <v>154</v>
      </c>
      <c r="AE96" t="s">
        <v>117</v>
      </c>
      <c r="AF96">
        <v>96950</v>
      </c>
      <c r="AG96" t="s">
        <v>118</v>
      </c>
      <c r="AH96" t="s">
        <v>117</v>
      </c>
      <c r="AI96">
        <v>16702880928</v>
      </c>
      <c r="AJ96">
        <v>0</v>
      </c>
      <c r="AK96" t="s">
        <v>3679</v>
      </c>
      <c r="AL96" t="s">
        <v>1192</v>
      </c>
      <c r="AM96" t="s">
        <v>3680</v>
      </c>
      <c r="AN96" t="s">
        <v>3681</v>
      </c>
      <c r="AP96" t="s">
        <v>3682</v>
      </c>
      <c r="AR96" t="s">
        <v>154</v>
      </c>
      <c r="AS96" t="s">
        <v>117</v>
      </c>
      <c r="AT96">
        <v>96950</v>
      </c>
      <c r="AU96" t="s">
        <v>118</v>
      </c>
      <c r="AW96">
        <v>16702331255</v>
      </c>
      <c r="AY96" t="s">
        <v>3683</v>
      </c>
      <c r="AZ96" t="s">
        <v>3684</v>
      </c>
      <c r="BA96" t="s">
        <v>410</v>
      </c>
      <c r="BB96" t="s">
        <v>3685</v>
      </c>
      <c r="BC96" t="str">
        <f>"11-1021.00"</f>
        <v>11-1021.00</v>
      </c>
      <c r="BD96" t="s">
        <v>838</v>
      </c>
      <c r="BE96" t="s">
        <v>3686</v>
      </c>
      <c r="BF96" t="s">
        <v>626</v>
      </c>
      <c r="BG96">
        <v>1</v>
      </c>
      <c r="BI96" s="1">
        <v>44105</v>
      </c>
      <c r="BJ96" s="1">
        <v>44469</v>
      </c>
      <c r="BM96">
        <v>40</v>
      </c>
      <c r="BN96">
        <v>0</v>
      </c>
      <c r="BO96">
        <v>8</v>
      </c>
      <c r="BP96">
        <v>8</v>
      </c>
      <c r="BQ96">
        <v>8</v>
      </c>
      <c r="BR96">
        <v>8</v>
      </c>
      <c r="BS96">
        <v>8</v>
      </c>
      <c r="BT96">
        <v>0</v>
      </c>
      <c r="BU96" t="str">
        <f>"8:00 AM"</f>
        <v>8:00 AM</v>
      </c>
      <c r="BV96" t="str">
        <f t="shared" si="5"/>
        <v>5:00 PM</v>
      </c>
      <c r="BW96" t="s">
        <v>128</v>
      </c>
      <c r="BX96">
        <v>0</v>
      </c>
      <c r="BY96">
        <v>24</v>
      </c>
      <c r="BZ96" t="s">
        <v>134</v>
      </c>
      <c r="CA96">
        <v>7</v>
      </c>
      <c r="CB96" t="s">
        <v>162</v>
      </c>
      <c r="CC96" t="s">
        <v>3687</v>
      </c>
      <c r="CD96" t="s">
        <v>2607</v>
      </c>
      <c r="CE96" t="s">
        <v>154</v>
      </c>
      <c r="CF96" t="s">
        <v>117</v>
      </c>
      <c r="CG96">
        <v>96950</v>
      </c>
      <c r="CH96" s="3">
        <v>17.63</v>
      </c>
      <c r="CI96" s="3">
        <v>17.63</v>
      </c>
      <c r="CJ96" s="3">
        <v>26.45</v>
      </c>
      <c r="CK96" s="3">
        <v>26.45</v>
      </c>
      <c r="CL96" t="s">
        <v>132</v>
      </c>
      <c r="CM96" t="s">
        <v>3688</v>
      </c>
      <c r="CN96" t="s">
        <v>133</v>
      </c>
      <c r="CP96" t="s">
        <v>111</v>
      </c>
      <c r="CQ96" t="s">
        <v>134</v>
      </c>
      <c r="CR96" t="s">
        <v>111</v>
      </c>
      <c r="CS96" t="s">
        <v>134</v>
      </c>
      <c r="CT96" t="s">
        <v>119</v>
      </c>
      <c r="CU96" t="s">
        <v>134</v>
      </c>
      <c r="CV96" t="s">
        <v>134</v>
      </c>
      <c r="CW96" t="s">
        <v>942</v>
      </c>
      <c r="CX96">
        <v>16702880928</v>
      </c>
      <c r="CY96" t="s">
        <v>3679</v>
      </c>
      <c r="CZ96" t="s">
        <v>119</v>
      </c>
      <c r="DA96" t="s">
        <v>134</v>
      </c>
      <c r="DB96" t="s">
        <v>111</v>
      </c>
      <c r="DC96" t="s">
        <v>3680</v>
      </c>
      <c r="DD96" t="s">
        <v>3681</v>
      </c>
      <c r="DF96" t="s">
        <v>3684</v>
      </c>
      <c r="DG96" t="s">
        <v>3683</v>
      </c>
    </row>
    <row r="97" spans="1:111" ht="15" customHeight="1" x14ac:dyDescent="0.25">
      <c r="A97" t="s">
        <v>4567</v>
      </c>
      <c r="B97" t="s">
        <v>109</v>
      </c>
      <c r="C97" s="1">
        <v>44033.725918402779</v>
      </c>
      <c r="D97" s="1">
        <v>44110</v>
      </c>
      <c r="E97" t="s">
        <v>110</v>
      </c>
      <c r="G97" t="s">
        <v>111</v>
      </c>
      <c r="H97" t="s">
        <v>111</v>
      </c>
      <c r="I97" t="s">
        <v>111</v>
      </c>
      <c r="J97" t="s">
        <v>4568</v>
      </c>
      <c r="L97" t="s">
        <v>4569</v>
      </c>
      <c r="N97" t="s">
        <v>260</v>
      </c>
      <c r="O97" t="s">
        <v>117</v>
      </c>
      <c r="P97">
        <v>96950</v>
      </c>
      <c r="Q97" t="s">
        <v>118</v>
      </c>
      <c r="S97">
        <v>16707837432</v>
      </c>
      <c r="U97">
        <v>72251</v>
      </c>
      <c r="V97" t="s">
        <v>120</v>
      </c>
      <c r="X97" t="s">
        <v>4570</v>
      </c>
      <c r="Y97" t="s">
        <v>4571</v>
      </c>
      <c r="Z97" t="s">
        <v>3274</v>
      </c>
      <c r="AA97" t="s">
        <v>4572</v>
      </c>
      <c r="AB97" t="s">
        <v>4569</v>
      </c>
      <c r="AD97" t="s">
        <v>260</v>
      </c>
      <c r="AE97" t="s">
        <v>117</v>
      </c>
      <c r="AF97">
        <v>96950</v>
      </c>
      <c r="AG97" t="s">
        <v>118</v>
      </c>
      <c r="AI97">
        <v>16707837432</v>
      </c>
      <c r="AK97" t="s">
        <v>4573</v>
      </c>
      <c r="BC97" t="str">
        <f>"35-2014.00"</f>
        <v>35-2014.00</v>
      </c>
      <c r="BD97" t="s">
        <v>393</v>
      </c>
      <c r="BE97" t="s">
        <v>4574</v>
      </c>
      <c r="BF97" t="s">
        <v>4575</v>
      </c>
      <c r="BG97">
        <v>7</v>
      </c>
      <c r="BI97" s="1">
        <v>44140</v>
      </c>
      <c r="BJ97" s="1">
        <v>44504</v>
      </c>
      <c r="BM97">
        <v>35</v>
      </c>
      <c r="BN97">
        <v>0</v>
      </c>
      <c r="BO97">
        <v>7</v>
      </c>
      <c r="BP97">
        <v>7</v>
      </c>
      <c r="BQ97">
        <v>7</v>
      </c>
      <c r="BR97">
        <v>7</v>
      </c>
      <c r="BS97">
        <v>7</v>
      </c>
      <c r="BT97">
        <v>0</v>
      </c>
      <c r="BU97" t="str">
        <f>"9:00 AM"</f>
        <v>9:00 AM</v>
      </c>
      <c r="BV97" t="str">
        <f t="shared" si="5"/>
        <v>5:00 PM</v>
      </c>
      <c r="BW97" t="s">
        <v>128</v>
      </c>
      <c r="BX97">
        <v>0</v>
      </c>
      <c r="BY97">
        <v>12</v>
      </c>
      <c r="BZ97" t="s">
        <v>111</v>
      </c>
      <c r="CA97">
        <v>0</v>
      </c>
      <c r="CB97" s="2" t="s">
        <v>4576</v>
      </c>
      <c r="CC97" t="s">
        <v>4577</v>
      </c>
      <c r="CD97" t="s">
        <v>4569</v>
      </c>
      <c r="CE97" t="s">
        <v>260</v>
      </c>
      <c r="CF97" t="s">
        <v>117</v>
      </c>
      <c r="CG97">
        <v>96950</v>
      </c>
      <c r="CH97" s="3">
        <v>7.92</v>
      </c>
      <c r="CI97" s="3">
        <v>7.92</v>
      </c>
      <c r="CJ97" s="3">
        <v>11.88</v>
      </c>
      <c r="CK97" s="3">
        <v>11.88</v>
      </c>
      <c r="CL97" t="s">
        <v>132</v>
      </c>
      <c r="CM97" t="s">
        <v>119</v>
      </c>
      <c r="CN97" t="s">
        <v>133</v>
      </c>
      <c r="CP97" t="s">
        <v>111</v>
      </c>
      <c r="CQ97" t="s">
        <v>134</v>
      </c>
      <c r="CR97" t="s">
        <v>111</v>
      </c>
      <c r="CS97" t="s">
        <v>134</v>
      </c>
      <c r="CT97" t="s">
        <v>119</v>
      </c>
      <c r="CU97" t="s">
        <v>134</v>
      </c>
      <c r="CV97" t="s">
        <v>134</v>
      </c>
      <c r="CW97" t="s">
        <v>1552</v>
      </c>
      <c r="CX97">
        <v>16707837432</v>
      </c>
      <c r="CY97" t="s">
        <v>4573</v>
      </c>
      <c r="CZ97" t="s">
        <v>119</v>
      </c>
      <c r="DA97" t="s">
        <v>134</v>
      </c>
      <c r="DB97" t="s">
        <v>111</v>
      </c>
    </row>
    <row r="98" spans="1:111" ht="15" customHeight="1" x14ac:dyDescent="0.25">
      <c r="A98" t="s">
        <v>7365</v>
      </c>
      <c r="B98" t="s">
        <v>109</v>
      </c>
      <c r="C98" s="1">
        <v>44033.973859722224</v>
      </c>
      <c r="D98" s="1">
        <v>44126</v>
      </c>
      <c r="E98" t="s">
        <v>138</v>
      </c>
      <c r="F98" s="1">
        <v>44103.833333333336</v>
      </c>
      <c r="G98" t="s">
        <v>134</v>
      </c>
      <c r="H98" t="s">
        <v>111</v>
      </c>
      <c r="I98" t="s">
        <v>111</v>
      </c>
      <c r="J98" t="s">
        <v>6960</v>
      </c>
      <c r="K98" t="s">
        <v>119</v>
      </c>
      <c r="L98" t="s">
        <v>6961</v>
      </c>
      <c r="M98" t="s">
        <v>6962</v>
      </c>
      <c r="N98" t="s">
        <v>116</v>
      </c>
      <c r="O98" t="s">
        <v>117</v>
      </c>
      <c r="P98">
        <v>96950</v>
      </c>
      <c r="Q98" t="s">
        <v>118</v>
      </c>
      <c r="R98" t="s">
        <v>119</v>
      </c>
      <c r="S98">
        <v>16702341610</v>
      </c>
      <c r="U98">
        <v>221114</v>
      </c>
      <c r="V98" t="s">
        <v>120</v>
      </c>
      <c r="X98" t="s">
        <v>6963</v>
      </c>
      <c r="Y98" t="s">
        <v>6964</v>
      </c>
      <c r="AA98" t="s">
        <v>123</v>
      </c>
      <c r="AB98" t="s">
        <v>6961</v>
      </c>
      <c r="AC98" t="s">
        <v>6962</v>
      </c>
      <c r="AD98" t="s">
        <v>116</v>
      </c>
      <c r="AE98" t="s">
        <v>117</v>
      </c>
      <c r="AF98">
        <v>96950</v>
      </c>
      <c r="AG98" t="s">
        <v>118</v>
      </c>
      <c r="AH98" t="s">
        <v>119</v>
      </c>
      <c r="AI98">
        <v>16702341610</v>
      </c>
      <c r="AK98" t="s">
        <v>6965</v>
      </c>
      <c r="BC98" t="str">
        <f>"49-9071.00"</f>
        <v>49-9071.00</v>
      </c>
      <c r="BD98" t="s">
        <v>125</v>
      </c>
      <c r="BE98" t="s">
        <v>6966</v>
      </c>
      <c r="BF98" t="s">
        <v>127</v>
      </c>
      <c r="BG98">
        <v>3</v>
      </c>
      <c r="BI98" s="1">
        <v>44105</v>
      </c>
      <c r="BJ98" s="1">
        <v>44469</v>
      </c>
      <c r="BM98">
        <v>40</v>
      </c>
      <c r="BN98">
        <v>0</v>
      </c>
      <c r="BO98">
        <v>8</v>
      </c>
      <c r="BP98">
        <v>8</v>
      </c>
      <c r="BQ98">
        <v>8</v>
      </c>
      <c r="BR98">
        <v>8</v>
      </c>
      <c r="BS98">
        <v>8</v>
      </c>
      <c r="BT98">
        <v>0</v>
      </c>
      <c r="BU98" t="str">
        <f>"8:00 AM"</f>
        <v>8:00 AM</v>
      </c>
      <c r="BV98" t="str">
        <f t="shared" si="5"/>
        <v>5:00 PM</v>
      </c>
      <c r="BW98" t="s">
        <v>128</v>
      </c>
      <c r="BX98">
        <v>0</v>
      </c>
      <c r="BY98">
        <v>12</v>
      </c>
      <c r="BZ98" t="s">
        <v>111</v>
      </c>
      <c r="CA98">
        <v>0</v>
      </c>
      <c r="CB98" t="s">
        <v>6967</v>
      </c>
      <c r="CC98" t="s">
        <v>6961</v>
      </c>
      <c r="CD98" t="s">
        <v>6962</v>
      </c>
      <c r="CE98" t="s">
        <v>116</v>
      </c>
      <c r="CF98" t="s">
        <v>117</v>
      </c>
      <c r="CG98">
        <v>96950</v>
      </c>
      <c r="CH98" s="3">
        <v>8.33</v>
      </c>
      <c r="CI98" s="3">
        <v>8.33</v>
      </c>
      <c r="CJ98" s="3">
        <v>12.5</v>
      </c>
      <c r="CK98" s="3">
        <v>12.5</v>
      </c>
      <c r="CL98" t="s">
        <v>132</v>
      </c>
      <c r="CN98" t="s">
        <v>133</v>
      </c>
      <c r="CP98" t="s">
        <v>111</v>
      </c>
      <c r="CQ98" t="s">
        <v>134</v>
      </c>
      <c r="CR98" t="s">
        <v>111</v>
      </c>
      <c r="CS98" t="s">
        <v>134</v>
      </c>
      <c r="CT98" t="s">
        <v>119</v>
      </c>
      <c r="CU98" t="s">
        <v>134</v>
      </c>
      <c r="CV98" t="s">
        <v>119</v>
      </c>
      <c r="CW98" t="s">
        <v>119</v>
      </c>
      <c r="CX98">
        <v>16702341610</v>
      </c>
      <c r="CY98" t="s">
        <v>6965</v>
      </c>
      <c r="CZ98" t="s">
        <v>119</v>
      </c>
      <c r="DA98" t="s">
        <v>134</v>
      </c>
      <c r="DB98" t="s">
        <v>111</v>
      </c>
    </row>
    <row r="99" spans="1:111" ht="15" customHeight="1" x14ac:dyDescent="0.25">
      <c r="A99" t="s">
        <v>2731</v>
      </c>
      <c r="B99" t="s">
        <v>193</v>
      </c>
      <c r="C99" s="1">
        <v>44034.029225810184</v>
      </c>
      <c r="D99" s="1">
        <v>44109</v>
      </c>
      <c r="E99" t="s">
        <v>138</v>
      </c>
      <c r="F99" s="1">
        <v>44103.833333333336</v>
      </c>
      <c r="G99" t="s">
        <v>111</v>
      </c>
      <c r="H99" t="s">
        <v>111</v>
      </c>
      <c r="I99" t="s">
        <v>111</v>
      </c>
      <c r="J99" t="s">
        <v>634</v>
      </c>
      <c r="K99" t="s">
        <v>635</v>
      </c>
      <c r="L99" t="s">
        <v>636</v>
      </c>
      <c r="N99" t="s">
        <v>116</v>
      </c>
      <c r="O99" t="s">
        <v>117</v>
      </c>
      <c r="P99">
        <v>96950</v>
      </c>
      <c r="Q99" t="s">
        <v>118</v>
      </c>
      <c r="R99" t="s">
        <v>119</v>
      </c>
      <c r="S99">
        <v>16702346601</v>
      </c>
      <c r="T99">
        <v>711</v>
      </c>
      <c r="U99">
        <v>72111</v>
      </c>
      <c r="V99" t="s">
        <v>120</v>
      </c>
      <c r="X99" t="s">
        <v>637</v>
      </c>
      <c r="Y99" t="s">
        <v>638</v>
      </c>
      <c r="Z99" t="s">
        <v>639</v>
      </c>
      <c r="AA99" t="s">
        <v>640</v>
      </c>
      <c r="AB99" t="s">
        <v>641</v>
      </c>
      <c r="AD99" t="s">
        <v>260</v>
      </c>
      <c r="AE99" t="s">
        <v>117</v>
      </c>
      <c r="AF99">
        <v>96950</v>
      </c>
      <c r="AG99" t="s">
        <v>118</v>
      </c>
      <c r="AH99" t="s">
        <v>119</v>
      </c>
      <c r="AI99">
        <v>16702346601</v>
      </c>
      <c r="AJ99">
        <v>711</v>
      </c>
      <c r="AK99" t="s">
        <v>642</v>
      </c>
      <c r="BC99" t="str">
        <f>"37-1011.00"</f>
        <v>37-1011.00</v>
      </c>
      <c r="BD99" t="s">
        <v>2732</v>
      </c>
      <c r="BE99" t="s">
        <v>2733</v>
      </c>
      <c r="BF99" t="s">
        <v>2734</v>
      </c>
      <c r="BG99">
        <v>1</v>
      </c>
      <c r="BI99" s="1">
        <v>44105</v>
      </c>
      <c r="BJ99" s="1">
        <v>44469</v>
      </c>
      <c r="BM99">
        <v>35</v>
      </c>
      <c r="BN99">
        <v>0</v>
      </c>
      <c r="BO99">
        <v>7</v>
      </c>
      <c r="BP99">
        <v>7</v>
      </c>
      <c r="BQ99">
        <v>7</v>
      </c>
      <c r="BR99">
        <v>7</v>
      </c>
      <c r="BS99">
        <v>7</v>
      </c>
      <c r="BT99">
        <v>0</v>
      </c>
      <c r="BU99" t="str">
        <f>"7:30 AM"</f>
        <v>7:30 AM</v>
      </c>
      <c r="BV99" t="str">
        <f>"2:30 PM"</f>
        <v>2:30 PM</v>
      </c>
      <c r="BW99" t="s">
        <v>128</v>
      </c>
      <c r="BX99">
        <v>0</v>
      </c>
      <c r="BY99">
        <v>12</v>
      </c>
      <c r="BZ99" t="s">
        <v>134</v>
      </c>
      <c r="CA99">
        <v>33</v>
      </c>
      <c r="CB99" t="s">
        <v>2735</v>
      </c>
      <c r="CC99" t="s">
        <v>1372</v>
      </c>
      <c r="CD99" t="s">
        <v>636</v>
      </c>
      <c r="CE99" t="s">
        <v>154</v>
      </c>
      <c r="CF99" t="s">
        <v>117</v>
      </c>
      <c r="CG99">
        <v>96950</v>
      </c>
      <c r="CH99" s="3">
        <v>9.35</v>
      </c>
      <c r="CI99" s="3">
        <v>10.35</v>
      </c>
      <c r="CJ99" s="3">
        <v>14.03</v>
      </c>
      <c r="CK99" s="3">
        <v>15.53</v>
      </c>
      <c r="CL99" t="s">
        <v>132</v>
      </c>
      <c r="CM99" t="s">
        <v>1377</v>
      </c>
      <c r="CN99" t="s">
        <v>133</v>
      </c>
      <c r="CP99" t="s">
        <v>111</v>
      </c>
      <c r="CQ99" t="s">
        <v>134</v>
      </c>
      <c r="CR99" t="s">
        <v>111</v>
      </c>
      <c r="CS99" t="s">
        <v>134</v>
      </c>
      <c r="CT99" t="s">
        <v>134</v>
      </c>
      <c r="CU99" t="s">
        <v>134</v>
      </c>
      <c r="CV99" t="s">
        <v>119</v>
      </c>
      <c r="CW99" t="s">
        <v>1378</v>
      </c>
      <c r="CX99">
        <v>16702346601</v>
      </c>
      <c r="CY99" t="s">
        <v>648</v>
      </c>
      <c r="CZ99" t="s">
        <v>1272</v>
      </c>
      <c r="DA99" t="s">
        <v>134</v>
      </c>
      <c r="DB99" t="s">
        <v>111</v>
      </c>
    </row>
    <row r="100" spans="1:111" ht="15" customHeight="1" x14ac:dyDescent="0.25">
      <c r="A100" t="s">
        <v>8247</v>
      </c>
      <c r="B100" t="s">
        <v>109</v>
      </c>
      <c r="C100" s="1">
        <v>44034.075096643515</v>
      </c>
      <c r="D100" s="1">
        <v>44126</v>
      </c>
      <c r="E100" t="s">
        <v>138</v>
      </c>
      <c r="F100" s="1">
        <v>44103.833333333336</v>
      </c>
      <c r="G100" t="s">
        <v>111</v>
      </c>
      <c r="H100" t="s">
        <v>111</v>
      </c>
      <c r="I100" t="s">
        <v>111</v>
      </c>
      <c r="J100" t="s">
        <v>1380</v>
      </c>
      <c r="K100" t="s">
        <v>1381</v>
      </c>
      <c r="L100" t="s">
        <v>1382</v>
      </c>
      <c r="M100" t="s">
        <v>1383</v>
      </c>
      <c r="N100" t="s">
        <v>116</v>
      </c>
      <c r="O100" t="s">
        <v>117</v>
      </c>
      <c r="P100">
        <v>96950</v>
      </c>
      <c r="Q100" t="s">
        <v>118</v>
      </c>
      <c r="S100">
        <v>16702346284</v>
      </c>
      <c r="U100">
        <v>7139</v>
      </c>
      <c r="V100" t="s">
        <v>120</v>
      </c>
      <c r="X100" t="s">
        <v>1384</v>
      </c>
      <c r="Y100" t="s">
        <v>1385</v>
      </c>
      <c r="AA100" t="s">
        <v>123</v>
      </c>
      <c r="AB100" t="s">
        <v>1383</v>
      </c>
      <c r="AD100" t="s">
        <v>116</v>
      </c>
      <c r="AE100" t="s">
        <v>117</v>
      </c>
      <c r="AF100">
        <v>96950</v>
      </c>
      <c r="AG100" t="s">
        <v>118</v>
      </c>
      <c r="AI100">
        <v>16702346284</v>
      </c>
      <c r="AK100" t="s">
        <v>1386</v>
      </c>
      <c r="BC100" t="str">
        <f>"25-3021.00"</f>
        <v>25-3021.00</v>
      </c>
      <c r="BD100" t="s">
        <v>1387</v>
      </c>
      <c r="BE100" t="s">
        <v>1388</v>
      </c>
      <c r="BF100" t="s">
        <v>1389</v>
      </c>
      <c r="BG100">
        <v>1</v>
      </c>
      <c r="BI100" s="1">
        <v>44105</v>
      </c>
      <c r="BJ100" s="1">
        <v>44469</v>
      </c>
      <c r="BM100">
        <v>35</v>
      </c>
      <c r="BN100">
        <v>0</v>
      </c>
      <c r="BO100">
        <v>7</v>
      </c>
      <c r="BP100">
        <v>7</v>
      </c>
      <c r="BQ100">
        <v>7</v>
      </c>
      <c r="BR100">
        <v>7</v>
      </c>
      <c r="BS100">
        <v>7</v>
      </c>
      <c r="BT100">
        <v>0</v>
      </c>
      <c r="BU100" t="str">
        <f>"9:00 AM"</f>
        <v>9:00 AM</v>
      </c>
      <c r="BV100" t="str">
        <f t="shared" ref="BV100:BV107" si="6">"5:00 PM"</f>
        <v>5:00 PM</v>
      </c>
      <c r="BW100" t="s">
        <v>128</v>
      </c>
      <c r="BX100">
        <v>0</v>
      </c>
      <c r="BY100">
        <v>24</v>
      </c>
      <c r="BZ100" t="s">
        <v>111</v>
      </c>
      <c r="CA100">
        <v>0</v>
      </c>
      <c r="CB100" t="s">
        <v>8248</v>
      </c>
      <c r="CC100" t="s">
        <v>1359</v>
      </c>
      <c r="CD100" t="s">
        <v>1383</v>
      </c>
      <c r="CE100" t="s">
        <v>116</v>
      </c>
      <c r="CF100" t="s">
        <v>117</v>
      </c>
      <c r="CG100">
        <v>96950</v>
      </c>
      <c r="CH100" s="3">
        <v>22.66</v>
      </c>
      <c r="CI100" s="3">
        <v>22.66</v>
      </c>
      <c r="CJ100" s="3">
        <v>33.99</v>
      </c>
      <c r="CK100" s="3">
        <v>33.99</v>
      </c>
      <c r="CL100" t="s">
        <v>132</v>
      </c>
      <c r="CN100" t="s">
        <v>133</v>
      </c>
      <c r="CP100" t="s">
        <v>111</v>
      </c>
      <c r="CQ100" t="s">
        <v>134</v>
      </c>
      <c r="CR100" t="s">
        <v>134</v>
      </c>
      <c r="CS100" t="s">
        <v>134</v>
      </c>
      <c r="CT100" t="s">
        <v>134</v>
      </c>
      <c r="CU100" t="s">
        <v>134</v>
      </c>
      <c r="CV100" t="s">
        <v>134</v>
      </c>
      <c r="CW100" t="s">
        <v>164</v>
      </c>
      <c r="CX100">
        <v>16702346284</v>
      </c>
      <c r="CY100" t="s">
        <v>1386</v>
      </c>
      <c r="CZ100" t="s">
        <v>119</v>
      </c>
      <c r="DA100" t="s">
        <v>134</v>
      </c>
      <c r="DB100" t="s">
        <v>111</v>
      </c>
    </row>
    <row r="101" spans="1:111" ht="15" customHeight="1" x14ac:dyDescent="0.25">
      <c r="A101" t="s">
        <v>6252</v>
      </c>
      <c r="B101" t="s">
        <v>137</v>
      </c>
      <c r="C101" s="1">
        <v>44034.078129745372</v>
      </c>
      <c r="D101" s="1">
        <v>44113</v>
      </c>
      <c r="E101" t="s">
        <v>138</v>
      </c>
      <c r="F101" s="1">
        <v>44195.791666666664</v>
      </c>
      <c r="G101" t="s">
        <v>111</v>
      </c>
      <c r="H101" t="s">
        <v>111</v>
      </c>
      <c r="I101" t="s">
        <v>111</v>
      </c>
      <c r="J101" t="s">
        <v>6253</v>
      </c>
      <c r="K101" t="s">
        <v>6254</v>
      </c>
      <c r="L101" t="s">
        <v>1359</v>
      </c>
      <c r="M101" t="s">
        <v>1383</v>
      </c>
      <c r="N101" t="s">
        <v>154</v>
      </c>
      <c r="O101" t="s">
        <v>117</v>
      </c>
      <c r="P101">
        <v>96950</v>
      </c>
      <c r="Q101" t="s">
        <v>118</v>
      </c>
      <c r="S101">
        <v>16702346284</v>
      </c>
      <c r="U101">
        <v>7139</v>
      </c>
      <c r="V101" t="s">
        <v>120</v>
      </c>
      <c r="X101" t="s">
        <v>1384</v>
      </c>
      <c r="Y101" t="s">
        <v>1385</v>
      </c>
      <c r="AA101" t="s">
        <v>123</v>
      </c>
      <c r="AB101" t="s">
        <v>6255</v>
      </c>
      <c r="AC101" t="s">
        <v>1383</v>
      </c>
      <c r="AD101" t="s">
        <v>154</v>
      </c>
      <c r="AE101" t="s">
        <v>117</v>
      </c>
      <c r="AF101">
        <v>96950</v>
      </c>
      <c r="AG101" t="s">
        <v>118</v>
      </c>
      <c r="AI101">
        <v>16702346284</v>
      </c>
      <c r="AK101" t="s">
        <v>1386</v>
      </c>
      <c r="BC101" t="str">
        <f>"11-1021.00"</f>
        <v>11-1021.00</v>
      </c>
      <c r="BD101" t="s">
        <v>838</v>
      </c>
      <c r="BE101" t="s">
        <v>6256</v>
      </c>
      <c r="BF101" t="s">
        <v>6257</v>
      </c>
      <c r="BG101">
        <v>1</v>
      </c>
      <c r="BH101">
        <v>1</v>
      </c>
      <c r="BI101" s="1">
        <v>44197</v>
      </c>
      <c r="BJ101" s="1">
        <v>44561</v>
      </c>
      <c r="BK101" s="1">
        <v>44197</v>
      </c>
      <c r="BL101" s="1">
        <v>44561</v>
      </c>
      <c r="BM101">
        <v>35</v>
      </c>
      <c r="BN101">
        <v>0</v>
      </c>
      <c r="BO101">
        <v>7</v>
      </c>
      <c r="BP101">
        <v>7</v>
      </c>
      <c r="BQ101">
        <v>7</v>
      </c>
      <c r="BR101">
        <v>7</v>
      </c>
      <c r="BS101">
        <v>7</v>
      </c>
      <c r="BT101">
        <v>0</v>
      </c>
      <c r="BU101" t="str">
        <f>"9:00 AM"</f>
        <v>9:00 AM</v>
      </c>
      <c r="BV101" t="str">
        <f t="shared" si="6"/>
        <v>5:00 PM</v>
      </c>
      <c r="BW101" t="s">
        <v>128</v>
      </c>
      <c r="BX101">
        <v>0</v>
      </c>
      <c r="BY101">
        <v>48</v>
      </c>
      <c r="BZ101" t="s">
        <v>134</v>
      </c>
      <c r="CA101">
        <v>2</v>
      </c>
      <c r="CB101" t="s">
        <v>4101</v>
      </c>
      <c r="CC101" t="s">
        <v>1359</v>
      </c>
      <c r="CD101" t="s">
        <v>6258</v>
      </c>
      <c r="CE101" t="s">
        <v>154</v>
      </c>
      <c r="CF101" t="s">
        <v>117</v>
      </c>
      <c r="CG101">
        <v>96950</v>
      </c>
      <c r="CH101" s="3">
        <v>30.92</v>
      </c>
      <c r="CI101" s="3">
        <v>30.92</v>
      </c>
      <c r="CJ101" s="3">
        <v>46.38</v>
      </c>
      <c r="CK101" s="3">
        <v>46.38</v>
      </c>
      <c r="CL101" t="s">
        <v>132</v>
      </c>
      <c r="CN101" t="s">
        <v>133</v>
      </c>
      <c r="CP101" t="s">
        <v>111</v>
      </c>
      <c r="CQ101" t="s">
        <v>134</v>
      </c>
      <c r="CR101" t="s">
        <v>134</v>
      </c>
      <c r="CS101" t="s">
        <v>134</v>
      </c>
      <c r="CT101" t="s">
        <v>134</v>
      </c>
      <c r="CU101" t="s">
        <v>134</v>
      </c>
      <c r="CV101" t="s">
        <v>134</v>
      </c>
      <c r="CW101" t="s">
        <v>164</v>
      </c>
      <c r="CX101">
        <v>16702346284</v>
      </c>
      <c r="CY101" t="s">
        <v>1386</v>
      </c>
      <c r="CZ101" t="s">
        <v>119</v>
      </c>
      <c r="DA101" t="s">
        <v>134</v>
      </c>
      <c r="DB101" t="s">
        <v>111</v>
      </c>
    </row>
    <row r="102" spans="1:111" ht="15" customHeight="1" x14ac:dyDescent="0.25">
      <c r="A102" t="s">
        <v>9255</v>
      </c>
      <c r="B102" t="s">
        <v>109</v>
      </c>
      <c r="C102" s="1">
        <v>44034.170571643517</v>
      </c>
      <c r="D102" s="1">
        <v>44109</v>
      </c>
      <c r="E102" t="s">
        <v>110</v>
      </c>
      <c r="G102" t="s">
        <v>111</v>
      </c>
      <c r="H102" t="s">
        <v>111</v>
      </c>
      <c r="I102" t="s">
        <v>111</v>
      </c>
      <c r="J102" t="s">
        <v>3878</v>
      </c>
      <c r="L102" t="s">
        <v>3879</v>
      </c>
      <c r="N102" t="s">
        <v>116</v>
      </c>
      <c r="O102" t="s">
        <v>117</v>
      </c>
      <c r="P102">
        <v>96950</v>
      </c>
      <c r="Q102" t="s">
        <v>118</v>
      </c>
      <c r="S102">
        <v>16702873247</v>
      </c>
      <c r="U102">
        <v>561720</v>
      </c>
      <c r="V102" t="s">
        <v>120</v>
      </c>
      <c r="X102" t="s">
        <v>2302</v>
      </c>
      <c r="Y102" t="s">
        <v>2971</v>
      </c>
      <c r="Z102" t="s">
        <v>2972</v>
      </c>
      <c r="AA102" t="s">
        <v>1026</v>
      </c>
      <c r="AB102" t="s">
        <v>2973</v>
      </c>
      <c r="AD102" t="s">
        <v>116</v>
      </c>
      <c r="AE102" t="s">
        <v>117</v>
      </c>
      <c r="AF102">
        <v>96950</v>
      </c>
      <c r="AG102" t="s">
        <v>118</v>
      </c>
      <c r="AI102">
        <v>16702873247</v>
      </c>
      <c r="AK102" t="s">
        <v>2974</v>
      </c>
      <c r="BC102" t="str">
        <f>"37-2011.00"</f>
        <v>37-2011.00</v>
      </c>
      <c r="BD102" t="s">
        <v>898</v>
      </c>
      <c r="BE102" t="s">
        <v>3880</v>
      </c>
      <c r="BF102" t="s">
        <v>779</v>
      </c>
      <c r="BG102">
        <v>15</v>
      </c>
      <c r="BI102" s="1">
        <v>44105</v>
      </c>
      <c r="BJ102" s="1">
        <v>44469</v>
      </c>
      <c r="BM102">
        <v>40</v>
      </c>
      <c r="BN102">
        <v>0</v>
      </c>
      <c r="BO102">
        <v>8</v>
      </c>
      <c r="BP102">
        <v>8</v>
      </c>
      <c r="BQ102">
        <v>8</v>
      </c>
      <c r="BR102">
        <v>8</v>
      </c>
      <c r="BS102">
        <v>8</v>
      </c>
      <c r="BT102">
        <v>0</v>
      </c>
      <c r="BU102" t="str">
        <f t="shared" ref="BU102:BU107" si="7">"8:00 AM"</f>
        <v>8:00 AM</v>
      </c>
      <c r="BV102" t="str">
        <f t="shared" si="6"/>
        <v>5:00 PM</v>
      </c>
      <c r="BW102" t="s">
        <v>162</v>
      </c>
      <c r="BX102">
        <v>0</v>
      </c>
      <c r="BY102">
        <v>0</v>
      </c>
      <c r="BZ102" t="s">
        <v>111</v>
      </c>
      <c r="CA102">
        <v>0</v>
      </c>
      <c r="CB102" t="s">
        <v>509</v>
      </c>
      <c r="CC102" t="s">
        <v>3881</v>
      </c>
      <c r="CE102" t="s">
        <v>116</v>
      </c>
      <c r="CF102" t="s">
        <v>117</v>
      </c>
      <c r="CG102">
        <v>96950</v>
      </c>
      <c r="CH102" s="3">
        <v>10.42</v>
      </c>
      <c r="CI102" s="3">
        <v>10.42</v>
      </c>
      <c r="CJ102" s="3">
        <v>15.63</v>
      </c>
      <c r="CK102" s="3">
        <v>15.63</v>
      </c>
      <c r="CL102" t="s">
        <v>132</v>
      </c>
      <c r="CN102" t="s">
        <v>133</v>
      </c>
      <c r="CP102" t="s">
        <v>111</v>
      </c>
      <c r="CQ102" t="s">
        <v>134</v>
      </c>
      <c r="CR102" t="s">
        <v>134</v>
      </c>
      <c r="CS102" t="s">
        <v>134</v>
      </c>
      <c r="CT102" t="s">
        <v>119</v>
      </c>
      <c r="CU102" t="s">
        <v>134</v>
      </c>
      <c r="CV102" t="s">
        <v>119</v>
      </c>
      <c r="CW102" t="s">
        <v>3882</v>
      </c>
      <c r="CX102">
        <v>16716833844</v>
      </c>
      <c r="CY102" t="s">
        <v>3883</v>
      </c>
      <c r="CZ102" t="s">
        <v>119</v>
      </c>
      <c r="DA102" t="s">
        <v>134</v>
      </c>
      <c r="DB102" t="s">
        <v>111</v>
      </c>
    </row>
    <row r="103" spans="1:111" ht="15" customHeight="1" x14ac:dyDescent="0.25">
      <c r="A103" t="s">
        <v>1955</v>
      </c>
      <c r="B103" t="s">
        <v>109</v>
      </c>
      <c r="C103" s="1">
        <v>44034.188434143522</v>
      </c>
      <c r="D103" s="1">
        <v>44106</v>
      </c>
      <c r="E103" t="s">
        <v>138</v>
      </c>
      <c r="F103" s="1">
        <v>44103.833333333336</v>
      </c>
      <c r="G103" t="s">
        <v>134</v>
      </c>
      <c r="H103" t="s">
        <v>111</v>
      </c>
      <c r="I103" t="s">
        <v>111</v>
      </c>
      <c r="J103" t="s">
        <v>1956</v>
      </c>
      <c r="K103" t="s">
        <v>1957</v>
      </c>
      <c r="L103" t="s">
        <v>1958</v>
      </c>
      <c r="N103" t="s">
        <v>154</v>
      </c>
      <c r="O103" t="s">
        <v>117</v>
      </c>
      <c r="P103">
        <v>96950</v>
      </c>
      <c r="Q103" t="s">
        <v>118</v>
      </c>
      <c r="S103">
        <v>16702870689</v>
      </c>
      <c r="U103">
        <v>333111</v>
      </c>
      <c r="V103" t="s">
        <v>120</v>
      </c>
      <c r="X103" t="s">
        <v>1959</v>
      </c>
      <c r="Y103" t="s">
        <v>1960</v>
      </c>
      <c r="Z103" t="s">
        <v>1961</v>
      </c>
      <c r="AA103" t="s">
        <v>1962</v>
      </c>
      <c r="AB103" t="s">
        <v>1958</v>
      </c>
      <c r="AD103" t="s">
        <v>154</v>
      </c>
      <c r="AE103" t="s">
        <v>117</v>
      </c>
      <c r="AF103">
        <v>96950</v>
      </c>
      <c r="AG103" t="s">
        <v>118</v>
      </c>
      <c r="AI103">
        <v>16702870689</v>
      </c>
      <c r="AK103" t="s">
        <v>1963</v>
      </c>
      <c r="BC103" t="str">
        <f>"45-2093.00"</f>
        <v>45-2093.00</v>
      </c>
      <c r="BD103" t="s">
        <v>1964</v>
      </c>
      <c r="BE103" t="s">
        <v>1965</v>
      </c>
      <c r="BF103" t="s">
        <v>189</v>
      </c>
      <c r="BG103">
        <v>2</v>
      </c>
      <c r="BI103" s="1">
        <v>44105</v>
      </c>
      <c r="BJ103" s="1">
        <v>45199</v>
      </c>
      <c r="BM103">
        <v>40</v>
      </c>
      <c r="BN103">
        <v>0</v>
      </c>
      <c r="BO103">
        <v>8</v>
      </c>
      <c r="BP103">
        <v>8</v>
      </c>
      <c r="BQ103">
        <v>8</v>
      </c>
      <c r="BR103">
        <v>8</v>
      </c>
      <c r="BS103">
        <v>8</v>
      </c>
      <c r="BT103">
        <v>0</v>
      </c>
      <c r="BU103" t="str">
        <f t="shared" si="7"/>
        <v>8:00 AM</v>
      </c>
      <c r="BV103" t="str">
        <f t="shared" si="6"/>
        <v>5:00 PM</v>
      </c>
      <c r="BW103" t="s">
        <v>162</v>
      </c>
      <c r="BX103">
        <v>0</v>
      </c>
      <c r="BY103">
        <v>3</v>
      </c>
      <c r="BZ103" t="s">
        <v>111</v>
      </c>
      <c r="CA103">
        <v>0</v>
      </c>
      <c r="CB103" t="s">
        <v>1966</v>
      </c>
      <c r="CC103" t="s">
        <v>1967</v>
      </c>
      <c r="CE103" t="s">
        <v>154</v>
      </c>
      <c r="CF103" t="s">
        <v>117</v>
      </c>
      <c r="CG103">
        <v>96950</v>
      </c>
      <c r="CH103" s="3">
        <v>9.85</v>
      </c>
      <c r="CI103" s="3">
        <v>9.9</v>
      </c>
      <c r="CJ103" s="3">
        <v>14.78</v>
      </c>
      <c r="CK103" s="3">
        <v>14.85</v>
      </c>
      <c r="CL103" t="s">
        <v>132</v>
      </c>
      <c r="CM103" t="s">
        <v>162</v>
      </c>
      <c r="CN103" t="s">
        <v>133</v>
      </c>
      <c r="CP103" t="s">
        <v>111</v>
      </c>
      <c r="CQ103" t="s">
        <v>134</v>
      </c>
      <c r="CR103" t="s">
        <v>111</v>
      </c>
      <c r="CS103" t="s">
        <v>134</v>
      </c>
      <c r="CT103" t="s">
        <v>119</v>
      </c>
      <c r="CU103" t="s">
        <v>134</v>
      </c>
      <c r="CV103" t="s">
        <v>119</v>
      </c>
      <c r="CW103" t="s">
        <v>859</v>
      </c>
      <c r="CX103">
        <v>16702870689</v>
      </c>
      <c r="CY103" t="s">
        <v>1963</v>
      </c>
      <c r="CZ103" t="s">
        <v>119</v>
      </c>
      <c r="DA103" t="s">
        <v>134</v>
      </c>
      <c r="DB103" t="s">
        <v>111</v>
      </c>
      <c r="DC103" t="s">
        <v>1968</v>
      </c>
      <c r="DD103" t="s">
        <v>1960</v>
      </c>
      <c r="DE103" t="s">
        <v>768</v>
      </c>
      <c r="DF103" t="s">
        <v>1956</v>
      </c>
      <c r="DG103" t="s">
        <v>1963</v>
      </c>
    </row>
    <row r="104" spans="1:111" ht="15" customHeight="1" x14ac:dyDescent="0.25">
      <c r="A104" t="s">
        <v>4540</v>
      </c>
      <c r="B104" t="s">
        <v>109</v>
      </c>
      <c r="C104" s="1">
        <v>44034.218643287037</v>
      </c>
      <c r="D104" s="1">
        <v>44109</v>
      </c>
      <c r="E104" t="s">
        <v>138</v>
      </c>
      <c r="F104" s="1">
        <v>44102.833333333336</v>
      </c>
      <c r="G104" t="s">
        <v>111</v>
      </c>
      <c r="H104" t="s">
        <v>111</v>
      </c>
      <c r="I104" t="s">
        <v>111</v>
      </c>
      <c r="J104" t="s">
        <v>4541</v>
      </c>
      <c r="K104" t="s">
        <v>4542</v>
      </c>
      <c r="L104" t="s">
        <v>4543</v>
      </c>
      <c r="N104" t="s">
        <v>116</v>
      </c>
      <c r="O104" t="s">
        <v>117</v>
      </c>
      <c r="P104">
        <v>96950</v>
      </c>
      <c r="Q104" t="s">
        <v>118</v>
      </c>
      <c r="S104">
        <v>16702873247</v>
      </c>
      <c r="U104">
        <v>561720</v>
      </c>
      <c r="V104" t="s">
        <v>120</v>
      </c>
      <c r="X104" t="s">
        <v>2302</v>
      </c>
      <c r="Y104" t="s">
        <v>2971</v>
      </c>
      <c r="Z104" t="s">
        <v>2972</v>
      </c>
      <c r="AA104" t="s">
        <v>1026</v>
      </c>
      <c r="AB104" t="s">
        <v>2973</v>
      </c>
      <c r="AD104" t="s">
        <v>116</v>
      </c>
      <c r="AE104" t="s">
        <v>117</v>
      </c>
      <c r="AF104">
        <v>96950</v>
      </c>
      <c r="AG104" t="s">
        <v>118</v>
      </c>
      <c r="AI104">
        <v>16702873247</v>
      </c>
      <c r="AK104" t="s">
        <v>2974</v>
      </c>
      <c r="BC104" t="str">
        <f>"37-2012.00"</f>
        <v>37-2012.00</v>
      </c>
      <c r="BD104" t="s">
        <v>424</v>
      </c>
      <c r="BE104" t="s">
        <v>4544</v>
      </c>
      <c r="BF104" t="s">
        <v>779</v>
      </c>
      <c r="BG104">
        <v>4</v>
      </c>
      <c r="BI104" s="1">
        <v>44105</v>
      </c>
      <c r="BJ104" s="1">
        <v>44469</v>
      </c>
      <c r="BM104">
        <v>40</v>
      </c>
      <c r="BN104">
        <v>0</v>
      </c>
      <c r="BO104">
        <v>8</v>
      </c>
      <c r="BP104">
        <v>8</v>
      </c>
      <c r="BQ104">
        <v>8</v>
      </c>
      <c r="BR104">
        <v>8</v>
      </c>
      <c r="BS104">
        <v>8</v>
      </c>
      <c r="BT104">
        <v>0</v>
      </c>
      <c r="BU104" t="str">
        <f t="shared" si="7"/>
        <v>8:00 AM</v>
      </c>
      <c r="BV104" t="str">
        <f t="shared" si="6"/>
        <v>5:00 PM</v>
      </c>
      <c r="BW104" t="s">
        <v>162</v>
      </c>
      <c r="BX104">
        <v>0</v>
      </c>
      <c r="BY104">
        <v>0</v>
      </c>
      <c r="BZ104" t="s">
        <v>111</v>
      </c>
      <c r="CA104">
        <v>0</v>
      </c>
      <c r="CB104" t="s">
        <v>119</v>
      </c>
      <c r="CC104" t="s">
        <v>4545</v>
      </c>
      <c r="CE104" t="s">
        <v>116</v>
      </c>
      <c r="CF104" t="s">
        <v>117</v>
      </c>
      <c r="CG104">
        <v>96950</v>
      </c>
      <c r="CH104" s="3">
        <v>9.41</v>
      </c>
      <c r="CI104" s="3">
        <v>9.41</v>
      </c>
      <c r="CJ104" s="3">
        <v>14.12</v>
      </c>
      <c r="CK104" s="3">
        <v>14.12</v>
      </c>
      <c r="CL104" t="s">
        <v>132</v>
      </c>
      <c r="CN104" t="s">
        <v>133</v>
      </c>
      <c r="CP104" t="s">
        <v>111</v>
      </c>
      <c r="CQ104" t="s">
        <v>134</v>
      </c>
      <c r="CR104" t="s">
        <v>134</v>
      </c>
      <c r="CS104" t="s">
        <v>134</v>
      </c>
      <c r="CT104" t="s">
        <v>119</v>
      </c>
      <c r="CU104" t="s">
        <v>134</v>
      </c>
      <c r="CV104" t="s">
        <v>119</v>
      </c>
      <c r="CW104" t="s">
        <v>4546</v>
      </c>
      <c r="CX104">
        <v>16702873247</v>
      </c>
      <c r="CY104" t="s">
        <v>2974</v>
      </c>
      <c r="CZ104" t="s">
        <v>119</v>
      </c>
      <c r="DA104" t="s">
        <v>134</v>
      </c>
      <c r="DB104" t="s">
        <v>111</v>
      </c>
    </row>
    <row r="105" spans="1:111" ht="15" customHeight="1" x14ac:dyDescent="0.25">
      <c r="A105" t="s">
        <v>3877</v>
      </c>
      <c r="B105" t="s">
        <v>109</v>
      </c>
      <c r="C105" s="1">
        <v>44034.241468402775</v>
      </c>
      <c r="D105" s="1">
        <v>44109</v>
      </c>
      <c r="E105" t="s">
        <v>138</v>
      </c>
      <c r="F105" s="1">
        <v>44103.833333333336</v>
      </c>
      <c r="G105" t="s">
        <v>111</v>
      </c>
      <c r="H105" t="s">
        <v>111</v>
      </c>
      <c r="I105" t="s">
        <v>111</v>
      </c>
      <c r="J105" t="s">
        <v>3878</v>
      </c>
      <c r="L105" t="s">
        <v>3879</v>
      </c>
      <c r="N105" t="s">
        <v>116</v>
      </c>
      <c r="O105" t="s">
        <v>117</v>
      </c>
      <c r="P105">
        <v>96950</v>
      </c>
      <c r="Q105" t="s">
        <v>118</v>
      </c>
      <c r="S105">
        <v>16702873247</v>
      </c>
      <c r="U105">
        <v>561720</v>
      </c>
      <c r="V105" t="s">
        <v>120</v>
      </c>
      <c r="X105" t="s">
        <v>2302</v>
      </c>
      <c r="Y105" t="s">
        <v>2971</v>
      </c>
      <c r="Z105" t="s">
        <v>2972</v>
      </c>
      <c r="AA105" t="s">
        <v>1026</v>
      </c>
      <c r="AB105" t="s">
        <v>2973</v>
      </c>
      <c r="AD105" t="s">
        <v>116</v>
      </c>
      <c r="AE105" t="s">
        <v>117</v>
      </c>
      <c r="AF105">
        <v>96950</v>
      </c>
      <c r="AG105" t="s">
        <v>118</v>
      </c>
      <c r="AI105">
        <v>16702873247</v>
      </c>
      <c r="AK105" t="s">
        <v>2974</v>
      </c>
      <c r="BC105" t="str">
        <f>"37-2011.00"</f>
        <v>37-2011.00</v>
      </c>
      <c r="BD105" t="s">
        <v>898</v>
      </c>
      <c r="BE105" t="s">
        <v>3880</v>
      </c>
      <c r="BF105" t="s">
        <v>779</v>
      </c>
      <c r="BG105">
        <v>25</v>
      </c>
      <c r="BI105" s="1">
        <v>44105</v>
      </c>
      <c r="BJ105" s="1">
        <v>44469</v>
      </c>
      <c r="BM105">
        <v>40</v>
      </c>
      <c r="BN105">
        <v>0</v>
      </c>
      <c r="BO105">
        <v>8</v>
      </c>
      <c r="BP105">
        <v>8</v>
      </c>
      <c r="BQ105">
        <v>8</v>
      </c>
      <c r="BR105">
        <v>8</v>
      </c>
      <c r="BS105">
        <v>8</v>
      </c>
      <c r="BT105">
        <v>0</v>
      </c>
      <c r="BU105" t="str">
        <f t="shared" si="7"/>
        <v>8:00 AM</v>
      </c>
      <c r="BV105" t="str">
        <f t="shared" si="6"/>
        <v>5:00 PM</v>
      </c>
      <c r="BW105" t="s">
        <v>162</v>
      </c>
      <c r="BX105">
        <v>0</v>
      </c>
      <c r="BY105">
        <v>0</v>
      </c>
      <c r="BZ105" t="s">
        <v>111</v>
      </c>
      <c r="CA105">
        <v>0</v>
      </c>
      <c r="CB105" t="s">
        <v>509</v>
      </c>
      <c r="CC105" t="s">
        <v>3881</v>
      </c>
      <c r="CE105" t="s">
        <v>116</v>
      </c>
      <c r="CF105" t="s">
        <v>117</v>
      </c>
      <c r="CG105">
        <v>96950</v>
      </c>
      <c r="CH105" s="3">
        <v>10.42</v>
      </c>
      <c r="CI105" s="3">
        <v>10.42</v>
      </c>
      <c r="CJ105" s="3">
        <v>15.63</v>
      </c>
      <c r="CK105" s="3">
        <v>15.63</v>
      </c>
      <c r="CL105" t="s">
        <v>132</v>
      </c>
      <c r="CN105" t="s">
        <v>133</v>
      </c>
      <c r="CP105" t="s">
        <v>111</v>
      </c>
      <c r="CQ105" t="s">
        <v>134</v>
      </c>
      <c r="CR105" t="s">
        <v>134</v>
      </c>
      <c r="CS105" t="s">
        <v>134</v>
      </c>
      <c r="CT105" t="s">
        <v>119</v>
      </c>
      <c r="CU105" t="s">
        <v>134</v>
      </c>
      <c r="CV105" t="s">
        <v>119</v>
      </c>
      <c r="CW105" t="s">
        <v>3882</v>
      </c>
      <c r="CX105">
        <v>16716833844</v>
      </c>
      <c r="CY105" t="s">
        <v>3883</v>
      </c>
      <c r="CZ105" t="s">
        <v>119</v>
      </c>
      <c r="DA105" t="s">
        <v>134</v>
      </c>
      <c r="DB105" t="s">
        <v>111</v>
      </c>
    </row>
    <row r="106" spans="1:111" ht="15" customHeight="1" x14ac:dyDescent="0.25">
      <c r="A106" t="s">
        <v>2967</v>
      </c>
      <c r="B106" t="s">
        <v>109</v>
      </c>
      <c r="C106" s="1">
        <v>44034.255420601854</v>
      </c>
      <c r="D106" s="1">
        <v>44109</v>
      </c>
      <c r="E106" t="s">
        <v>138</v>
      </c>
      <c r="F106" s="1">
        <v>44103.833333333336</v>
      </c>
      <c r="G106" t="s">
        <v>111</v>
      </c>
      <c r="H106" t="s">
        <v>111</v>
      </c>
      <c r="I106" t="s">
        <v>111</v>
      </c>
      <c r="J106" t="s">
        <v>2968</v>
      </c>
      <c r="K106" t="s">
        <v>2969</v>
      </c>
      <c r="L106" t="s">
        <v>2970</v>
      </c>
      <c r="N106" t="s">
        <v>116</v>
      </c>
      <c r="O106" t="s">
        <v>117</v>
      </c>
      <c r="P106">
        <v>96950</v>
      </c>
      <c r="Q106" t="s">
        <v>118</v>
      </c>
      <c r="S106">
        <v>16702873247</v>
      </c>
      <c r="U106">
        <v>23822</v>
      </c>
      <c r="V106" t="s">
        <v>120</v>
      </c>
      <c r="X106" t="s">
        <v>2302</v>
      </c>
      <c r="Y106" t="s">
        <v>2971</v>
      </c>
      <c r="Z106" t="s">
        <v>2972</v>
      </c>
      <c r="AA106" t="s">
        <v>1026</v>
      </c>
      <c r="AB106" t="s">
        <v>2973</v>
      </c>
      <c r="AD106" t="s">
        <v>116</v>
      </c>
      <c r="AE106" t="s">
        <v>117</v>
      </c>
      <c r="AF106">
        <v>96950</v>
      </c>
      <c r="AG106" t="s">
        <v>118</v>
      </c>
      <c r="AI106">
        <v>16702873247</v>
      </c>
      <c r="AK106" t="s">
        <v>2974</v>
      </c>
      <c r="BC106" t="str">
        <f>"43-3031.00"</f>
        <v>43-3031.00</v>
      </c>
      <c r="BD106" t="s">
        <v>176</v>
      </c>
      <c r="BE106" t="s">
        <v>2975</v>
      </c>
      <c r="BF106" t="s">
        <v>1008</v>
      </c>
      <c r="BG106">
        <v>1</v>
      </c>
      <c r="BI106" s="1">
        <v>44105</v>
      </c>
      <c r="BJ106" s="1">
        <v>44469</v>
      </c>
      <c r="BM106">
        <v>48</v>
      </c>
      <c r="BN106">
        <v>0</v>
      </c>
      <c r="BO106">
        <v>8</v>
      </c>
      <c r="BP106">
        <v>8</v>
      </c>
      <c r="BQ106">
        <v>8</v>
      </c>
      <c r="BR106">
        <v>8</v>
      </c>
      <c r="BS106">
        <v>8</v>
      </c>
      <c r="BT106">
        <v>8</v>
      </c>
      <c r="BU106" t="str">
        <f t="shared" si="7"/>
        <v>8:00 AM</v>
      </c>
      <c r="BV106" t="str">
        <f t="shared" si="6"/>
        <v>5:00 PM</v>
      </c>
      <c r="BW106" t="s">
        <v>128</v>
      </c>
      <c r="BX106">
        <v>0</v>
      </c>
      <c r="BY106">
        <v>12</v>
      </c>
      <c r="BZ106" t="s">
        <v>111</v>
      </c>
      <c r="CA106">
        <v>0</v>
      </c>
      <c r="CB106" t="s">
        <v>119</v>
      </c>
      <c r="CC106" t="s">
        <v>340</v>
      </c>
      <c r="CE106" t="s">
        <v>116</v>
      </c>
      <c r="CF106" t="s">
        <v>117</v>
      </c>
      <c r="CG106">
        <v>96950</v>
      </c>
      <c r="CH106" s="3">
        <v>13.9</v>
      </c>
      <c r="CI106" s="3">
        <v>13.9</v>
      </c>
      <c r="CJ106" s="3">
        <v>20.85</v>
      </c>
      <c r="CK106" s="3">
        <v>20.85</v>
      </c>
      <c r="CL106" t="s">
        <v>132</v>
      </c>
      <c r="CN106" t="s">
        <v>133</v>
      </c>
      <c r="CP106" t="s">
        <v>111</v>
      </c>
      <c r="CQ106" t="s">
        <v>134</v>
      </c>
      <c r="CR106" t="s">
        <v>134</v>
      </c>
      <c r="CS106" t="s">
        <v>134</v>
      </c>
      <c r="CT106" t="s">
        <v>119</v>
      </c>
      <c r="CU106" t="s">
        <v>134</v>
      </c>
      <c r="CV106" t="s">
        <v>119</v>
      </c>
      <c r="CW106" t="s">
        <v>2976</v>
      </c>
      <c r="CX106">
        <v>16702873247</v>
      </c>
      <c r="CY106" t="s">
        <v>2977</v>
      </c>
      <c r="CZ106" t="s">
        <v>119</v>
      </c>
      <c r="DA106" t="s">
        <v>134</v>
      </c>
      <c r="DB106" t="s">
        <v>111</v>
      </c>
    </row>
    <row r="107" spans="1:111" ht="15" customHeight="1" x14ac:dyDescent="0.25">
      <c r="A107" t="s">
        <v>5352</v>
      </c>
      <c r="B107" t="s">
        <v>109</v>
      </c>
      <c r="C107" s="1">
        <v>44034.2672431713</v>
      </c>
      <c r="D107" s="1">
        <v>44110</v>
      </c>
      <c r="E107" t="s">
        <v>138</v>
      </c>
      <c r="F107" s="1">
        <v>44103.833333333336</v>
      </c>
      <c r="G107" t="s">
        <v>111</v>
      </c>
      <c r="H107" t="s">
        <v>111</v>
      </c>
      <c r="I107" t="s">
        <v>111</v>
      </c>
      <c r="J107" t="s">
        <v>2968</v>
      </c>
      <c r="K107" t="s">
        <v>2969</v>
      </c>
      <c r="L107" t="s">
        <v>2970</v>
      </c>
      <c r="N107" t="s">
        <v>116</v>
      </c>
      <c r="O107" t="s">
        <v>117</v>
      </c>
      <c r="P107">
        <v>96950</v>
      </c>
      <c r="Q107" t="s">
        <v>118</v>
      </c>
      <c r="S107">
        <v>16702873247</v>
      </c>
      <c r="U107">
        <v>238220</v>
      </c>
      <c r="V107" t="s">
        <v>120</v>
      </c>
      <c r="X107" t="s">
        <v>2302</v>
      </c>
      <c r="Y107" t="s">
        <v>2971</v>
      </c>
      <c r="Z107" t="s">
        <v>2972</v>
      </c>
      <c r="AA107" t="s">
        <v>1026</v>
      </c>
      <c r="AB107" t="s">
        <v>2973</v>
      </c>
      <c r="AD107" t="s">
        <v>116</v>
      </c>
      <c r="AE107" t="s">
        <v>117</v>
      </c>
      <c r="AF107">
        <v>96950</v>
      </c>
      <c r="AG107" t="s">
        <v>118</v>
      </c>
      <c r="AI107">
        <v>16702873247</v>
      </c>
      <c r="AK107" t="s">
        <v>2974</v>
      </c>
      <c r="BC107" t="str">
        <f>"49-9021.00"</f>
        <v>49-9021.00</v>
      </c>
      <c r="BD107" t="s">
        <v>5353</v>
      </c>
      <c r="BE107" t="s">
        <v>5354</v>
      </c>
      <c r="BF107" t="s">
        <v>5355</v>
      </c>
      <c r="BG107">
        <v>2</v>
      </c>
      <c r="BI107" s="1">
        <v>44105</v>
      </c>
      <c r="BJ107" s="1">
        <v>44469</v>
      </c>
      <c r="BM107">
        <v>40</v>
      </c>
      <c r="BN107">
        <v>0</v>
      </c>
      <c r="BO107">
        <v>8</v>
      </c>
      <c r="BP107">
        <v>8</v>
      </c>
      <c r="BQ107">
        <v>8</v>
      </c>
      <c r="BR107">
        <v>8</v>
      </c>
      <c r="BS107">
        <v>8</v>
      </c>
      <c r="BT107">
        <v>0</v>
      </c>
      <c r="BU107" t="str">
        <f t="shared" si="7"/>
        <v>8:00 AM</v>
      </c>
      <c r="BV107" t="str">
        <f t="shared" si="6"/>
        <v>5:00 PM</v>
      </c>
      <c r="BW107" t="s">
        <v>162</v>
      </c>
      <c r="BX107">
        <v>0</v>
      </c>
      <c r="BY107">
        <v>12</v>
      </c>
      <c r="BZ107" t="s">
        <v>111</v>
      </c>
      <c r="CA107">
        <v>0</v>
      </c>
      <c r="CB107" t="s">
        <v>119</v>
      </c>
      <c r="CC107" t="s">
        <v>5356</v>
      </c>
      <c r="CE107" t="s">
        <v>116</v>
      </c>
      <c r="CF107" t="s">
        <v>117</v>
      </c>
      <c r="CG107">
        <v>96950</v>
      </c>
      <c r="CH107" s="3">
        <v>18.059999999999999</v>
      </c>
      <c r="CI107" s="3">
        <v>18.059999999999999</v>
      </c>
      <c r="CJ107" s="3">
        <v>27.09</v>
      </c>
      <c r="CK107" s="3">
        <v>27.09</v>
      </c>
      <c r="CL107" t="s">
        <v>132</v>
      </c>
      <c r="CN107" t="s">
        <v>133</v>
      </c>
      <c r="CP107" t="s">
        <v>111</v>
      </c>
      <c r="CQ107" t="s">
        <v>134</v>
      </c>
      <c r="CR107" t="s">
        <v>134</v>
      </c>
      <c r="CS107" t="s">
        <v>134</v>
      </c>
      <c r="CT107" t="s">
        <v>119</v>
      </c>
      <c r="CU107" t="s">
        <v>134</v>
      </c>
      <c r="CV107" t="s">
        <v>134</v>
      </c>
      <c r="CW107" t="s">
        <v>2976</v>
      </c>
      <c r="CX107">
        <v>16702873247</v>
      </c>
      <c r="CY107" t="s">
        <v>2977</v>
      </c>
      <c r="CZ107" t="s">
        <v>119</v>
      </c>
      <c r="DA107" t="s">
        <v>134</v>
      </c>
      <c r="DB107" t="s">
        <v>111</v>
      </c>
    </row>
    <row r="108" spans="1:111" ht="15" customHeight="1" x14ac:dyDescent="0.25">
      <c r="A108" t="s">
        <v>3027</v>
      </c>
      <c r="B108" t="s">
        <v>109</v>
      </c>
      <c r="C108" s="1">
        <v>44034.759360763892</v>
      </c>
      <c r="D108" s="1">
        <v>44117</v>
      </c>
      <c r="E108" t="s">
        <v>138</v>
      </c>
      <c r="F108" s="1">
        <v>44103.833333333336</v>
      </c>
      <c r="G108" t="s">
        <v>134</v>
      </c>
      <c r="H108" t="s">
        <v>111</v>
      </c>
      <c r="I108" t="s">
        <v>111</v>
      </c>
      <c r="J108" t="s">
        <v>1033</v>
      </c>
      <c r="L108" t="s">
        <v>3028</v>
      </c>
      <c r="N108" t="s">
        <v>116</v>
      </c>
      <c r="O108" t="s">
        <v>117</v>
      </c>
      <c r="P108">
        <v>96950</v>
      </c>
      <c r="Q108" t="s">
        <v>118</v>
      </c>
      <c r="S108">
        <v>16702350467</v>
      </c>
      <c r="U108">
        <v>445110</v>
      </c>
      <c r="V108" t="s">
        <v>120</v>
      </c>
      <c r="X108" t="s">
        <v>834</v>
      </c>
      <c r="Y108" t="s">
        <v>1036</v>
      </c>
      <c r="Z108" t="s">
        <v>119</v>
      </c>
      <c r="AA108" t="s">
        <v>123</v>
      </c>
      <c r="AB108" t="s">
        <v>3029</v>
      </c>
      <c r="AD108" t="s">
        <v>116</v>
      </c>
      <c r="AE108" t="s">
        <v>117</v>
      </c>
      <c r="AF108">
        <v>96950</v>
      </c>
      <c r="AG108" t="s">
        <v>118</v>
      </c>
      <c r="AI108">
        <v>16702350467</v>
      </c>
      <c r="AK108" t="s">
        <v>1037</v>
      </c>
      <c r="BC108" t="str">
        <f>"41-1011.00"</f>
        <v>41-1011.00</v>
      </c>
      <c r="BD108" t="s">
        <v>204</v>
      </c>
      <c r="BE108" t="s">
        <v>3030</v>
      </c>
      <c r="BF108" t="s">
        <v>2516</v>
      </c>
      <c r="BG108">
        <v>1</v>
      </c>
      <c r="BI108" s="1">
        <v>44105</v>
      </c>
      <c r="BJ108" s="1">
        <v>45199</v>
      </c>
      <c r="BM108">
        <v>40</v>
      </c>
      <c r="BN108">
        <v>0</v>
      </c>
      <c r="BO108">
        <v>8</v>
      </c>
      <c r="BP108">
        <v>8</v>
      </c>
      <c r="BQ108">
        <v>8</v>
      </c>
      <c r="BR108">
        <v>8</v>
      </c>
      <c r="BS108">
        <v>8</v>
      </c>
      <c r="BT108">
        <v>0</v>
      </c>
      <c r="BU108" t="str">
        <f>"7:00 AM"</f>
        <v>7:00 AM</v>
      </c>
      <c r="BV108" t="str">
        <f>"4:00 PM"</f>
        <v>4:00 PM</v>
      </c>
      <c r="BW108" t="s">
        <v>162</v>
      </c>
      <c r="BX108">
        <v>0</v>
      </c>
      <c r="BY108">
        <v>12</v>
      </c>
      <c r="BZ108" t="s">
        <v>134</v>
      </c>
      <c r="CA108">
        <v>3</v>
      </c>
      <c r="CB108" s="2" t="s">
        <v>3031</v>
      </c>
      <c r="CC108" t="s">
        <v>3032</v>
      </c>
      <c r="CE108" t="s">
        <v>116</v>
      </c>
      <c r="CF108" t="s">
        <v>117</v>
      </c>
      <c r="CG108">
        <v>96950</v>
      </c>
      <c r="CH108" s="3">
        <v>15.15</v>
      </c>
      <c r="CI108" s="3">
        <v>15.2</v>
      </c>
      <c r="CJ108" s="3">
        <v>22.73</v>
      </c>
      <c r="CK108" s="3">
        <v>22.8</v>
      </c>
      <c r="CL108" t="s">
        <v>132</v>
      </c>
      <c r="CM108" t="s">
        <v>162</v>
      </c>
      <c r="CN108" t="s">
        <v>133</v>
      </c>
      <c r="CP108" t="s">
        <v>111</v>
      </c>
      <c r="CQ108" t="s">
        <v>134</v>
      </c>
      <c r="CR108" t="s">
        <v>111</v>
      </c>
      <c r="CS108" t="s">
        <v>134</v>
      </c>
      <c r="CT108" t="s">
        <v>119</v>
      </c>
      <c r="CU108" t="s">
        <v>134</v>
      </c>
      <c r="CV108" t="s">
        <v>119</v>
      </c>
      <c r="CW108" t="s">
        <v>859</v>
      </c>
      <c r="CX108">
        <v>16702350467</v>
      </c>
      <c r="CY108" t="s">
        <v>1043</v>
      </c>
      <c r="CZ108" t="s">
        <v>119</v>
      </c>
      <c r="DA108" t="s">
        <v>134</v>
      </c>
      <c r="DB108" t="s">
        <v>111</v>
      </c>
      <c r="DC108" t="s">
        <v>834</v>
      </c>
      <c r="DD108" t="s">
        <v>1036</v>
      </c>
      <c r="DE108" t="s">
        <v>286</v>
      </c>
      <c r="DF108" t="s">
        <v>1033</v>
      </c>
      <c r="DG108" t="s">
        <v>1043</v>
      </c>
    </row>
    <row r="109" spans="1:111" ht="15" customHeight="1" x14ac:dyDescent="0.25">
      <c r="A109" t="s">
        <v>8883</v>
      </c>
      <c r="B109" t="s">
        <v>109</v>
      </c>
      <c r="C109" s="1">
        <v>44034.778249074072</v>
      </c>
      <c r="D109" s="1">
        <v>44110</v>
      </c>
      <c r="E109" t="s">
        <v>138</v>
      </c>
      <c r="F109" s="1">
        <v>44103.833333333336</v>
      </c>
      <c r="G109" t="s">
        <v>134</v>
      </c>
      <c r="H109" t="s">
        <v>111</v>
      </c>
      <c r="I109" t="s">
        <v>111</v>
      </c>
      <c r="J109" t="s">
        <v>1033</v>
      </c>
      <c r="L109" t="s">
        <v>3028</v>
      </c>
      <c r="M109" t="s">
        <v>4167</v>
      </c>
      <c r="N109" t="s">
        <v>154</v>
      </c>
      <c r="O109" t="s">
        <v>117</v>
      </c>
      <c r="P109">
        <v>96950</v>
      </c>
      <c r="Q109" t="s">
        <v>118</v>
      </c>
      <c r="S109">
        <v>16702350467</v>
      </c>
      <c r="U109">
        <v>44511</v>
      </c>
      <c r="V109" t="s">
        <v>120</v>
      </c>
      <c r="X109" t="s">
        <v>834</v>
      </c>
      <c r="Y109" t="s">
        <v>1036</v>
      </c>
      <c r="AA109" t="s">
        <v>342</v>
      </c>
      <c r="AB109" t="s">
        <v>3028</v>
      </c>
      <c r="AD109" t="s">
        <v>1827</v>
      </c>
      <c r="AE109" t="s">
        <v>117</v>
      </c>
      <c r="AF109">
        <v>96950</v>
      </c>
      <c r="AG109" t="s">
        <v>118</v>
      </c>
      <c r="AI109">
        <v>16702350467</v>
      </c>
      <c r="AK109" t="s">
        <v>1043</v>
      </c>
      <c r="BC109" t="str">
        <f>"41-1011.00"</f>
        <v>41-1011.00</v>
      </c>
      <c r="BD109" t="s">
        <v>204</v>
      </c>
      <c r="BE109" t="s">
        <v>8884</v>
      </c>
      <c r="BF109" t="s">
        <v>2358</v>
      </c>
      <c r="BG109">
        <v>1</v>
      </c>
      <c r="BI109" s="1">
        <v>44105</v>
      </c>
      <c r="BJ109" s="1">
        <v>45199</v>
      </c>
      <c r="BM109">
        <v>40</v>
      </c>
      <c r="BN109">
        <v>0</v>
      </c>
      <c r="BO109">
        <v>8</v>
      </c>
      <c r="BP109">
        <v>8</v>
      </c>
      <c r="BQ109">
        <v>8</v>
      </c>
      <c r="BR109">
        <v>8</v>
      </c>
      <c r="BS109">
        <v>8</v>
      </c>
      <c r="BT109">
        <v>0</v>
      </c>
      <c r="BU109" t="str">
        <f>"8:00 AM"</f>
        <v>8:00 AM</v>
      </c>
      <c r="BV109" t="str">
        <f>"5:00 PM"</f>
        <v>5:00 PM</v>
      </c>
      <c r="BW109" t="s">
        <v>128</v>
      </c>
      <c r="BX109">
        <v>0</v>
      </c>
      <c r="BY109">
        <v>12</v>
      </c>
      <c r="BZ109" t="s">
        <v>134</v>
      </c>
      <c r="CA109">
        <v>5</v>
      </c>
      <c r="CB109" s="2" t="s">
        <v>8885</v>
      </c>
      <c r="CC109" t="s">
        <v>8886</v>
      </c>
      <c r="CE109" t="s">
        <v>154</v>
      </c>
      <c r="CF109" t="s">
        <v>117</v>
      </c>
      <c r="CG109">
        <v>96950</v>
      </c>
      <c r="CH109" s="3">
        <v>9.4600000000000009</v>
      </c>
      <c r="CI109" s="3">
        <v>9.5</v>
      </c>
      <c r="CJ109" s="3">
        <v>14.19</v>
      </c>
      <c r="CK109" s="3">
        <v>14.25</v>
      </c>
      <c r="CL109" t="s">
        <v>132</v>
      </c>
      <c r="CM109" t="s">
        <v>162</v>
      </c>
      <c r="CN109" t="s">
        <v>133</v>
      </c>
      <c r="CP109" t="s">
        <v>111</v>
      </c>
      <c r="CQ109" t="s">
        <v>134</v>
      </c>
      <c r="CR109" t="s">
        <v>111</v>
      </c>
      <c r="CS109" t="s">
        <v>134</v>
      </c>
      <c r="CT109" t="s">
        <v>119</v>
      </c>
      <c r="CU109" t="s">
        <v>134</v>
      </c>
      <c r="CV109" t="s">
        <v>119</v>
      </c>
      <c r="CW109" t="s">
        <v>8887</v>
      </c>
      <c r="CX109">
        <v>16702350467</v>
      </c>
      <c r="CY109" t="s">
        <v>1043</v>
      </c>
      <c r="CZ109" t="s">
        <v>119</v>
      </c>
      <c r="DA109" t="s">
        <v>134</v>
      </c>
      <c r="DB109" t="s">
        <v>111</v>
      </c>
      <c r="DC109" t="s">
        <v>834</v>
      </c>
      <c r="DD109" t="s">
        <v>1036</v>
      </c>
      <c r="DE109" t="s">
        <v>286</v>
      </c>
      <c r="DF109" t="s">
        <v>1044</v>
      </c>
      <c r="DG109" t="s">
        <v>1043</v>
      </c>
    </row>
    <row r="110" spans="1:111" ht="15" customHeight="1" x14ac:dyDescent="0.25">
      <c r="A110" t="s">
        <v>6039</v>
      </c>
      <c r="B110" t="s">
        <v>109</v>
      </c>
      <c r="C110" s="1">
        <v>44034.781727777779</v>
      </c>
      <c r="D110" s="1">
        <v>44112</v>
      </c>
      <c r="E110" t="s">
        <v>138</v>
      </c>
      <c r="F110" s="1">
        <v>44102.833333333336</v>
      </c>
      <c r="G110" t="s">
        <v>134</v>
      </c>
      <c r="H110" t="s">
        <v>111</v>
      </c>
      <c r="I110" t="s">
        <v>111</v>
      </c>
      <c r="J110" t="s">
        <v>5809</v>
      </c>
      <c r="K110" t="s">
        <v>6040</v>
      </c>
      <c r="L110" t="s">
        <v>5810</v>
      </c>
      <c r="N110" t="s">
        <v>154</v>
      </c>
      <c r="O110" t="s">
        <v>117</v>
      </c>
      <c r="P110">
        <v>96950</v>
      </c>
      <c r="Q110" t="s">
        <v>118</v>
      </c>
      <c r="S110">
        <v>16709897952</v>
      </c>
      <c r="U110">
        <v>541219</v>
      </c>
      <c r="V110" t="s">
        <v>120</v>
      </c>
      <c r="X110" t="s">
        <v>5811</v>
      </c>
      <c r="Y110" t="s">
        <v>6041</v>
      </c>
      <c r="Z110" t="s">
        <v>5813</v>
      </c>
      <c r="AA110" t="s">
        <v>5814</v>
      </c>
      <c r="AB110" t="s">
        <v>6042</v>
      </c>
      <c r="AD110" t="s">
        <v>154</v>
      </c>
      <c r="AE110" t="s">
        <v>117</v>
      </c>
      <c r="AF110">
        <v>96950</v>
      </c>
      <c r="AG110" t="s">
        <v>118</v>
      </c>
      <c r="AI110">
        <v>16709897952</v>
      </c>
      <c r="AK110" t="s">
        <v>5815</v>
      </c>
      <c r="BC110" t="str">
        <f>"13-2011.01"</f>
        <v>13-2011.01</v>
      </c>
      <c r="BD110" t="s">
        <v>1024</v>
      </c>
      <c r="BE110" t="s">
        <v>6043</v>
      </c>
      <c r="BF110" t="s">
        <v>2774</v>
      </c>
      <c r="BG110">
        <v>1</v>
      </c>
      <c r="BI110" s="1">
        <v>44105</v>
      </c>
      <c r="BJ110" s="1">
        <v>44469</v>
      </c>
      <c r="BM110">
        <v>35</v>
      </c>
      <c r="BN110">
        <v>0</v>
      </c>
      <c r="BO110">
        <v>7</v>
      </c>
      <c r="BP110">
        <v>7</v>
      </c>
      <c r="BQ110">
        <v>7</v>
      </c>
      <c r="BR110">
        <v>7</v>
      </c>
      <c r="BS110">
        <v>7</v>
      </c>
      <c r="BT110">
        <v>0</v>
      </c>
      <c r="BU110" t="str">
        <f>"9:00 AM"</f>
        <v>9:00 AM</v>
      </c>
      <c r="BV110" t="str">
        <f>"5:00 PM"</f>
        <v>5:00 PM</v>
      </c>
      <c r="BW110" t="s">
        <v>349</v>
      </c>
      <c r="BX110">
        <v>0</v>
      </c>
      <c r="BY110">
        <v>6</v>
      </c>
      <c r="BZ110" t="s">
        <v>111</v>
      </c>
      <c r="CA110">
        <v>0</v>
      </c>
      <c r="CB110" t="s">
        <v>119</v>
      </c>
      <c r="CC110" t="s">
        <v>6044</v>
      </c>
      <c r="CD110" t="s">
        <v>6045</v>
      </c>
      <c r="CE110" t="s">
        <v>154</v>
      </c>
      <c r="CF110" t="s">
        <v>117</v>
      </c>
      <c r="CG110">
        <v>96950</v>
      </c>
      <c r="CH110" s="3">
        <v>25.1</v>
      </c>
      <c r="CI110" s="3">
        <v>25.1</v>
      </c>
      <c r="CL110" t="s">
        <v>132</v>
      </c>
      <c r="CN110" t="s">
        <v>631</v>
      </c>
      <c r="CP110" t="s">
        <v>111</v>
      </c>
      <c r="CQ110" t="s">
        <v>134</v>
      </c>
      <c r="CR110" t="s">
        <v>111</v>
      </c>
      <c r="CS110" t="s">
        <v>111</v>
      </c>
      <c r="CT110" t="s">
        <v>119</v>
      </c>
      <c r="CU110" t="s">
        <v>134</v>
      </c>
      <c r="CV110" t="s">
        <v>119</v>
      </c>
      <c r="CW110" t="s">
        <v>1177</v>
      </c>
      <c r="CX110">
        <v>16709897952</v>
      </c>
      <c r="CY110" t="s">
        <v>5815</v>
      </c>
      <c r="CZ110" t="s">
        <v>1178</v>
      </c>
      <c r="DA110" t="s">
        <v>134</v>
      </c>
      <c r="DB110" t="s">
        <v>111</v>
      </c>
    </row>
    <row r="111" spans="1:111" ht="15" customHeight="1" x14ac:dyDescent="0.25">
      <c r="A111" t="s">
        <v>9676</v>
      </c>
      <c r="B111" t="s">
        <v>137</v>
      </c>
      <c r="C111" s="1">
        <v>44034.78668784722</v>
      </c>
      <c r="D111" s="1">
        <v>44112</v>
      </c>
      <c r="E111" t="s">
        <v>110</v>
      </c>
      <c r="G111" t="s">
        <v>111</v>
      </c>
      <c r="H111" t="s">
        <v>111</v>
      </c>
      <c r="I111" t="s">
        <v>111</v>
      </c>
      <c r="J111" t="s">
        <v>5809</v>
      </c>
      <c r="L111" t="s">
        <v>5810</v>
      </c>
      <c r="N111" t="s">
        <v>154</v>
      </c>
      <c r="O111" t="s">
        <v>117</v>
      </c>
      <c r="P111">
        <v>96950</v>
      </c>
      <c r="Q111" t="s">
        <v>118</v>
      </c>
      <c r="S111">
        <v>16709897952</v>
      </c>
      <c r="U111">
        <v>56172</v>
      </c>
      <c r="V111" t="s">
        <v>120</v>
      </c>
      <c r="X111" t="s">
        <v>5811</v>
      </c>
      <c r="Y111" t="s">
        <v>5812</v>
      </c>
      <c r="Z111" t="s">
        <v>5813</v>
      </c>
      <c r="AA111" t="s">
        <v>5814</v>
      </c>
      <c r="AB111" t="s">
        <v>5810</v>
      </c>
      <c r="AD111" t="s">
        <v>154</v>
      </c>
      <c r="AE111" t="s">
        <v>117</v>
      </c>
      <c r="AF111">
        <v>96950</v>
      </c>
      <c r="AG111" t="s">
        <v>118</v>
      </c>
      <c r="AI111">
        <v>16709897952</v>
      </c>
      <c r="AK111" t="s">
        <v>5815</v>
      </c>
      <c r="BC111" t="str">
        <f>"37-2011.00"</f>
        <v>37-2011.00</v>
      </c>
      <c r="BD111" t="s">
        <v>898</v>
      </c>
      <c r="BE111" t="s">
        <v>5816</v>
      </c>
      <c r="BF111" t="s">
        <v>5817</v>
      </c>
      <c r="BG111">
        <v>1</v>
      </c>
      <c r="BH111">
        <v>1</v>
      </c>
      <c r="BI111" s="1">
        <v>44105</v>
      </c>
      <c r="BJ111" s="1">
        <v>44469</v>
      </c>
      <c r="BK111" s="1">
        <v>44112</v>
      </c>
      <c r="BL111" s="1">
        <v>44469</v>
      </c>
      <c r="BM111">
        <v>35</v>
      </c>
      <c r="BN111">
        <v>0</v>
      </c>
      <c r="BO111">
        <v>7</v>
      </c>
      <c r="BP111">
        <v>7</v>
      </c>
      <c r="BQ111">
        <v>7</v>
      </c>
      <c r="BR111">
        <v>7</v>
      </c>
      <c r="BS111">
        <v>7</v>
      </c>
      <c r="BT111">
        <v>0</v>
      </c>
      <c r="BU111" t="str">
        <f>"8:00 AM"</f>
        <v>8:00 AM</v>
      </c>
      <c r="BV111" t="str">
        <f>"4:00 PM"</f>
        <v>4:00 PM</v>
      </c>
      <c r="BW111" t="s">
        <v>162</v>
      </c>
      <c r="BX111">
        <v>0</v>
      </c>
      <c r="BY111">
        <v>0</v>
      </c>
      <c r="BZ111" t="s">
        <v>111</v>
      </c>
      <c r="CA111">
        <v>0</v>
      </c>
      <c r="CB111" t="s">
        <v>119</v>
      </c>
      <c r="CC111" t="s">
        <v>5818</v>
      </c>
      <c r="CE111" t="s">
        <v>154</v>
      </c>
      <c r="CF111" t="s">
        <v>117</v>
      </c>
      <c r="CG111">
        <v>96950</v>
      </c>
      <c r="CH111" s="3">
        <v>10.42</v>
      </c>
      <c r="CI111" s="3">
        <v>10.42</v>
      </c>
      <c r="CJ111" s="3">
        <v>15.63</v>
      </c>
      <c r="CK111" s="3">
        <v>15.63</v>
      </c>
      <c r="CL111" t="s">
        <v>132</v>
      </c>
      <c r="CN111" t="s">
        <v>133</v>
      </c>
      <c r="CP111" t="s">
        <v>111</v>
      </c>
      <c r="CQ111" t="s">
        <v>134</v>
      </c>
      <c r="CR111" t="s">
        <v>111</v>
      </c>
      <c r="CS111" t="s">
        <v>134</v>
      </c>
      <c r="CT111" t="s">
        <v>119</v>
      </c>
      <c r="CU111" t="s">
        <v>134</v>
      </c>
      <c r="CV111" t="s">
        <v>119</v>
      </c>
      <c r="CW111" t="s">
        <v>1177</v>
      </c>
      <c r="CX111">
        <v>16709897952</v>
      </c>
      <c r="CY111" t="s">
        <v>9677</v>
      </c>
      <c r="CZ111" t="s">
        <v>1178</v>
      </c>
      <c r="DA111" t="s">
        <v>134</v>
      </c>
      <c r="DB111" t="s">
        <v>111</v>
      </c>
    </row>
    <row r="112" spans="1:111" ht="15" customHeight="1" x14ac:dyDescent="0.25">
      <c r="A112" t="s">
        <v>5808</v>
      </c>
      <c r="B112" t="s">
        <v>137</v>
      </c>
      <c r="C112" s="1">
        <v>44034.790464120371</v>
      </c>
      <c r="D112" s="1">
        <v>44119</v>
      </c>
      <c r="E112" t="s">
        <v>110</v>
      </c>
      <c r="G112" t="s">
        <v>111</v>
      </c>
      <c r="H112" t="s">
        <v>111</v>
      </c>
      <c r="I112" t="s">
        <v>111</v>
      </c>
      <c r="J112" t="s">
        <v>5809</v>
      </c>
      <c r="L112" t="s">
        <v>5810</v>
      </c>
      <c r="N112" t="s">
        <v>154</v>
      </c>
      <c r="O112" t="s">
        <v>117</v>
      </c>
      <c r="P112">
        <v>96950</v>
      </c>
      <c r="Q112" t="s">
        <v>118</v>
      </c>
      <c r="S112">
        <v>16709897952</v>
      </c>
      <c r="U112">
        <v>56172</v>
      </c>
      <c r="V112" t="s">
        <v>120</v>
      </c>
      <c r="X112" t="s">
        <v>5811</v>
      </c>
      <c r="Y112" t="s">
        <v>5812</v>
      </c>
      <c r="Z112" t="s">
        <v>5813</v>
      </c>
      <c r="AA112" t="s">
        <v>5814</v>
      </c>
      <c r="AB112" t="s">
        <v>5810</v>
      </c>
      <c r="AD112" t="s">
        <v>154</v>
      </c>
      <c r="AE112" t="s">
        <v>117</v>
      </c>
      <c r="AF112">
        <v>96950</v>
      </c>
      <c r="AG112" t="s">
        <v>118</v>
      </c>
      <c r="AI112">
        <v>16709897952</v>
      </c>
      <c r="AK112" t="s">
        <v>5815</v>
      </c>
      <c r="BC112" t="str">
        <f>"37-2011.00"</f>
        <v>37-2011.00</v>
      </c>
      <c r="BD112" t="s">
        <v>898</v>
      </c>
      <c r="BE112" t="s">
        <v>5816</v>
      </c>
      <c r="BF112" t="s">
        <v>5817</v>
      </c>
      <c r="BG112">
        <v>3</v>
      </c>
      <c r="BH112">
        <v>3</v>
      </c>
      <c r="BI112" s="1">
        <v>44105</v>
      </c>
      <c r="BJ112" s="1">
        <v>44469</v>
      </c>
      <c r="BK112" s="1">
        <v>44119</v>
      </c>
      <c r="BL112" s="1">
        <v>44469</v>
      </c>
      <c r="BM112">
        <v>35</v>
      </c>
      <c r="BN112">
        <v>0</v>
      </c>
      <c r="BO112">
        <v>7</v>
      </c>
      <c r="BP112">
        <v>7</v>
      </c>
      <c r="BQ112">
        <v>7</v>
      </c>
      <c r="BR112">
        <v>7</v>
      </c>
      <c r="BS112">
        <v>7</v>
      </c>
      <c r="BT112">
        <v>0</v>
      </c>
      <c r="BU112" t="str">
        <f>"8:00 AM"</f>
        <v>8:00 AM</v>
      </c>
      <c r="BV112" t="str">
        <f>"4:00 PM"</f>
        <v>4:00 PM</v>
      </c>
      <c r="BW112" t="s">
        <v>162</v>
      </c>
      <c r="BX112">
        <v>0</v>
      </c>
      <c r="BY112">
        <v>0</v>
      </c>
      <c r="BZ112" t="s">
        <v>111</v>
      </c>
      <c r="CA112">
        <v>0</v>
      </c>
      <c r="CB112" t="s">
        <v>119</v>
      </c>
      <c r="CC112" t="s">
        <v>5818</v>
      </c>
      <c r="CE112" t="s">
        <v>154</v>
      </c>
      <c r="CF112" t="s">
        <v>117</v>
      </c>
      <c r="CG112">
        <v>96950</v>
      </c>
      <c r="CH112" s="3">
        <v>10.42</v>
      </c>
      <c r="CI112" s="3">
        <v>10.42</v>
      </c>
      <c r="CJ112" s="3">
        <v>15.63</v>
      </c>
      <c r="CK112" s="3">
        <v>15.63</v>
      </c>
      <c r="CL112" t="s">
        <v>132</v>
      </c>
      <c r="CN112" t="s">
        <v>133</v>
      </c>
      <c r="CP112" t="s">
        <v>111</v>
      </c>
      <c r="CQ112" t="s">
        <v>134</v>
      </c>
      <c r="CR112" t="s">
        <v>111</v>
      </c>
      <c r="CS112" t="s">
        <v>134</v>
      </c>
      <c r="CT112" t="s">
        <v>119</v>
      </c>
      <c r="CU112" t="s">
        <v>134</v>
      </c>
      <c r="CV112" t="s">
        <v>119</v>
      </c>
      <c r="CW112" t="s">
        <v>1177</v>
      </c>
      <c r="CX112">
        <v>16709897952</v>
      </c>
      <c r="CY112" t="s">
        <v>5815</v>
      </c>
      <c r="CZ112" t="s">
        <v>1178</v>
      </c>
      <c r="DA112" t="s">
        <v>134</v>
      </c>
      <c r="DB112" t="s">
        <v>111</v>
      </c>
    </row>
    <row r="113" spans="1:111" ht="15" customHeight="1" x14ac:dyDescent="0.25">
      <c r="A113" t="s">
        <v>3689</v>
      </c>
      <c r="B113" t="s">
        <v>109</v>
      </c>
      <c r="C113" s="1">
        <v>44034.825564583334</v>
      </c>
      <c r="D113" s="1">
        <v>44109</v>
      </c>
      <c r="E113" t="s">
        <v>138</v>
      </c>
      <c r="F113" s="1">
        <v>44103.833333333336</v>
      </c>
      <c r="G113" t="s">
        <v>111</v>
      </c>
      <c r="H113" t="s">
        <v>111</v>
      </c>
      <c r="I113" t="s">
        <v>111</v>
      </c>
      <c r="J113" t="s">
        <v>3690</v>
      </c>
      <c r="K113" t="s">
        <v>3691</v>
      </c>
      <c r="L113" t="s">
        <v>3692</v>
      </c>
      <c r="M113" t="s">
        <v>3693</v>
      </c>
      <c r="N113" t="s">
        <v>116</v>
      </c>
      <c r="O113" t="s">
        <v>117</v>
      </c>
      <c r="P113">
        <v>96950</v>
      </c>
      <c r="Q113" t="s">
        <v>118</v>
      </c>
      <c r="S113">
        <v>16702330240</v>
      </c>
      <c r="U113">
        <v>44619</v>
      </c>
      <c r="V113" t="s">
        <v>120</v>
      </c>
      <c r="X113" t="s">
        <v>3694</v>
      </c>
      <c r="Y113" t="s">
        <v>3695</v>
      </c>
      <c r="Z113" t="s">
        <v>3696</v>
      </c>
      <c r="AA113" t="s">
        <v>3697</v>
      </c>
      <c r="AB113" t="s">
        <v>3698</v>
      </c>
      <c r="AC113" t="s">
        <v>3699</v>
      </c>
      <c r="AD113" t="s">
        <v>154</v>
      </c>
      <c r="AE113" t="s">
        <v>117</v>
      </c>
      <c r="AF113">
        <v>96950</v>
      </c>
      <c r="AG113" t="s">
        <v>118</v>
      </c>
      <c r="AI113">
        <v>16702330240</v>
      </c>
      <c r="AK113" t="s">
        <v>3700</v>
      </c>
      <c r="BC113" t="str">
        <f>"41-4012.00"</f>
        <v>41-4012.00</v>
      </c>
      <c r="BD113" t="s">
        <v>1235</v>
      </c>
      <c r="BE113" t="s">
        <v>3701</v>
      </c>
      <c r="BF113" t="s">
        <v>3702</v>
      </c>
      <c r="BG113">
        <v>1</v>
      </c>
      <c r="BI113" s="1">
        <v>44105</v>
      </c>
      <c r="BJ113" s="1">
        <v>44469</v>
      </c>
      <c r="BM113">
        <v>40</v>
      </c>
      <c r="BN113">
        <v>0</v>
      </c>
      <c r="BO113">
        <v>8</v>
      </c>
      <c r="BP113">
        <v>8</v>
      </c>
      <c r="BQ113">
        <v>8</v>
      </c>
      <c r="BR113">
        <v>8</v>
      </c>
      <c r="BS113">
        <v>8</v>
      </c>
      <c r="BT113">
        <v>0</v>
      </c>
      <c r="BU113" t="str">
        <f>"8:00 AM"</f>
        <v>8:00 AM</v>
      </c>
      <c r="BV113" t="str">
        <f>"5:00 PM"</f>
        <v>5:00 PM</v>
      </c>
      <c r="BW113" t="s">
        <v>128</v>
      </c>
      <c r="BX113">
        <v>2</v>
      </c>
      <c r="BY113">
        <v>12</v>
      </c>
      <c r="BZ113" t="s">
        <v>111</v>
      </c>
      <c r="CA113">
        <v>0</v>
      </c>
      <c r="CB113" s="2" t="s">
        <v>3703</v>
      </c>
      <c r="CC113" t="s">
        <v>3698</v>
      </c>
      <c r="CD113" t="s">
        <v>3699</v>
      </c>
      <c r="CE113" t="s">
        <v>154</v>
      </c>
      <c r="CF113" t="s">
        <v>117</v>
      </c>
      <c r="CG113">
        <v>96950</v>
      </c>
      <c r="CH113" s="3">
        <v>9.27</v>
      </c>
      <c r="CI113" s="3">
        <v>9.27</v>
      </c>
      <c r="CJ113" s="3">
        <v>13.91</v>
      </c>
      <c r="CK113" s="3">
        <v>13.91</v>
      </c>
      <c r="CL113" t="s">
        <v>132</v>
      </c>
      <c r="CM113" t="s">
        <v>119</v>
      </c>
      <c r="CN113" t="s">
        <v>133</v>
      </c>
      <c r="CP113" t="s">
        <v>111</v>
      </c>
      <c r="CQ113" t="s">
        <v>134</v>
      </c>
      <c r="CR113" t="s">
        <v>111</v>
      </c>
      <c r="CS113" t="s">
        <v>134</v>
      </c>
      <c r="CT113" t="s">
        <v>134</v>
      </c>
      <c r="CU113" t="s">
        <v>134</v>
      </c>
      <c r="CV113" t="s">
        <v>119</v>
      </c>
      <c r="CW113" t="s">
        <v>119</v>
      </c>
      <c r="CX113">
        <v>16702330240</v>
      </c>
      <c r="CY113" t="s">
        <v>3700</v>
      </c>
      <c r="CZ113" t="s">
        <v>119</v>
      </c>
      <c r="DA113" t="s">
        <v>134</v>
      </c>
      <c r="DB113" t="s">
        <v>111</v>
      </c>
    </row>
    <row r="114" spans="1:111" ht="15" customHeight="1" x14ac:dyDescent="0.25">
      <c r="A114" t="s">
        <v>5142</v>
      </c>
      <c r="B114" t="s">
        <v>109</v>
      </c>
      <c r="C114" s="1">
        <v>44034.86260763889</v>
      </c>
      <c r="D114" s="1">
        <v>44118</v>
      </c>
      <c r="E114" t="s">
        <v>138</v>
      </c>
      <c r="F114" s="1">
        <v>44103.833333333336</v>
      </c>
      <c r="G114" t="s">
        <v>134</v>
      </c>
      <c r="H114" t="s">
        <v>111</v>
      </c>
      <c r="I114" t="s">
        <v>111</v>
      </c>
      <c r="J114" t="s">
        <v>5143</v>
      </c>
      <c r="K114" t="s">
        <v>5143</v>
      </c>
      <c r="L114" t="s">
        <v>5144</v>
      </c>
      <c r="M114" t="s">
        <v>5145</v>
      </c>
      <c r="N114" t="s">
        <v>154</v>
      </c>
      <c r="O114" t="s">
        <v>117</v>
      </c>
      <c r="P114">
        <v>96950</v>
      </c>
      <c r="Q114" t="s">
        <v>118</v>
      </c>
      <c r="R114" t="s">
        <v>286</v>
      </c>
      <c r="S114">
        <v>16702352222</v>
      </c>
      <c r="U114">
        <v>454390</v>
      </c>
      <c r="V114" t="s">
        <v>120</v>
      </c>
      <c r="X114" t="s">
        <v>5146</v>
      </c>
      <c r="Y114" t="s">
        <v>5147</v>
      </c>
      <c r="AA114" t="s">
        <v>202</v>
      </c>
      <c r="AB114" t="s">
        <v>5145</v>
      </c>
      <c r="AD114" t="s">
        <v>154</v>
      </c>
      <c r="AE114" t="s">
        <v>117</v>
      </c>
      <c r="AF114">
        <v>96950</v>
      </c>
      <c r="AG114" t="s">
        <v>118</v>
      </c>
      <c r="AI114">
        <v>16702352222</v>
      </c>
      <c r="AK114" t="s">
        <v>5148</v>
      </c>
      <c r="BC114" t="str">
        <f>"53-3031"</f>
        <v>53-3031</v>
      </c>
      <c r="BD114" t="s">
        <v>1154</v>
      </c>
      <c r="BE114" t="s">
        <v>5149</v>
      </c>
      <c r="BF114" t="s">
        <v>5150</v>
      </c>
      <c r="BG114">
        <v>1</v>
      </c>
      <c r="BI114" s="1">
        <v>44105</v>
      </c>
      <c r="BJ114" s="1">
        <v>44469</v>
      </c>
      <c r="BM114">
        <v>35</v>
      </c>
      <c r="BN114">
        <v>0</v>
      </c>
      <c r="BO114">
        <v>5</v>
      </c>
      <c r="BP114">
        <v>6</v>
      </c>
      <c r="BQ114">
        <v>6</v>
      </c>
      <c r="BR114">
        <v>6</v>
      </c>
      <c r="BS114">
        <v>6</v>
      </c>
      <c r="BT114">
        <v>6</v>
      </c>
      <c r="BU114" t="str">
        <f>"1:00 PM"</f>
        <v>1:00 PM</v>
      </c>
      <c r="BV114" t="str">
        <f>"7:00 PM"</f>
        <v>7:00 PM</v>
      </c>
      <c r="BW114" t="s">
        <v>162</v>
      </c>
      <c r="BX114">
        <v>0</v>
      </c>
      <c r="BY114">
        <v>12</v>
      </c>
      <c r="BZ114" t="s">
        <v>111</v>
      </c>
      <c r="CA114">
        <v>0</v>
      </c>
      <c r="CB114" s="2" t="s">
        <v>5151</v>
      </c>
      <c r="CC114" t="s">
        <v>5152</v>
      </c>
      <c r="CD114" t="s">
        <v>5145</v>
      </c>
      <c r="CE114" t="s">
        <v>1660</v>
      </c>
      <c r="CF114" t="s">
        <v>117</v>
      </c>
      <c r="CG114">
        <v>96950</v>
      </c>
      <c r="CH114" s="3">
        <v>7.65</v>
      </c>
      <c r="CI114" s="3">
        <v>7.65</v>
      </c>
      <c r="CJ114" s="3">
        <v>11.47</v>
      </c>
      <c r="CK114" s="3">
        <v>11.47</v>
      </c>
      <c r="CL114" t="s">
        <v>132</v>
      </c>
      <c r="CM114" t="s">
        <v>286</v>
      </c>
      <c r="CN114" t="s">
        <v>133</v>
      </c>
      <c r="CP114" t="s">
        <v>111</v>
      </c>
      <c r="CQ114" t="s">
        <v>134</v>
      </c>
      <c r="CR114" t="s">
        <v>134</v>
      </c>
      <c r="CS114" t="s">
        <v>134</v>
      </c>
      <c r="CT114" t="s">
        <v>119</v>
      </c>
      <c r="CU114" t="s">
        <v>134</v>
      </c>
      <c r="CV114" t="s">
        <v>134</v>
      </c>
      <c r="CW114" t="s">
        <v>5153</v>
      </c>
      <c r="CX114">
        <v>16702352222</v>
      </c>
      <c r="CY114" t="s">
        <v>5148</v>
      </c>
      <c r="CZ114" t="s">
        <v>286</v>
      </c>
      <c r="DA114" t="s">
        <v>134</v>
      </c>
      <c r="DB114" t="s">
        <v>111</v>
      </c>
    </row>
    <row r="115" spans="1:111" ht="15" customHeight="1" x14ac:dyDescent="0.25">
      <c r="A115" t="s">
        <v>9468</v>
      </c>
      <c r="B115" t="s">
        <v>109</v>
      </c>
      <c r="C115" s="1">
        <v>44034.989877777778</v>
      </c>
      <c r="D115" s="1">
        <v>44109</v>
      </c>
      <c r="E115" t="s">
        <v>138</v>
      </c>
      <c r="F115" s="1">
        <v>44102.833333333336</v>
      </c>
      <c r="G115" t="s">
        <v>134</v>
      </c>
      <c r="H115" t="s">
        <v>111</v>
      </c>
      <c r="I115" t="s">
        <v>111</v>
      </c>
      <c r="J115" t="s">
        <v>1348</v>
      </c>
      <c r="K115" t="s">
        <v>3861</v>
      </c>
      <c r="L115" t="s">
        <v>1350</v>
      </c>
      <c r="N115" t="s">
        <v>154</v>
      </c>
      <c r="O115" t="s">
        <v>117</v>
      </c>
      <c r="P115">
        <v>96950</v>
      </c>
      <c r="Q115" t="s">
        <v>118</v>
      </c>
      <c r="S115">
        <v>16707836342</v>
      </c>
      <c r="U115">
        <v>2383</v>
      </c>
      <c r="V115" t="s">
        <v>120</v>
      </c>
      <c r="X115" t="s">
        <v>1351</v>
      </c>
      <c r="Y115" t="s">
        <v>1352</v>
      </c>
      <c r="Z115" t="s">
        <v>1353</v>
      </c>
      <c r="AA115" t="s">
        <v>342</v>
      </c>
      <c r="AB115" t="s">
        <v>1350</v>
      </c>
      <c r="AD115" t="s">
        <v>154</v>
      </c>
      <c r="AE115" t="s">
        <v>117</v>
      </c>
      <c r="AF115">
        <v>96950</v>
      </c>
      <c r="AG115" t="s">
        <v>118</v>
      </c>
      <c r="AI115">
        <v>16707836342</v>
      </c>
      <c r="AK115" t="s">
        <v>1354</v>
      </c>
      <c r="BC115" t="str">
        <f>"49-9071.00"</f>
        <v>49-9071.00</v>
      </c>
      <c r="BD115" t="s">
        <v>125</v>
      </c>
      <c r="BE115" t="s">
        <v>3862</v>
      </c>
      <c r="BF115" t="s">
        <v>3863</v>
      </c>
      <c r="BG115">
        <v>9</v>
      </c>
      <c r="BI115" s="1">
        <v>44105</v>
      </c>
      <c r="BJ115" s="1">
        <v>44469</v>
      </c>
      <c r="BM115">
        <v>35</v>
      </c>
      <c r="BN115">
        <v>0</v>
      </c>
      <c r="BO115">
        <v>7</v>
      </c>
      <c r="BP115">
        <v>7</v>
      </c>
      <c r="BQ115">
        <v>7</v>
      </c>
      <c r="BR115">
        <v>7</v>
      </c>
      <c r="BS115">
        <v>7</v>
      </c>
      <c r="BT115">
        <v>0</v>
      </c>
      <c r="BU115" t="str">
        <f>"8:00 AM"</f>
        <v>8:00 AM</v>
      </c>
      <c r="BV115" t="str">
        <f>"4:00 PM"</f>
        <v>4:00 PM</v>
      </c>
      <c r="BW115" t="s">
        <v>128</v>
      </c>
      <c r="BX115">
        <v>0</v>
      </c>
      <c r="BY115">
        <v>6</v>
      </c>
      <c r="BZ115" t="s">
        <v>111</v>
      </c>
      <c r="CA115">
        <v>0</v>
      </c>
      <c r="CB115" s="2" t="s">
        <v>3864</v>
      </c>
      <c r="CC115" t="s">
        <v>1358</v>
      </c>
      <c r="CD115" t="s">
        <v>1359</v>
      </c>
      <c r="CE115" t="s">
        <v>154</v>
      </c>
      <c r="CF115" t="s">
        <v>117</v>
      </c>
      <c r="CG115">
        <v>96950</v>
      </c>
      <c r="CH115" s="3">
        <v>8.33</v>
      </c>
      <c r="CI115" s="3">
        <v>8.33</v>
      </c>
      <c r="CJ115" s="3">
        <v>12.49</v>
      </c>
      <c r="CK115" s="3">
        <v>12.49</v>
      </c>
      <c r="CL115" t="s">
        <v>132</v>
      </c>
      <c r="CN115" t="s">
        <v>133</v>
      </c>
      <c r="CP115" t="s">
        <v>111</v>
      </c>
      <c r="CQ115" t="s">
        <v>134</v>
      </c>
      <c r="CR115" t="s">
        <v>111</v>
      </c>
      <c r="CS115" t="s">
        <v>134</v>
      </c>
      <c r="CT115" t="s">
        <v>119</v>
      </c>
      <c r="CU115" t="s">
        <v>134</v>
      </c>
      <c r="CV115" t="s">
        <v>119</v>
      </c>
      <c r="CW115" t="s">
        <v>1177</v>
      </c>
      <c r="CX115">
        <v>16707836342</v>
      </c>
      <c r="CY115" t="s">
        <v>1354</v>
      </c>
      <c r="CZ115" t="s">
        <v>1178</v>
      </c>
      <c r="DA115" t="s">
        <v>134</v>
      </c>
      <c r="DB115" t="s">
        <v>111</v>
      </c>
    </row>
    <row r="116" spans="1:111" ht="15" customHeight="1" x14ac:dyDescent="0.25">
      <c r="A116" t="s">
        <v>1244</v>
      </c>
      <c r="B116" t="s">
        <v>109</v>
      </c>
      <c r="C116" s="1">
        <v>44035.06189675926</v>
      </c>
      <c r="D116" s="1">
        <v>44109</v>
      </c>
      <c r="E116" t="s">
        <v>110</v>
      </c>
      <c r="G116" t="s">
        <v>134</v>
      </c>
      <c r="H116" t="s">
        <v>111</v>
      </c>
      <c r="I116" t="s">
        <v>111</v>
      </c>
      <c r="J116" t="s">
        <v>1245</v>
      </c>
      <c r="K116" t="s">
        <v>119</v>
      </c>
      <c r="L116" t="s">
        <v>1246</v>
      </c>
      <c r="M116" t="s">
        <v>1247</v>
      </c>
      <c r="N116" t="s">
        <v>116</v>
      </c>
      <c r="O116" t="s">
        <v>117</v>
      </c>
      <c r="P116">
        <v>96950</v>
      </c>
      <c r="Q116" t="s">
        <v>118</v>
      </c>
      <c r="R116" t="s">
        <v>119</v>
      </c>
      <c r="S116">
        <v>16702337732</v>
      </c>
      <c r="T116">
        <v>0</v>
      </c>
      <c r="U116">
        <v>5413</v>
      </c>
      <c r="V116" t="s">
        <v>120</v>
      </c>
      <c r="X116" t="s">
        <v>1248</v>
      </c>
      <c r="Y116" t="s">
        <v>1249</v>
      </c>
      <c r="Z116" t="s">
        <v>1250</v>
      </c>
      <c r="AA116" t="s">
        <v>1251</v>
      </c>
      <c r="AB116" t="s">
        <v>1246</v>
      </c>
      <c r="AC116" t="s">
        <v>1247</v>
      </c>
      <c r="AD116" t="s">
        <v>116</v>
      </c>
      <c r="AE116" t="s">
        <v>117</v>
      </c>
      <c r="AF116">
        <v>96950</v>
      </c>
      <c r="AG116" t="s">
        <v>118</v>
      </c>
      <c r="AH116" t="s">
        <v>119</v>
      </c>
      <c r="AI116">
        <v>16702337732</v>
      </c>
      <c r="AJ116">
        <v>0</v>
      </c>
      <c r="AK116" t="s">
        <v>1252</v>
      </c>
      <c r="BC116" t="str">
        <f>"17-3011.01"</f>
        <v>17-3011.01</v>
      </c>
      <c r="BD116" t="s">
        <v>1253</v>
      </c>
      <c r="BE116" t="s">
        <v>1254</v>
      </c>
      <c r="BF116" t="s">
        <v>1255</v>
      </c>
      <c r="BG116">
        <v>2</v>
      </c>
      <c r="BI116" s="1">
        <v>44105</v>
      </c>
      <c r="BJ116" s="1">
        <v>44469</v>
      </c>
      <c r="BM116">
        <v>35</v>
      </c>
      <c r="BN116">
        <v>0</v>
      </c>
      <c r="BO116">
        <v>7</v>
      </c>
      <c r="BP116">
        <v>7</v>
      </c>
      <c r="BQ116">
        <v>7</v>
      </c>
      <c r="BR116">
        <v>7</v>
      </c>
      <c r="BS116">
        <v>7</v>
      </c>
      <c r="BT116">
        <v>0</v>
      </c>
      <c r="BU116" t="str">
        <f>"9:00 PM"</f>
        <v>9:00 PM</v>
      </c>
      <c r="BV116" t="str">
        <f>"5:00 PM"</f>
        <v>5:00 PM</v>
      </c>
      <c r="BW116" t="s">
        <v>128</v>
      </c>
      <c r="BX116">
        <v>6</v>
      </c>
      <c r="BY116">
        <v>6</v>
      </c>
      <c r="BZ116" t="s">
        <v>111</v>
      </c>
      <c r="CA116">
        <v>0</v>
      </c>
      <c r="CB116" s="2" t="s">
        <v>1256</v>
      </c>
      <c r="CC116" t="s">
        <v>1246</v>
      </c>
      <c r="CD116" t="s">
        <v>1257</v>
      </c>
      <c r="CE116" t="s">
        <v>116</v>
      </c>
      <c r="CF116" t="s">
        <v>117</v>
      </c>
      <c r="CG116">
        <v>96950</v>
      </c>
      <c r="CH116" s="3">
        <v>23.86</v>
      </c>
      <c r="CI116" s="3">
        <v>23.86</v>
      </c>
      <c r="CJ116" s="3">
        <v>35.79</v>
      </c>
      <c r="CK116" s="3">
        <v>35.79</v>
      </c>
      <c r="CL116" t="s">
        <v>132</v>
      </c>
      <c r="CM116" t="s">
        <v>509</v>
      </c>
      <c r="CN116" t="s">
        <v>133</v>
      </c>
      <c r="CP116" t="s">
        <v>111</v>
      </c>
      <c r="CQ116" t="s">
        <v>134</v>
      </c>
      <c r="CR116" t="s">
        <v>134</v>
      </c>
      <c r="CS116" t="s">
        <v>134</v>
      </c>
      <c r="CT116" t="s">
        <v>134</v>
      </c>
      <c r="CU116" t="s">
        <v>134</v>
      </c>
      <c r="CV116" t="s">
        <v>134</v>
      </c>
      <c r="CW116" t="s">
        <v>1258</v>
      </c>
      <c r="CX116">
        <v>16702337732</v>
      </c>
      <c r="CY116" t="s">
        <v>1252</v>
      </c>
      <c r="CZ116" t="s">
        <v>1259</v>
      </c>
      <c r="DA116" t="s">
        <v>134</v>
      </c>
      <c r="DB116" t="s">
        <v>111</v>
      </c>
    </row>
    <row r="117" spans="1:111" ht="15" customHeight="1" x14ac:dyDescent="0.25">
      <c r="A117" t="s">
        <v>9768</v>
      </c>
      <c r="B117" t="s">
        <v>137</v>
      </c>
      <c r="C117" s="1">
        <v>44035.265031597221</v>
      </c>
      <c r="D117" s="1">
        <v>44105</v>
      </c>
      <c r="E117" t="s">
        <v>138</v>
      </c>
      <c r="F117" s="1">
        <v>44103.833333333336</v>
      </c>
      <c r="G117" t="s">
        <v>134</v>
      </c>
      <c r="H117" t="s">
        <v>111</v>
      </c>
      <c r="I117" t="s">
        <v>111</v>
      </c>
      <c r="J117" t="s">
        <v>4280</v>
      </c>
      <c r="K117" t="s">
        <v>4281</v>
      </c>
      <c r="L117" t="s">
        <v>420</v>
      </c>
      <c r="M117" t="s">
        <v>4282</v>
      </c>
      <c r="N117" t="s">
        <v>116</v>
      </c>
      <c r="O117" t="s">
        <v>117</v>
      </c>
      <c r="P117">
        <v>96950</v>
      </c>
      <c r="Q117" t="s">
        <v>118</v>
      </c>
      <c r="R117" t="s">
        <v>119</v>
      </c>
      <c r="S117">
        <v>16702358901</v>
      </c>
      <c r="U117">
        <v>811412</v>
      </c>
      <c r="V117" t="s">
        <v>120</v>
      </c>
      <c r="X117" t="s">
        <v>4283</v>
      </c>
      <c r="Y117" t="s">
        <v>4284</v>
      </c>
      <c r="AA117" t="s">
        <v>711</v>
      </c>
      <c r="AB117" t="s">
        <v>420</v>
      </c>
      <c r="AC117" t="s">
        <v>4282</v>
      </c>
      <c r="AD117" t="s">
        <v>116</v>
      </c>
      <c r="AE117" t="s">
        <v>117</v>
      </c>
      <c r="AF117">
        <v>96950</v>
      </c>
      <c r="AG117" t="s">
        <v>118</v>
      </c>
      <c r="AH117" t="s">
        <v>119</v>
      </c>
      <c r="AI117">
        <v>16702358901</v>
      </c>
      <c r="AK117" t="s">
        <v>4285</v>
      </c>
      <c r="BC117" t="str">
        <f>"49-9021.01"</f>
        <v>49-9021.01</v>
      </c>
      <c r="BD117" t="s">
        <v>816</v>
      </c>
      <c r="BE117" t="s">
        <v>9769</v>
      </c>
      <c r="BF117" t="s">
        <v>4286</v>
      </c>
      <c r="BG117">
        <v>1</v>
      </c>
      <c r="BH117">
        <v>1</v>
      </c>
      <c r="BI117" s="1">
        <v>44105</v>
      </c>
      <c r="BJ117" s="1">
        <v>44469</v>
      </c>
      <c r="BK117" s="1">
        <v>44105</v>
      </c>
      <c r="BL117" s="1">
        <v>44469</v>
      </c>
      <c r="BM117">
        <v>40</v>
      </c>
      <c r="BN117">
        <v>0</v>
      </c>
      <c r="BO117">
        <v>8</v>
      </c>
      <c r="BP117">
        <v>8</v>
      </c>
      <c r="BQ117">
        <v>8</v>
      </c>
      <c r="BR117">
        <v>8</v>
      </c>
      <c r="BS117">
        <v>8</v>
      </c>
      <c r="BT117">
        <v>0</v>
      </c>
      <c r="BU117" t="str">
        <f>"8:30 AM"</f>
        <v>8:30 AM</v>
      </c>
      <c r="BV117" t="str">
        <f>"5:30 PM"</f>
        <v>5:30 PM</v>
      </c>
      <c r="BW117" t="s">
        <v>128</v>
      </c>
      <c r="BX117">
        <v>1</v>
      </c>
      <c r="BY117">
        <v>24</v>
      </c>
      <c r="BZ117" t="s">
        <v>111</v>
      </c>
      <c r="CA117">
        <v>0</v>
      </c>
      <c r="CB117" t="s">
        <v>9770</v>
      </c>
      <c r="CC117" t="s">
        <v>9771</v>
      </c>
      <c r="CD117" t="s">
        <v>340</v>
      </c>
      <c r="CE117" t="s">
        <v>116</v>
      </c>
      <c r="CF117" t="s">
        <v>117</v>
      </c>
      <c r="CG117">
        <v>96950</v>
      </c>
      <c r="CH117" s="3">
        <v>8.08</v>
      </c>
      <c r="CI117" s="3">
        <v>8.08</v>
      </c>
      <c r="CJ117" s="3">
        <v>12.12</v>
      </c>
      <c r="CK117" s="3">
        <v>12.12</v>
      </c>
      <c r="CL117" t="s">
        <v>132</v>
      </c>
      <c r="CM117" t="s">
        <v>119</v>
      </c>
      <c r="CN117" t="s">
        <v>133</v>
      </c>
      <c r="CP117" t="s">
        <v>111</v>
      </c>
      <c r="CQ117" t="s">
        <v>134</v>
      </c>
      <c r="CR117" t="s">
        <v>111</v>
      </c>
      <c r="CS117" t="s">
        <v>134</v>
      </c>
      <c r="CT117" t="s">
        <v>119</v>
      </c>
      <c r="CU117" t="s">
        <v>134</v>
      </c>
      <c r="CV117" t="s">
        <v>119</v>
      </c>
      <c r="CW117" t="s">
        <v>119</v>
      </c>
      <c r="CX117">
        <v>16702358901</v>
      </c>
      <c r="CY117" t="s">
        <v>4287</v>
      </c>
      <c r="CZ117" t="s">
        <v>119</v>
      </c>
      <c r="DA117" t="s">
        <v>134</v>
      </c>
      <c r="DB117" t="s">
        <v>111</v>
      </c>
    </row>
    <row r="118" spans="1:111" ht="15" customHeight="1" x14ac:dyDescent="0.25">
      <c r="A118" t="s">
        <v>8529</v>
      </c>
      <c r="B118" t="s">
        <v>109</v>
      </c>
      <c r="C118" s="1">
        <v>44035.374429166666</v>
      </c>
      <c r="D118" s="1">
        <v>44127</v>
      </c>
      <c r="E118" t="s">
        <v>138</v>
      </c>
      <c r="F118" s="1">
        <v>44103.833333333336</v>
      </c>
      <c r="G118" t="s">
        <v>111</v>
      </c>
      <c r="H118" t="s">
        <v>111</v>
      </c>
      <c r="I118" t="s">
        <v>111</v>
      </c>
      <c r="J118" t="s">
        <v>2225</v>
      </c>
      <c r="K118" t="s">
        <v>119</v>
      </c>
      <c r="L118" t="s">
        <v>7170</v>
      </c>
      <c r="M118" t="s">
        <v>2226</v>
      </c>
      <c r="N118" t="s">
        <v>116</v>
      </c>
      <c r="O118" t="s">
        <v>117</v>
      </c>
      <c r="P118">
        <v>96950</v>
      </c>
      <c r="Q118" t="s">
        <v>118</v>
      </c>
      <c r="R118" t="s">
        <v>119</v>
      </c>
      <c r="S118">
        <v>16702355009</v>
      </c>
      <c r="U118">
        <v>561320</v>
      </c>
      <c r="V118" t="s">
        <v>421</v>
      </c>
      <c r="W118" t="s">
        <v>134</v>
      </c>
      <c r="X118" t="s">
        <v>2227</v>
      </c>
      <c r="Y118" t="s">
        <v>2228</v>
      </c>
      <c r="Z118" t="s">
        <v>2229</v>
      </c>
      <c r="AA118" t="s">
        <v>2160</v>
      </c>
      <c r="AB118" t="s">
        <v>2226</v>
      </c>
      <c r="AD118" t="s">
        <v>116</v>
      </c>
      <c r="AE118" t="s">
        <v>117</v>
      </c>
      <c r="AF118">
        <v>96950</v>
      </c>
      <c r="AG118" t="s">
        <v>118</v>
      </c>
      <c r="AH118" t="s">
        <v>119</v>
      </c>
      <c r="AI118">
        <v>16702355009</v>
      </c>
      <c r="AK118" t="s">
        <v>2230</v>
      </c>
      <c r="BC118" t="str">
        <f>"35-3021.00"</f>
        <v>35-3021.00</v>
      </c>
      <c r="BD118" t="s">
        <v>2036</v>
      </c>
      <c r="BE118" t="s">
        <v>7171</v>
      </c>
      <c r="BF118" t="s">
        <v>7172</v>
      </c>
      <c r="BG118">
        <v>50</v>
      </c>
      <c r="BI118" s="1">
        <v>44105</v>
      </c>
      <c r="BJ118" s="1">
        <v>44469</v>
      </c>
      <c r="BM118">
        <v>35</v>
      </c>
      <c r="BN118">
        <v>0</v>
      </c>
      <c r="BO118">
        <v>7</v>
      </c>
      <c r="BP118">
        <v>7</v>
      </c>
      <c r="BQ118">
        <v>7</v>
      </c>
      <c r="BR118">
        <v>7</v>
      </c>
      <c r="BS118">
        <v>7</v>
      </c>
      <c r="BT118">
        <v>0</v>
      </c>
      <c r="BU118" t="str">
        <f>"8:00 AM"</f>
        <v>8:00 AM</v>
      </c>
      <c r="BV118" t="str">
        <f>"4:00 PM"</f>
        <v>4:00 PM</v>
      </c>
      <c r="BW118" t="s">
        <v>162</v>
      </c>
      <c r="BX118">
        <v>1</v>
      </c>
      <c r="BY118">
        <v>3</v>
      </c>
      <c r="BZ118" t="s">
        <v>111</v>
      </c>
      <c r="CA118">
        <v>0</v>
      </c>
      <c r="CB118" t="s">
        <v>7173</v>
      </c>
      <c r="CC118" t="s">
        <v>2235</v>
      </c>
      <c r="CD118" t="s">
        <v>2226</v>
      </c>
      <c r="CE118" t="s">
        <v>116</v>
      </c>
      <c r="CF118" t="s">
        <v>117</v>
      </c>
      <c r="CG118">
        <v>96950</v>
      </c>
      <c r="CH118" s="3">
        <v>7.41</v>
      </c>
      <c r="CI118" s="3">
        <v>7.6</v>
      </c>
      <c r="CJ118" s="3">
        <v>11.12</v>
      </c>
      <c r="CK118" s="3">
        <v>11.4</v>
      </c>
      <c r="CL118" t="s">
        <v>132</v>
      </c>
      <c r="CM118" t="s">
        <v>268</v>
      </c>
      <c r="CN118" t="s">
        <v>133</v>
      </c>
      <c r="CP118" t="s">
        <v>111</v>
      </c>
      <c r="CQ118" t="s">
        <v>134</v>
      </c>
      <c r="CR118" t="s">
        <v>134</v>
      </c>
      <c r="CS118" t="s">
        <v>134</v>
      </c>
      <c r="CT118" t="s">
        <v>134</v>
      </c>
      <c r="CU118" t="s">
        <v>134</v>
      </c>
      <c r="CV118" t="s">
        <v>134</v>
      </c>
      <c r="CW118" t="s">
        <v>8530</v>
      </c>
      <c r="CX118">
        <v>16702355009</v>
      </c>
      <c r="CY118" t="s">
        <v>2230</v>
      </c>
      <c r="CZ118" t="s">
        <v>236</v>
      </c>
      <c r="DA118" t="s">
        <v>134</v>
      </c>
      <c r="DB118" t="s">
        <v>134</v>
      </c>
    </row>
    <row r="119" spans="1:111" ht="15" customHeight="1" x14ac:dyDescent="0.25">
      <c r="A119" t="s">
        <v>9118</v>
      </c>
      <c r="B119" t="s">
        <v>109</v>
      </c>
      <c r="C119" s="1">
        <v>44035.833168865742</v>
      </c>
      <c r="D119" s="1">
        <v>44109</v>
      </c>
      <c r="E119" t="s">
        <v>138</v>
      </c>
      <c r="F119" s="1">
        <v>44103.833333333336</v>
      </c>
      <c r="G119" t="s">
        <v>111</v>
      </c>
      <c r="H119" t="s">
        <v>111</v>
      </c>
      <c r="I119" t="s">
        <v>111</v>
      </c>
      <c r="J119" t="s">
        <v>9119</v>
      </c>
      <c r="K119" t="s">
        <v>9120</v>
      </c>
      <c r="L119" t="s">
        <v>9121</v>
      </c>
      <c r="N119" t="s">
        <v>198</v>
      </c>
      <c r="O119" t="s">
        <v>117</v>
      </c>
      <c r="P119">
        <v>96951</v>
      </c>
      <c r="Q119" t="s">
        <v>118</v>
      </c>
      <c r="R119" t="s">
        <v>119</v>
      </c>
      <c r="S119">
        <v>16705320065</v>
      </c>
      <c r="U119">
        <v>81231</v>
      </c>
      <c r="V119" t="s">
        <v>120</v>
      </c>
      <c r="X119" t="s">
        <v>9122</v>
      </c>
      <c r="Y119" t="s">
        <v>9123</v>
      </c>
      <c r="Z119" t="s">
        <v>1642</v>
      </c>
      <c r="AA119" t="s">
        <v>1999</v>
      </c>
      <c r="AB119" t="s">
        <v>9121</v>
      </c>
      <c r="AD119" t="s">
        <v>198</v>
      </c>
      <c r="AE119" t="s">
        <v>117</v>
      </c>
      <c r="AF119">
        <v>96951</v>
      </c>
      <c r="AG119" t="s">
        <v>118</v>
      </c>
      <c r="AH119" t="s">
        <v>119</v>
      </c>
      <c r="AI119">
        <v>16705320065</v>
      </c>
      <c r="AK119" t="s">
        <v>9124</v>
      </c>
      <c r="BC119" t="str">
        <f>"49-9071.00"</f>
        <v>49-9071.00</v>
      </c>
      <c r="BD119" t="s">
        <v>125</v>
      </c>
      <c r="BE119" t="s">
        <v>9125</v>
      </c>
      <c r="BF119" t="s">
        <v>125</v>
      </c>
      <c r="BG119">
        <v>2</v>
      </c>
      <c r="BI119" s="1">
        <v>44105</v>
      </c>
      <c r="BJ119" s="1">
        <v>44469</v>
      </c>
      <c r="BM119">
        <v>40</v>
      </c>
      <c r="BN119">
        <v>0</v>
      </c>
      <c r="BO119">
        <v>8</v>
      </c>
      <c r="BP119">
        <v>8</v>
      </c>
      <c r="BQ119">
        <v>8</v>
      </c>
      <c r="BR119">
        <v>8</v>
      </c>
      <c r="BS119">
        <v>8</v>
      </c>
      <c r="BT119">
        <v>0</v>
      </c>
      <c r="BU119" t="str">
        <f>"7:30 AM"</f>
        <v>7:30 AM</v>
      </c>
      <c r="BV119" t="str">
        <f>"4:30 PM"</f>
        <v>4:30 PM</v>
      </c>
      <c r="BW119" t="s">
        <v>128</v>
      </c>
      <c r="BX119">
        <v>0</v>
      </c>
      <c r="BY119">
        <v>24</v>
      </c>
      <c r="BZ119" t="s">
        <v>111</v>
      </c>
      <c r="CA119">
        <v>0</v>
      </c>
      <c r="CB119" t="s">
        <v>9126</v>
      </c>
      <c r="CC119" t="s">
        <v>9127</v>
      </c>
      <c r="CE119" t="s">
        <v>198</v>
      </c>
      <c r="CF119" t="s">
        <v>117</v>
      </c>
      <c r="CG119">
        <v>96951</v>
      </c>
      <c r="CH119" s="3">
        <v>8.33</v>
      </c>
      <c r="CI119" s="3">
        <v>8.5</v>
      </c>
      <c r="CJ119" s="3">
        <v>12.5</v>
      </c>
      <c r="CK119" s="3">
        <v>12.75</v>
      </c>
      <c r="CL119" t="s">
        <v>132</v>
      </c>
      <c r="CM119" t="s">
        <v>119</v>
      </c>
      <c r="CN119" t="s">
        <v>133</v>
      </c>
      <c r="CP119" t="s">
        <v>111</v>
      </c>
      <c r="CQ119" t="s">
        <v>134</v>
      </c>
      <c r="CR119" t="s">
        <v>111</v>
      </c>
      <c r="CS119" t="s">
        <v>134</v>
      </c>
      <c r="CT119" t="s">
        <v>119</v>
      </c>
      <c r="CU119" t="s">
        <v>134</v>
      </c>
      <c r="CV119" t="s">
        <v>119</v>
      </c>
      <c r="CW119" t="s">
        <v>9128</v>
      </c>
      <c r="CX119">
        <v>16705320065</v>
      </c>
      <c r="CY119" t="s">
        <v>9129</v>
      </c>
      <c r="CZ119" t="s">
        <v>119</v>
      </c>
      <c r="DA119" t="s">
        <v>134</v>
      </c>
      <c r="DB119" t="s">
        <v>111</v>
      </c>
    </row>
    <row r="120" spans="1:111" ht="15" customHeight="1" x14ac:dyDescent="0.25">
      <c r="A120" t="s">
        <v>3622</v>
      </c>
      <c r="B120" t="s">
        <v>137</v>
      </c>
      <c r="C120" s="1">
        <v>44035.895256828706</v>
      </c>
      <c r="D120" s="1">
        <v>44106</v>
      </c>
      <c r="E120" t="s">
        <v>138</v>
      </c>
      <c r="F120" s="1">
        <v>44103.833333333336</v>
      </c>
      <c r="G120" t="s">
        <v>134</v>
      </c>
      <c r="H120" t="s">
        <v>134</v>
      </c>
      <c r="I120" t="s">
        <v>111</v>
      </c>
      <c r="J120" t="s">
        <v>1322</v>
      </c>
      <c r="K120" t="s">
        <v>3623</v>
      </c>
      <c r="L120" t="s">
        <v>1324</v>
      </c>
      <c r="N120" t="s">
        <v>154</v>
      </c>
      <c r="O120" t="s">
        <v>117</v>
      </c>
      <c r="P120">
        <v>96950</v>
      </c>
      <c r="Q120" t="s">
        <v>118</v>
      </c>
      <c r="R120" t="s">
        <v>119</v>
      </c>
      <c r="S120">
        <v>16702356129</v>
      </c>
      <c r="U120">
        <v>531110</v>
      </c>
      <c r="V120" t="s">
        <v>120</v>
      </c>
      <c r="X120" t="s">
        <v>1325</v>
      </c>
      <c r="Y120" t="s">
        <v>1326</v>
      </c>
      <c r="Z120" t="s">
        <v>1327</v>
      </c>
      <c r="AA120" t="s">
        <v>258</v>
      </c>
      <c r="AB120" t="s">
        <v>1324</v>
      </c>
      <c r="AD120" t="s">
        <v>154</v>
      </c>
      <c r="AE120" t="s">
        <v>117</v>
      </c>
      <c r="AF120">
        <v>96950</v>
      </c>
      <c r="AG120" t="s">
        <v>118</v>
      </c>
      <c r="AH120" t="s">
        <v>119</v>
      </c>
      <c r="AI120">
        <v>16702356129</v>
      </c>
      <c r="AK120" t="s">
        <v>1328</v>
      </c>
      <c r="BC120" t="str">
        <f>"37-2012.00"</f>
        <v>37-2012.00</v>
      </c>
      <c r="BD120" t="s">
        <v>424</v>
      </c>
      <c r="BE120" t="s">
        <v>3624</v>
      </c>
      <c r="BF120" t="s">
        <v>3625</v>
      </c>
      <c r="BG120">
        <v>10</v>
      </c>
      <c r="BH120">
        <v>10</v>
      </c>
      <c r="BI120" s="1">
        <v>44105</v>
      </c>
      <c r="BJ120" s="1">
        <v>44469</v>
      </c>
      <c r="BK120" s="1">
        <v>44106</v>
      </c>
      <c r="BL120" s="1">
        <v>44469</v>
      </c>
      <c r="BM120">
        <v>40</v>
      </c>
      <c r="BN120">
        <v>0</v>
      </c>
      <c r="BO120">
        <v>8</v>
      </c>
      <c r="BP120">
        <v>8</v>
      </c>
      <c r="BQ120">
        <v>8</v>
      </c>
      <c r="BR120">
        <v>8</v>
      </c>
      <c r="BS120">
        <v>8</v>
      </c>
      <c r="BT120">
        <v>0</v>
      </c>
      <c r="BU120" t="str">
        <f>"8:00 AM"</f>
        <v>8:00 AM</v>
      </c>
      <c r="BV120" t="str">
        <f>"5:00 PM"</f>
        <v>5:00 PM</v>
      </c>
      <c r="BW120" t="s">
        <v>128</v>
      </c>
      <c r="BX120">
        <v>0</v>
      </c>
      <c r="BY120">
        <v>3</v>
      </c>
      <c r="BZ120" t="s">
        <v>111</v>
      </c>
      <c r="CA120">
        <v>0</v>
      </c>
      <c r="CB120" t="s">
        <v>3626</v>
      </c>
      <c r="CC120" t="s">
        <v>1324</v>
      </c>
      <c r="CE120" t="s">
        <v>154</v>
      </c>
      <c r="CF120" t="s">
        <v>117</v>
      </c>
      <c r="CG120">
        <v>96950</v>
      </c>
      <c r="CH120" s="3">
        <v>7.33</v>
      </c>
      <c r="CI120" s="3">
        <v>7.33</v>
      </c>
      <c r="CJ120" s="3">
        <v>11</v>
      </c>
      <c r="CK120" s="3">
        <v>11</v>
      </c>
      <c r="CL120" t="s">
        <v>132</v>
      </c>
      <c r="CM120" t="s">
        <v>3627</v>
      </c>
      <c r="CN120" t="s">
        <v>133</v>
      </c>
      <c r="CP120" t="s">
        <v>111</v>
      </c>
      <c r="CQ120" t="s">
        <v>134</v>
      </c>
      <c r="CR120" t="s">
        <v>134</v>
      </c>
      <c r="CS120" t="s">
        <v>134</v>
      </c>
      <c r="CT120" t="s">
        <v>119</v>
      </c>
      <c r="CU120" t="s">
        <v>134</v>
      </c>
      <c r="CV120" t="s">
        <v>134</v>
      </c>
      <c r="CW120" t="s">
        <v>3628</v>
      </c>
      <c r="CX120">
        <v>16702356129</v>
      </c>
      <c r="CY120" t="s">
        <v>1328</v>
      </c>
      <c r="CZ120" t="s">
        <v>335</v>
      </c>
      <c r="DA120" t="s">
        <v>134</v>
      </c>
      <c r="DB120" t="s">
        <v>111</v>
      </c>
    </row>
    <row r="121" spans="1:111" ht="15" customHeight="1" x14ac:dyDescent="0.25">
      <c r="A121" t="s">
        <v>6096</v>
      </c>
      <c r="B121" t="s">
        <v>137</v>
      </c>
      <c r="C121" s="1">
        <v>44035.922969907406</v>
      </c>
      <c r="D121" s="1">
        <v>44147</v>
      </c>
      <c r="E121" t="s">
        <v>110</v>
      </c>
      <c r="F121" s="1">
        <v>44103.833333333336</v>
      </c>
      <c r="G121" t="s">
        <v>134</v>
      </c>
      <c r="H121" t="s">
        <v>134</v>
      </c>
      <c r="I121" t="s">
        <v>111</v>
      </c>
      <c r="J121" t="s">
        <v>1322</v>
      </c>
      <c r="K121" t="s">
        <v>3623</v>
      </c>
      <c r="L121" t="s">
        <v>1324</v>
      </c>
      <c r="N121" t="s">
        <v>154</v>
      </c>
      <c r="O121" t="s">
        <v>117</v>
      </c>
      <c r="P121">
        <v>96950</v>
      </c>
      <c r="Q121" t="s">
        <v>118</v>
      </c>
      <c r="R121" t="s">
        <v>119</v>
      </c>
      <c r="S121">
        <v>16702356129</v>
      </c>
      <c r="U121">
        <v>531110</v>
      </c>
      <c r="V121" t="s">
        <v>120</v>
      </c>
      <c r="X121" t="s">
        <v>1325</v>
      </c>
      <c r="Y121" t="s">
        <v>1326</v>
      </c>
      <c r="Z121" t="s">
        <v>1327</v>
      </c>
      <c r="AA121" t="s">
        <v>258</v>
      </c>
      <c r="AB121" t="s">
        <v>1324</v>
      </c>
      <c r="AD121" t="s">
        <v>154</v>
      </c>
      <c r="AE121" t="s">
        <v>117</v>
      </c>
      <c r="AF121">
        <v>96950</v>
      </c>
      <c r="AG121" t="s">
        <v>118</v>
      </c>
      <c r="AH121" t="s">
        <v>119</v>
      </c>
      <c r="AI121">
        <v>16702356129</v>
      </c>
      <c r="AK121" t="s">
        <v>1328</v>
      </c>
      <c r="BC121" t="str">
        <f>"47-2111.00"</f>
        <v>47-2111.00</v>
      </c>
      <c r="BD121" t="s">
        <v>262</v>
      </c>
      <c r="BE121" t="s">
        <v>6097</v>
      </c>
      <c r="BF121" t="s">
        <v>1632</v>
      </c>
      <c r="BG121">
        <v>10</v>
      </c>
      <c r="BH121">
        <v>10</v>
      </c>
      <c r="BI121" s="1">
        <v>44105</v>
      </c>
      <c r="BJ121" s="1">
        <v>44469</v>
      </c>
      <c r="BK121" s="1">
        <v>44147</v>
      </c>
      <c r="BL121" s="1">
        <v>44469</v>
      </c>
      <c r="BM121">
        <v>40</v>
      </c>
      <c r="BN121">
        <v>0</v>
      </c>
      <c r="BO121">
        <v>8</v>
      </c>
      <c r="BP121">
        <v>8</v>
      </c>
      <c r="BQ121">
        <v>8</v>
      </c>
      <c r="BR121">
        <v>8</v>
      </c>
      <c r="BS121">
        <v>8</v>
      </c>
      <c r="BT121">
        <v>0</v>
      </c>
      <c r="BU121" t="str">
        <f>"8:00 AM"</f>
        <v>8:00 AM</v>
      </c>
      <c r="BV121" t="str">
        <f>"5:00 PM"</f>
        <v>5:00 PM</v>
      </c>
      <c r="BW121" t="s">
        <v>128</v>
      </c>
      <c r="BX121">
        <v>0</v>
      </c>
      <c r="BY121">
        <v>12</v>
      </c>
      <c r="BZ121" t="s">
        <v>111</v>
      </c>
      <c r="CA121">
        <v>0</v>
      </c>
      <c r="CB121" t="s">
        <v>6098</v>
      </c>
      <c r="CC121" t="s">
        <v>1324</v>
      </c>
      <c r="CE121" t="s">
        <v>154</v>
      </c>
      <c r="CF121" t="s">
        <v>117</v>
      </c>
      <c r="CG121">
        <v>96950</v>
      </c>
      <c r="CH121" s="3">
        <v>9.6</v>
      </c>
      <c r="CI121" s="3">
        <v>9.6</v>
      </c>
      <c r="CJ121" s="3">
        <v>14.4</v>
      </c>
      <c r="CK121" s="3">
        <v>14.4</v>
      </c>
      <c r="CL121" t="s">
        <v>132</v>
      </c>
      <c r="CM121" t="s">
        <v>6099</v>
      </c>
      <c r="CN121" t="s">
        <v>133</v>
      </c>
      <c r="CP121" t="s">
        <v>111</v>
      </c>
      <c r="CQ121" t="s">
        <v>134</v>
      </c>
      <c r="CR121" t="s">
        <v>134</v>
      </c>
      <c r="CS121" t="s">
        <v>134</v>
      </c>
      <c r="CT121" t="s">
        <v>119</v>
      </c>
      <c r="CU121" t="s">
        <v>134</v>
      </c>
      <c r="CV121" t="s">
        <v>134</v>
      </c>
      <c r="CW121" t="s">
        <v>6100</v>
      </c>
      <c r="CX121">
        <v>16702356129</v>
      </c>
      <c r="CY121" t="s">
        <v>1328</v>
      </c>
      <c r="CZ121" t="s">
        <v>335</v>
      </c>
      <c r="DA121" t="s">
        <v>134</v>
      </c>
      <c r="DB121" t="s">
        <v>111</v>
      </c>
    </row>
    <row r="122" spans="1:111" ht="15" customHeight="1" x14ac:dyDescent="0.25">
      <c r="A122" t="s">
        <v>7704</v>
      </c>
      <c r="B122" t="s">
        <v>137</v>
      </c>
      <c r="C122" s="1">
        <v>44035.928178587965</v>
      </c>
      <c r="D122" s="1">
        <v>44137</v>
      </c>
      <c r="E122" t="s">
        <v>138</v>
      </c>
      <c r="F122" s="1">
        <v>44102.833333333336</v>
      </c>
      <c r="G122" t="s">
        <v>134</v>
      </c>
      <c r="H122" t="s">
        <v>111</v>
      </c>
      <c r="I122" t="s">
        <v>111</v>
      </c>
      <c r="J122" t="s">
        <v>7705</v>
      </c>
      <c r="L122" t="s">
        <v>7706</v>
      </c>
      <c r="M122" t="s">
        <v>7707</v>
      </c>
      <c r="N122" t="s">
        <v>116</v>
      </c>
      <c r="O122" t="s">
        <v>117</v>
      </c>
      <c r="P122">
        <v>96950</v>
      </c>
      <c r="Q122" t="s">
        <v>118</v>
      </c>
      <c r="R122" t="s">
        <v>119</v>
      </c>
      <c r="S122">
        <v>16702359373</v>
      </c>
      <c r="T122">
        <v>230</v>
      </c>
      <c r="U122">
        <v>561520</v>
      </c>
      <c r="V122" t="s">
        <v>120</v>
      </c>
      <c r="X122" t="s">
        <v>7708</v>
      </c>
      <c r="Y122" t="s">
        <v>7709</v>
      </c>
      <c r="Z122" t="s">
        <v>7710</v>
      </c>
      <c r="AA122" t="s">
        <v>583</v>
      </c>
      <c r="AB122" t="s">
        <v>7711</v>
      </c>
      <c r="AC122" t="s">
        <v>7707</v>
      </c>
      <c r="AD122" t="s">
        <v>116</v>
      </c>
      <c r="AE122" t="s">
        <v>117</v>
      </c>
      <c r="AF122">
        <v>96950</v>
      </c>
      <c r="AG122" t="s">
        <v>118</v>
      </c>
      <c r="AH122" t="s">
        <v>119</v>
      </c>
      <c r="AI122">
        <v>16702359373</v>
      </c>
      <c r="AJ122">
        <v>230</v>
      </c>
      <c r="AK122" t="s">
        <v>7712</v>
      </c>
      <c r="BC122" t="str">
        <f>"49-1011.00"</f>
        <v>49-1011.00</v>
      </c>
      <c r="BD122" t="s">
        <v>3886</v>
      </c>
      <c r="BE122" t="s">
        <v>7713</v>
      </c>
      <c r="BF122" t="s">
        <v>7714</v>
      </c>
      <c r="BG122">
        <v>1</v>
      </c>
      <c r="BH122">
        <v>1</v>
      </c>
      <c r="BI122" s="1">
        <v>44105</v>
      </c>
      <c r="BJ122" s="1">
        <v>44469</v>
      </c>
      <c r="BK122" s="1">
        <v>44137</v>
      </c>
      <c r="BL122" s="1">
        <v>44469</v>
      </c>
      <c r="BM122">
        <v>35</v>
      </c>
      <c r="BN122">
        <v>0</v>
      </c>
      <c r="BO122">
        <v>7</v>
      </c>
      <c r="BP122">
        <v>7</v>
      </c>
      <c r="BQ122">
        <v>7</v>
      </c>
      <c r="BR122">
        <v>7</v>
      </c>
      <c r="BS122">
        <v>7</v>
      </c>
      <c r="BT122">
        <v>0</v>
      </c>
      <c r="BU122" t="str">
        <f>"8:00 AM"</f>
        <v>8:00 AM</v>
      </c>
      <c r="BV122" t="str">
        <f>"4:00 PM"</f>
        <v>4:00 PM</v>
      </c>
      <c r="BW122" t="s">
        <v>349</v>
      </c>
      <c r="BX122">
        <v>0</v>
      </c>
      <c r="BY122">
        <v>24</v>
      </c>
      <c r="BZ122" t="s">
        <v>134</v>
      </c>
      <c r="CA122">
        <v>4</v>
      </c>
      <c r="CB122" t="s">
        <v>7715</v>
      </c>
      <c r="CC122" t="s">
        <v>7716</v>
      </c>
      <c r="CD122" t="s">
        <v>7706</v>
      </c>
      <c r="CE122" t="s">
        <v>116</v>
      </c>
      <c r="CF122" t="s">
        <v>117</v>
      </c>
      <c r="CG122">
        <v>96950</v>
      </c>
      <c r="CH122" s="3">
        <v>16.64</v>
      </c>
      <c r="CI122" s="3">
        <v>19.37</v>
      </c>
      <c r="CJ122" s="3">
        <v>0</v>
      </c>
      <c r="CK122" s="3">
        <v>0</v>
      </c>
      <c r="CL122" t="s">
        <v>132</v>
      </c>
      <c r="CN122" t="s">
        <v>133</v>
      </c>
      <c r="CP122" t="s">
        <v>111</v>
      </c>
      <c r="CQ122" t="s">
        <v>134</v>
      </c>
      <c r="CR122" t="s">
        <v>111</v>
      </c>
      <c r="CS122" t="s">
        <v>111</v>
      </c>
      <c r="CT122" t="s">
        <v>119</v>
      </c>
      <c r="CU122" t="s">
        <v>134</v>
      </c>
      <c r="CV122" t="s">
        <v>119</v>
      </c>
      <c r="CW122" t="s">
        <v>7717</v>
      </c>
      <c r="CX122">
        <v>16702359373</v>
      </c>
      <c r="CY122" t="s">
        <v>7718</v>
      </c>
      <c r="CZ122" t="s">
        <v>286</v>
      </c>
      <c r="DA122" t="s">
        <v>134</v>
      </c>
      <c r="DB122" t="s">
        <v>111</v>
      </c>
    </row>
    <row r="123" spans="1:111" ht="15" customHeight="1" x14ac:dyDescent="0.25">
      <c r="A123" t="s">
        <v>8109</v>
      </c>
      <c r="B123" t="s">
        <v>109</v>
      </c>
      <c r="C123" s="1">
        <v>44035.967569560184</v>
      </c>
      <c r="D123" s="1">
        <v>44119</v>
      </c>
      <c r="E123" t="s">
        <v>138</v>
      </c>
      <c r="F123" s="1">
        <v>44103.833333333336</v>
      </c>
      <c r="G123" t="s">
        <v>134</v>
      </c>
      <c r="H123" t="s">
        <v>111</v>
      </c>
      <c r="I123" t="s">
        <v>111</v>
      </c>
      <c r="J123" t="s">
        <v>8110</v>
      </c>
      <c r="K123" t="s">
        <v>8111</v>
      </c>
      <c r="L123" t="s">
        <v>8112</v>
      </c>
      <c r="M123" t="s">
        <v>8113</v>
      </c>
      <c r="N123" t="s">
        <v>116</v>
      </c>
      <c r="O123" t="s">
        <v>117</v>
      </c>
      <c r="P123">
        <v>96950</v>
      </c>
      <c r="Q123" t="s">
        <v>118</v>
      </c>
      <c r="R123" t="s">
        <v>117</v>
      </c>
      <c r="S123">
        <v>16704832288</v>
      </c>
      <c r="U123">
        <v>722515</v>
      </c>
      <c r="V123" t="s">
        <v>120</v>
      </c>
      <c r="X123" t="s">
        <v>8114</v>
      </c>
      <c r="Y123" t="s">
        <v>4229</v>
      </c>
      <c r="Z123" t="s">
        <v>119</v>
      </c>
      <c r="AA123" t="s">
        <v>789</v>
      </c>
      <c r="AB123" t="s">
        <v>8115</v>
      </c>
      <c r="AC123" t="s">
        <v>340</v>
      </c>
      <c r="AD123" t="s">
        <v>116</v>
      </c>
      <c r="AE123" t="s">
        <v>117</v>
      </c>
      <c r="AF123">
        <v>96950</v>
      </c>
      <c r="AG123" t="s">
        <v>118</v>
      </c>
      <c r="AH123" t="s">
        <v>117</v>
      </c>
      <c r="AI123">
        <v>16704832288</v>
      </c>
      <c r="AK123" t="s">
        <v>8116</v>
      </c>
      <c r="BC123" t="str">
        <f>"51-3011.00"</f>
        <v>51-3011.00</v>
      </c>
      <c r="BD123" t="s">
        <v>377</v>
      </c>
      <c r="BE123" t="s">
        <v>8117</v>
      </c>
      <c r="BF123" t="s">
        <v>1538</v>
      </c>
      <c r="BG123">
        <v>1</v>
      </c>
      <c r="BI123" s="1">
        <v>44105</v>
      </c>
      <c r="BJ123" s="1">
        <v>44469</v>
      </c>
      <c r="BM123">
        <v>35</v>
      </c>
      <c r="BN123">
        <v>5</v>
      </c>
      <c r="BO123">
        <v>5</v>
      </c>
      <c r="BP123">
        <v>5</v>
      </c>
      <c r="BQ123">
        <v>5</v>
      </c>
      <c r="BR123">
        <v>5</v>
      </c>
      <c r="BS123">
        <v>5</v>
      </c>
      <c r="BT123">
        <v>5</v>
      </c>
      <c r="BU123" t="str">
        <f>"5:30 PM"</f>
        <v>5:30 PM</v>
      </c>
      <c r="BV123" t="str">
        <f>"10:30 PM"</f>
        <v>10:30 PM</v>
      </c>
      <c r="BW123" t="s">
        <v>128</v>
      </c>
      <c r="BX123">
        <v>0</v>
      </c>
      <c r="BY123">
        <v>12</v>
      </c>
      <c r="BZ123" t="s">
        <v>111</v>
      </c>
      <c r="CA123">
        <v>0</v>
      </c>
      <c r="CB123" t="s">
        <v>8118</v>
      </c>
      <c r="CC123" t="s">
        <v>8112</v>
      </c>
      <c r="CD123" t="s">
        <v>340</v>
      </c>
      <c r="CE123" t="s">
        <v>116</v>
      </c>
      <c r="CF123" t="s">
        <v>117</v>
      </c>
      <c r="CG123">
        <v>96950</v>
      </c>
      <c r="CH123" s="3">
        <v>10.27</v>
      </c>
      <c r="CI123" s="3">
        <v>11</v>
      </c>
      <c r="CJ123" s="3">
        <v>15.4</v>
      </c>
      <c r="CK123" s="3">
        <v>16.5</v>
      </c>
      <c r="CL123" t="s">
        <v>132</v>
      </c>
      <c r="CM123" t="s">
        <v>119</v>
      </c>
      <c r="CN123" t="s">
        <v>631</v>
      </c>
      <c r="CP123" t="s">
        <v>111</v>
      </c>
      <c r="CQ123" t="s">
        <v>134</v>
      </c>
      <c r="CR123" t="s">
        <v>134</v>
      </c>
      <c r="CS123" t="s">
        <v>134</v>
      </c>
      <c r="CT123" t="s">
        <v>119</v>
      </c>
      <c r="CU123" t="s">
        <v>134</v>
      </c>
      <c r="CV123" t="s">
        <v>119</v>
      </c>
      <c r="CW123" t="s">
        <v>2152</v>
      </c>
      <c r="CX123">
        <v>16704832288</v>
      </c>
      <c r="CY123" t="s">
        <v>8116</v>
      </c>
      <c r="CZ123" t="s">
        <v>119</v>
      </c>
      <c r="DA123" t="s">
        <v>134</v>
      </c>
      <c r="DB123" t="s">
        <v>111</v>
      </c>
    </row>
    <row r="124" spans="1:111" ht="15" customHeight="1" x14ac:dyDescent="0.25">
      <c r="A124" t="s">
        <v>6305</v>
      </c>
      <c r="B124" t="s">
        <v>109</v>
      </c>
      <c r="C124" s="1">
        <v>44036.006229976854</v>
      </c>
      <c r="D124" s="1">
        <v>44110</v>
      </c>
      <c r="E124" t="s">
        <v>138</v>
      </c>
      <c r="F124" s="1">
        <v>44103.833333333336</v>
      </c>
      <c r="G124" t="s">
        <v>134</v>
      </c>
      <c r="H124" t="s">
        <v>111</v>
      </c>
      <c r="I124" t="s">
        <v>111</v>
      </c>
      <c r="J124" t="s">
        <v>2373</v>
      </c>
      <c r="L124" t="s">
        <v>2374</v>
      </c>
      <c r="N124" t="s">
        <v>116</v>
      </c>
      <c r="O124" t="s">
        <v>117</v>
      </c>
      <c r="P124">
        <v>96950</v>
      </c>
      <c r="Q124" t="s">
        <v>118</v>
      </c>
      <c r="S124">
        <v>16702358165</v>
      </c>
      <c r="U124">
        <v>561110</v>
      </c>
      <c r="V124" t="s">
        <v>120</v>
      </c>
      <c r="X124" t="s">
        <v>2375</v>
      </c>
      <c r="Y124" t="s">
        <v>2376</v>
      </c>
      <c r="Z124" t="s">
        <v>2377</v>
      </c>
      <c r="AA124" t="s">
        <v>342</v>
      </c>
      <c r="AB124" t="s">
        <v>2378</v>
      </c>
      <c r="AD124" t="s">
        <v>116</v>
      </c>
      <c r="AE124" t="s">
        <v>117</v>
      </c>
      <c r="AF124">
        <v>96950</v>
      </c>
      <c r="AG124" t="s">
        <v>118</v>
      </c>
      <c r="AI124">
        <v>16702358165</v>
      </c>
      <c r="AK124" t="s">
        <v>2379</v>
      </c>
      <c r="BC124" t="str">
        <f>"43-9061.00"</f>
        <v>43-9061.00</v>
      </c>
      <c r="BD124" t="s">
        <v>939</v>
      </c>
      <c r="BE124" t="s">
        <v>6306</v>
      </c>
      <c r="BF124" t="s">
        <v>6307</v>
      </c>
      <c r="BG124">
        <v>1</v>
      </c>
      <c r="BI124" s="1">
        <v>44105</v>
      </c>
      <c r="BJ124" s="1">
        <v>45199</v>
      </c>
      <c r="BM124">
        <v>40</v>
      </c>
      <c r="BN124">
        <v>0</v>
      </c>
      <c r="BO124">
        <v>8</v>
      </c>
      <c r="BP124">
        <v>8</v>
      </c>
      <c r="BQ124">
        <v>8</v>
      </c>
      <c r="BR124">
        <v>8</v>
      </c>
      <c r="BS124">
        <v>8</v>
      </c>
      <c r="BT124">
        <v>0</v>
      </c>
      <c r="BU124" t="str">
        <f>"8:30 AM"</f>
        <v>8:30 AM</v>
      </c>
      <c r="BV124" t="str">
        <f>"5:30 PM"</f>
        <v>5:30 PM</v>
      </c>
      <c r="BW124" t="s">
        <v>128</v>
      </c>
      <c r="BX124">
        <v>0</v>
      </c>
      <c r="BY124">
        <v>12</v>
      </c>
      <c r="BZ124" t="s">
        <v>111</v>
      </c>
      <c r="CA124">
        <v>0</v>
      </c>
      <c r="CB124" s="2" t="s">
        <v>6308</v>
      </c>
      <c r="CC124" t="s">
        <v>2384</v>
      </c>
      <c r="CD124" t="s">
        <v>2385</v>
      </c>
      <c r="CE124" t="s">
        <v>116</v>
      </c>
      <c r="CF124" t="s">
        <v>117</v>
      </c>
      <c r="CG124">
        <v>96950</v>
      </c>
      <c r="CH124" s="3">
        <v>11.15</v>
      </c>
      <c r="CI124" s="3">
        <v>11.15</v>
      </c>
      <c r="CJ124" s="3">
        <v>16.73</v>
      </c>
      <c r="CK124" s="3">
        <v>16.73</v>
      </c>
      <c r="CL124" t="s">
        <v>132</v>
      </c>
      <c r="CM124" t="s">
        <v>162</v>
      </c>
      <c r="CN124" t="s">
        <v>133</v>
      </c>
      <c r="CP124" t="s">
        <v>111</v>
      </c>
      <c r="CQ124" t="s">
        <v>134</v>
      </c>
      <c r="CR124" t="s">
        <v>111</v>
      </c>
      <c r="CS124" t="s">
        <v>134</v>
      </c>
      <c r="CT124" t="s">
        <v>119</v>
      </c>
      <c r="CU124" t="s">
        <v>134</v>
      </c>
      <c r="CV124" t="s">
        <v>119</v>
      </c>
      <c r="CW124" t="s">
        <v>4370</v>
      </c>
      <c r="CX124">
        <v>16702358165</v>
      </c>
      <c r="CY124" t="s">
        <v>2379</v>
      </c>
      <c r="CZ124" t="s">
        <v>119</v>
      </c>
      <c r="DA124" t="s">
        <v>134</v>
      </c>
      <c r="DB124" t="s">
        <v>111</v>
      </c>
      <c r="DC124" t="s">
        <v>2375</v>
      </c>
      <c r="DD124" t="s">
        <v>6309</v>
      </c>
      <c r="DE124" t="s">
        <v>1657</v>
      </c>
      <c r="DF124" t="s">
        <v>2373</v>
      </c>
      <c r="DG124" t="s">
        <v>2379</v>
      </c>
    </row>
    <row r="125" spans="1:111" ht="15" customHeight="1" x14ac:dyDescent="0.25">
      <c r="A125" t="s">
        <v>7732</v>
      </c>
      <c r="B125" t="s">
        <v>193</v>
      </c>
      <c r="C125" s="1">
        <v>44036.021749884261</v>
      </c>
      <c r="D125" s="1">
        <v>44111</v>
      </c>
      <c r="E125" t="s">
        <v>138</v>
      </c>
      <c r="F125" s="1">
        <v>44103.833333333336</v>
      </c>
      <c r="G125" t="s">
        <v>111</v>
      </c>
      <c r="H125" t="s">
        <v>111</v>
      </c>
      <c r="I125" t="s">
        <v>111</v>
      </c>
      <c r="J125" t="s">
        <v>7733</v>
      </c>
      <c r="K125" t="s">
        <v>7734</v>
      </c>
      <c r="L125" t="s">
        <v>7735</v>
      </c>
      <c r="M125" t="s">
        <v>7736</v>
      </c>
      <c r="N125" t="s">
        <v>116</v>
      </c>
      <c r="O125" t="s">
        <v>117</v>
      </c>
      <c r="P125">
        <v>96950</v>
      </c>
      <c r="Q125" t="s">
        <v>118</v>
      </c>
      <c r="R125" t="s">
        <v>119</v>
      </c>
      <c r="S125">
        <v>16704830338</v>
      </c>
      <c r="T125">
        <v>0</v>
      </c>
      <c r="U125">
        <v>56152</v>
      </c>
      <c r="V125" t="s">
        <v>120</v>
      </c>
      <c r="X125" t="s">
        <v>1947</v>
      </c>
      <c r="Y125" t="s">
        <v>7737</v>
      </c>
      <c r="AA125" t="s">
        <v>123</v>
      </c>
      <c r="AB125" t="s">
        <v>7738</v>
      </c>
      <c r="AC125" t="s">
        <v>7736</v>
      </c>
      <c r="AD125" t="s">
        <v>116</v>
      </c>
      <c r="AE125" t="s">
        <v>117</v>
      </c>
      <c r="AF125">
        <v>96950</v>
      </c>
      <c r="AG125" t="s">
        <v>118</v>
      </c>
      <c r="AH125" t="s">
        <v>119</v>
      </c>
      <c r="AI125">
        <v>16704830338</v>
      </c>
      <c r="AJ125">
        <v>0</v>
      </c>
      <c r="AK125" t="s">
        <v>3039</v>
      </c>
      <c r="BC125" t="str">
        <f>"39-7011.00"</f>
        <v>39-7011.00</v>
      </c>
      <c r="BD125" t="s">
        <v>244</v>
      </c>
      <c r="BE125" t="s">
        <v>7739</v>
      </c>
      <c r="BF125" t="s">
        <v>7740</v>
      </c>
      <c r="BG125">
        <v>4</v>
      </c>
      <c r="BI125" s="1">
        <v>44105</v>
      </c>
      <c r="BJ125" s="1">
        <v>44469</v>
      </c>
      <c r="BM125">
        <v>40</v>
      </c>
      <c r="BN125">
        <v>0</v>
      </c>
      <c r="BO125">
        <v>8</v>
      </c>
      <c r="BP125">
        <v>8</v>
      </c>
      <c r="BQ125">
        <v>8</v>
      </c>
      <c r="BR125">
        <v>8</v>
      </c>
      <c r="BS125">
        <v>8</v>
      </c>
      <c r="BT125">
        <v>0</v>
      </c>
      <c r="BU125" t="str">
        <f>"8:00 AM"</f>
        <v>8:00 AM</v>
      </c>
      <c r="BV125" t="str">
        <f>"5:00 PM"</f>
        <v>5:00 PM</v>
      </c>
      <c r="BW125" t="s">
        <v>349</v>
      </c>
      <c r="BX125">
        <v>0</v>
      </c>
      <c r="BY125">
        <v>24</v>
      </c>
      <c r="BZ125" t="s">
        <v>111</v>
      </c>
      <c r="CA125">
        <v>0</v>
      </c>
      <c r="CB125" t="s">
        <v>7741</v>
      </c>
      <c r="CC125" t="s">
        <v>7735</v>
      </c>
      <c r="CD125" t="s">
        <v>7736</v>
      </c>
      <c r="CE125" t="s">
        <v>116</v>
      </c>
      <c r="CF125" t="s">
        <v>117</v>
      </c>
      <c r="CG125">
        <v>96950</v>
      </c>
      <c r="CH125" s="3">
        <v>9.48</v>
      </c>
      <c r="CI125" s="3">
        <v>9.48</v>
      </c>
      <c r="CJ125" s="3">
        <v>14.22</v>
      </c>
      <c r="CK125" s="3">
        <v>14.22</v>
      </c>
      <c r="CL125" t="s">
        <v>132</v>
      </c>
      <c r="CM125" t="s">
        <v>119</v>
      </c>
      <c r="CN125" t="s">
        <v>133</v>
      </c>
      <c r="CP125" t="s">
        <v>111</v>
      </c>
      <c r="CQ125" t="s">
        <v>134</v>
      </c>
      <c r="CR125" t="s">
        <v>111</v>
      </c>
      <c r="CS125" t="s">
        <v>134</v>
      </c>
      <c r="CT125" t="s">
        <v>119</v>
      </c>
      <c r="CU125" t="s">
        <v>134</v>
      </c>
      <c r="CV125" t="s">
        <v>119</v>
      </c>
      <c r="CW125" t="s">
        <v>119</v>
      </c>
      <c r="CX125">
        <v>16704830338</v>
      </c>
      <c r="CY125" t="s">
        <v>3039</v>
      </c>
      <c r="CZ125" t="s">
        <v>119</v>
      </c>
      <c r="DA125" t="s">
        <v>134</v>
      </c>
      <c r="DB125" t="s">
        <v>111</v>
      </c>
      <c r="DC125" t="s">
        <v>1947</v>
      </c>
      <c r="DD125" t="s">
        <v>7742</v>
      </c>
      <c r="DE125" t="s">
        <v>119</v>
      </c>
      <c r="DF125" t="s">
        <v>7743</v>
      </c>
      <c r="DG125" t="s">
        <v>3039</v>
      </c>
    </row>
    <row r="126" spans="1:111" ht="15" customHeight="1" x14ac:dyDescent="0.25">
      <c r="A126" t="s">
        <v>6850</v>
      </c>
      <c r="B126" t="s">
        <v>109</v>
      </c>
      <c r="C126" s="1">
        <v>44036.026378009257</v>
      </c>
      <c r="D126" s="1">
        <v>44118</v>
      </c>
      <c r="E126" t="s">
        <v>110</v>
      </c>
      <c r="G126" t="s">
        <v>134</v>
      </c>
      <c r="H126" t="s">
        <v>111</v>
      </c>
      <c r="I126" t="s">
        <v>111</v>
      </c>
      <c r="J126" t="s">
        <v>2373</v>
      </c>
      <c r="L126" t="s">
        <v>6851</v>
      </c>
      <c r="M126" t="s">
        <v>989</v>
      </c>
      <c r="N126" t="s">
        <v>116</v>
      </c>
      <c r="O126" t="s">
        <v>117</v>
      </c>
      <c r="P126">
        <v>96950</v>
      </c>
      <c r="Q126" t="s">
        <v>118</v>
      </c>
      <c r="S126">
        <v>16702358165</v>
      </c>
      <c r="U126">
        <v>52421</v>
      </c>
      <c r="V126" t="s">
        <v>120</v>
      </c>
      <c r="X126" t="s">
        <v>2375</v>
      </c>
      <c r="Y126" t="s">
        <v>2376</v>
      </c>
      <c r="Z126" t="s">
        <v>2377</v>
      </c>
      <c r="AA126" t="s">
        <v>123</v>
      </c>
      <c r="AB126" t="s">
        <v>2378</v>
      </c>
      <c r="AD126" t="s">
        <v>116</v>
      </c>
      <c r="AE126" t="s">
        <v>117</v>
      </c>
      <c r="AF126">
        <v>96950</v>
      </c>
      <c r="AG126" t="s">
        <v>118</v>
      </c>
      <c r="AI126">
        <v>16702358165</v>
      </c>
      <c r="AK126" t="s">
        <v>2379</v>
      </c>
      <c r="BC126" t="str">
        <f>"11-1021.00"</f>
        <v>11-1021.00</v>
      </c>
      <c r="BD126" t="s">
        <v>838</v>
      </c>
      <c r="BE126" t="s">
        <v>6852</v>
      </c>
      <c r="BF126" t="s">
        <v>333</v>
      </c>
      <c r="BG126">
        <v>1</v>
      </c>
      <c r="BI126" s="1">
        <v>44105</v>
      </c>
      <c r="BJ126" s="1">
        <v>45199</v>
      </c>
      <c r="BM126">
        <v>40</v>
      </c>
      <c r="BN126">
        <v>0</v>
      </c>
      <c r="BO126">
        <v>8</v>
      </c>
      <c r="BP126">
        <v>8</v>
      </c>
      <c r="BQ126">
        <v>8</v>
      </c>
      <c r="BR126">
        <v>8</v>
      </c>
      <c r="BS126">
        <v>8</v>
      </c>
      <c r="BT126">
        <v>0</v>
      </c>
      <c r="BU126" t="str">
        <f>"8:30 AM"</f>
        <v>8:30 AM</v>
      </c>
      <c r="BV126" t="str">
        <f>"5:30 PM"</f>
        <v>5:30 PM</v>
      </c>
      <c r="BW126" t="s">
        <v>415</v>
      </c>
      <c r="BX126">
        <v>0</v>
      </c>
      <c r="BY126">
        <v>24</v>
      </c>
      <c r="BZ126" t="s">
        <v>134</v>
      </c>
      <c r="CA126">
        <v>6</v>
      </c>
      <c r="CB126" s="2" t="s">
        <v>6853</v>
      </c>
      <c r="CC126" t="s">
        <v>6851</v>
      </c>
      <c r="CD126" t="s">
        <v>989</v>
      </c>
      <c r="CE126" t="s">
        <v>116</v>
      </c>
      <c r="CF126" t="s">
        <v>117</v>
      </c>
      <c r="CG126">
        <v>96950</v>
      </c>
      <c r="CH126" s="3">
        <v>30.92</v>
      </c>
      <c r="CI126" s="3">
        <v>30.92</v>
      </c>
      <c r="CJ126" s="3">
        <v>0</v>
      </c>
      <c r="CK126" s="3">
        <v>0</v>
      </c>
      <c r="CL126" t="s">
        <v>132</v>
      </c>
      <c r="CN126" t="s">
        <v>133</v>
      </c>
      <c r="CP126" t="s">
        <v>111</v>
      </c>
      <c r="CQ126" t="s">
        <v>134</v>
      </c>
      <c r="CR126" t="s">
        <v>111</v>
      </c>
      <c r="CS126" t="s">
        <v>111</v>
      </c>
      <c r="CT126" t="s">
        <v>119</v>
      </c>
      <c r="CU126" t="s">
        <v>134</v>
      </c>
      <c r="CV126" t="s">
        <v>119</v>
      </c>
      <c r="CW126" t="s">
        <v>859</v>
      </c>
      <c r="CX126">
        <v>16702358165</v>
      </c>
      <c r="CY126" t="s">
        <v>2379</v>
      </c>
      <c r="CZ126" t="s">
        <v>119</v>
      </c>
      <c r="DA126" t="s">
        <v>134</v>
      </c>
      <c r="DB126" t="s">
        <v>111</v>
      </c>
      <c r="DC126" t="s">
        <v>2375</v>
      </c>
      <c r="DD126" t="s">
        <v>2376</v>
      </c>
      <c r="DE126" t="s">
        <v>1657</v>
      </c>
      <c r="DF126" t="s">
        <v>2373</v>
      </c>
      <c r="DG126" t="s">
        <v>6854</v>
      </c>
    </row>
    <row r="127" spans="1:111" ht="15" customHeight="1" x14ac:dyDescent="0.25">
      <c r="A127" t="s">
        <v>1086</v>
      </c>
      <c r="B127" t="s">
        <v>109</v>
      </c>
      <c r="C127" s="1">
        <v>44036.031139930557</v>
      </c>
      <c r="D127" s="1">
        <v>44110</v>
      </c>
      <c r="E127" t="s">
        <v>138</v>
      </c>
      <c r="F127" s="1">
        <v>44103.833333333336</v>
      </c>
      <c r="G127" t="s">
        <v>111</v>
      </c>
      <c r="H127" t="s">
        <v>111</v>
      </c>
      <c r="I127" t="s">
        <v>111</v>
      </c>
      <c r="J127" t="s">
        <v>1087</v>
      </c>
      <c r="K127" t="s">
        <v>1088</v>
      </c>
      <c r="L127" t="s">
        <v>1089</v>
      </c>
      <c r="M127" t="s">
        <v>1090</v>
      </c>
      <c r="N127" t="s">
        <v>154</v>
      </c>
      <c r="O127" t="s">
        <v>117</v>
      </c>
      <c r="P127">
        <v>969504307</v>
      </c>
      <c r="Q127" t="s">
        <v>118</v>
      </c>
      <c r="S127">
        <v>16702342902</v>
      </c>
      <c r="T127">
        <v>128</v>
      </c>
      <c r="U127">
        <v>62111</v>
      </c>
      <c r="V127" t="s">
        <v>120</v>
      </c>
      <c r="X127" t="s">
        <v>1091</v>
      </c>
      <c r="Y127" t="s">
        <v>1092</v>
      </c>
      <c r="Z127" t="s">
        <v>1093</v>
      </c>
      <c r="AA127" t="s">
        <v>1094</v>
      </c>
      <c r="AB127" t="s">
        <v>1095</v>
      </c>
      <c r="AD127" t="s">
        <v>116</v>
      </c>
      <c r="AE127" t="s">
        <v>117</v>
      </c>
      <c r="AF127">
        <v>96950</v>
      </c>
      <c r="AG127" t="s">
        <v>118</v>
      </c>
      <c r="AI127">
        <v>16702342902</v>
      </c>
      <c r="AJ127">
        <v>128</v>
      </c>
      <c r="AK127" t="s">
        <v>1096</v>
      </c>
      <c r="BC127" t="str">
        <f>"29-2099.06"</f>
        <v>29-2099.06</v>
      </c>
      <c r="BD127" t="s">
        <v>1097</v>
      </c>
      <c r="BE127" t="s">
        <v>1098</v>
      </c>
      <c r="BF127" t="s">
        <v>1099</v>
      </c>
      <c r="BG127">
        <v>1</v>
      </c>
      <c r="BI127" s="1">
        <v>44105</v>
      </c>
      <c r="BJ127" s="1">
        <v>44469</v>
      </c>
      <c r="BM127">
        <v>40</v>
      </c>
      <c r="BN127">
        <v>0</v>
      </c>
      <c r="BO127">
        <v>8</v>
      </c>
      <c r="BP127">
        <v>8</v>
      </c>
      <c r="BQ127">
        <v>8</v>
      </c>
      <c r="BR127">
        <v>8</v>
      </c>
      <c r="BS127">
        <v>8</v>
      </c>
      <c r="BT127">
        <v>0</v>
      </c>
      <c r="BU127" t="str">
        <f>"8:00 AM"</f>
        <v>8:00 AM</v>
      </c>
      <c r="BV127" t="str">
        <f>"5:00 PM"</f>
        <v>5:00 PM</v>
      </c>
      <c r="BW127" t="s">
        <v>349</v>
      </c>
      <c r="BX127">
        <v>0</v>
      </c>
      <c r="BY127">
        <v>6</v>
      </c>
      <c r="BZ127" t="s">
        <v>111</v>
      </c>
      <c r="CA127">
        <v>0</v>
      </c>
      <c r="CB127" t="s">
        <v>1100</v>
      </c>
      <c r="CC127" t="s">
        <v>1101</v>
      </c>
      <c r="CE127" t="s">
        <v>154</v>
      </c>
      <c r="CF127" t="s">
        <v>117</v>
      </c>
      <c r="CG127">
        <v>96950</v>
      </c>
      <c r="CH127" s="3">
        <v>15.21</v>
      </c>
      <c r="CI127" s="3">
        <v>15.21</v>
      </c>
      <c r="CJ127" s="3">
        <v>22.82</v>
      </c>
      <c r="CK127" s="3">
        <v>22.82</v>
      </c>
      <c r="CL127" t="s">
        <v>132</v>
      </c>
      <c r="CM127" t="s">
        <v>119</v>
      </c>
      <c r="CN127" t="s">
        <v>133</v>
      </c>
      <c r="CP127" t="s">
        <v>111</v>
      </c>
      <c r="CQ127" t="s">
        <v>134</v>
      </c>
      <c r="CR127" t="s">
        <v>111</v>
      </c>
      <c r="CS127" t="s">
        <v>134</v>
      </c>
      <c r="CT127" t="s">
        <v>119</v>
      </c>
      <c r="CU127" t="s">
        <v>119</v>
      </c>
      <c r="CV127" t="s">
        <v>119</v>
      </c>
      <c r="CW127" t="s">
        <v>1102</v>
      </c>
      <c r="CX127">
        <v>16702342902</v>
      </c>
      <c r="CY127" t="s">
        <v>1096</v>
      </c>
      <c r="CZ127" t="s">
        <v>119</v>
      </c>
      <c r="DA127" t="s">
        <v>134</v>
      </c>
      <c r="DB127" t="s">
        <v>111</v>
      </c>
    </row>
    <row r="128" spans="1:111" ht="15" customHeight="1" x14ac:dyDescent="0.25">
      <c r="A128" t="s">
        <v>4890</v>
      </c>
      <c r="B128" t="s">
        <v>137</v>
      </c>
      <c r="C128" s="1">
        <v>44036.037749421295</v>
      </c>
      <c r="D128" s="1">
        <v>44106</v>
      </c>
      <c r="E128" t="s">
        <v>110</v>
      </c>
      <c r="G128" t="s">
        <v>111</v>
      </c>
      <c r="H128" t="s">
        <v>111</v>
      </c>
      <c r="I128" t="s">
        <v>111</v>
      </c>
      <c r="J128" t="s">
        <v>2245</v>
      </c>
      <c r="L128" t="s">
        <v>2246</v>
      </c>
      <c r="M128" t="s">
        <v>2247</v>
      </c>
      <c r="N128" t="s">
        <v>552</v>
      </c>
      <c r="O128" t="s">
        <v>117</v>
      </c>
      <c r="P128">
        <v>96952</v>
      </c>
      <c r="Q128" t="s">
        <v>118</v>
      </c>
      <c r="S128">
        <v>16702345080</v>
      </c>
      <c r="U128">
        <v>334210</v>
      </c>
      <c r="V128" t="s">
        <v>120</v>
      </c>
      <c r="X128" t="s">
        <v>2248</v>
      </c>
      <c r="Y128" t="s">
        <v>1395</v>
      </c>
      <c r="AA128" t="s">
        <v>2249</v>
      </c>
      <c r="AB128" t="s">
        <v>4891</v>
      </c>
      <c r="AC128" t="s">
        <v>2247</v>
      </c>
      <c r="AD128" t="s">
        <v>552</v>
      </c>
      <c r="AE128" t="s">
        <v>117</v>
      </c>
      <c r="AF128">
        <v>96952</v>
      </c>
      <c r="AG128" t="s">
        <v>118</v>
      </c>
      <c r="AI128">
        <v>16702345080</v>
      </c>
      <c r="AK128" t="s">
        <v>2259</v>
      </c>
      <c r="AL128" t="s">
        <v>1192</v>
      </c>
      <c r="AM128" t="s">
        <v>1435</v>
      </c>
      <c r="AN128" t="s">
        <v>1436</v>
      </c>
      <c r="AO128" t="s">
        <v>121</v>
      </c>
      <c r="AP128" t="s">
        <v>4892</v>
      </c>
      <c r="AQ128" t="s">
        <v>1438</v>
      </c>
      <c r="AR128" t="s">
        <v>116</v>
      </c>
      <c r="AS128" t="s">
        <v>117</v>
      </c>
      <c r="AT128">
        <v>96950</v>
      </c>
      <c r="AU128" t="s">
        <v>118</v>
      </c>
      <c r="AW128">
        <v>16702330081</v>
      </c>
      <c r="AY128" t="s">
        <v>1439</v>
      </c>
      <c r="AZ128" t="s">
        <v>2254</v>
      </c>
      <c r="BA128" t="s">
        <v>117</v>
      </c>
      <c r="BB128" t="s">
        <v>1441</v>
      </c>
      <c r="BC128" t="str">
        <f>"49-1011.00"</f>
        <v>49-1011.00</v>
      </c>
      <c r="BD128" t="s">
        <v>3886</v>
      </c>
      <c r="BE128" t="s">
        <v>4893</v>
      </c>
      <c r="BF128" t="s">
        <v>4894</v>
      </c>
      <c r="BG128">
        <v>1</v>
      </c>
      <c r="BH128">
        <v>1</v>
      </c>
      <c r="BI128" s="1">
        <v>44105</v>
      </c>
      <c r="BJ128" s="1">
        <v>44469</v>
      </c>
      <c r="BK128" s="1">
        <v>44106</v>
      </c>
      <c r="BL128" s="1">
        <v>44469</v>
      </c>
      <c r="BM128">
        <v>40</v>
      </c>
      <c r="BN128">
        <v>0</v>
      </c>
      <c r="BO128">
        <v>8</v>
      </c>
      <c r="BP128">
        <v>8</v>
      </c>
      <c r="BQ128">
        <v>8</v>
      </c>
      <c r="BR128">
        <v>8</v>
      </c>
      <c r="BS128">
        <v>8</v>
      </c>
      <c r="BT128">
        <v>0</v>
      </c>
      <c r="BU128" t="str">
        <f>"7:30 AM"</f>
        <v>7:30 AM</v>
      </c>
      <c r="BV128" t="str">
        <f>"4:00 PM"</f>
        <v>4:00 PM</v>
      </c>
      <c r="BW128" t="s">
        <v>349</v>
      </c>
      <c r="BX128">
        <v>0</v>
      </c>
      <c r="BY128">
        <v>24</v>
      </c>
      <c r="BZ128" t="s">
        <v>134</v>
      </c>
      <c r="CA128">
        <v>5</v>
      </c>
      <c r="CB128" t="e">
        <f>-NONE</f>
        <v>#NAME?</v>
      </c>
      <c r="CC128" t="s">
        <v>4895</v>
      </c>
      <c r="CD128" t="s">
        <v>2251</v>
      </c>
      <c r="CE128" t="s">
        <v>116</v>
      </c>
      <c r="CF128" t="s">
        <v>117</v>
      </c>
      <c r="CG128">
        <v>96950</v>
      </c>
      <c r="CH128" s="3">
        <v>24.99</v>
      </c>
      <c r="CJ128" s="3">
        <v>37.49</v>
      </c>
      <c r="CL128" t="s">
        <v>132</v>
      </c>
      <c r="CM128" t="s">
        <v>119</v>
      </c>
      <c r="CN128" t="s">
        <v>133</v>
      </c>
      <c r="CP128" t="s">
        <v>111</v>
      </c>
      <c r="CQ128" t="s">
        <v>134</v>
      </c>
      <c r="CR128" t="s">
        <v>111</v>
      </c>
      <c r="CS128" t="s">
        <v>134</v>
      </c>
      <c r="CT128" t="s">
        <v>119</v>
      </c>
      <c r="CU128" t="s">
        <v>134</v>
      </c>
      <c r="CV128" t="s">
        <v>119</v>
      </c>
      <c r="CW128" t="s">
        <v>119</v>
      </c>
      <c r="CX128">
        <v>16702345080</v>
      </c>
      <c r="CY128" t="s">
        <v>2259</v>
      </c>
      <c r="CZ128" t="s">
        <v>119</v>
      </c>
      <c r="DA128" t="s">
        <v>134</v>
      </c>
      <c r="DB128" t="s">
        <v>111</v>
      </c>
    </row>
    <row r="129" spans="1:111" ht="15" customHeight="1" x14ac:dyDescent="0.25">
      <c r="A129" t="s">
        <v>6414</v>
      </c>
      <c r="B129" t="s">
        <v>109</v>
      </c>
      <c r="C129" s="1">
        <v>44036.041465740738</v>
      </c>
      <c r="D129" s="1">
        <v>44110</v>
      </c>
      <c r="E129" t="s">
        <v>138</v>
      </c>
      <c r="F129" s="1">
        <v>44102.833333333336</v>
      </c>
      <c r="G129" t="s">
        <v>134</v>
      </c>
      <c r="H129" t="s">
        <v>111</v>
      </c>
      <c r="I129" t="s">
        <v>111</v>
      </c>
      <c r="J129" t="s">
        <v>3181</v>
      </c>
      <c r="K129" t="s">
        <v>3182</v>
      </c>
      <c r="L129" t="s">
        <v>3008</v>
      </c>
      <c r="N129" t="s">
        <v>154</v>
      </c>
      <c r="O129" t="s">
        <v>117</v>
      </c>
      <c r="P129">
        <v>96950</v>
      </c>
      <c r="Q129" t="s">
        <v>118</v>
      </c>
      <c r="S129">
        <v>16702888338</v>
      </c>
      <c r="U129">
        <v>53211</v>
      </c>
      <c r="V129" t="s">
        <v>120</v>
      </c>
      <c r="X129" t="s">
        <v>3009</v>
      </c>
      <c r="Y129" t="s">
        <v>3010</v>
      </c>
      <c r="Z129" t="s">
        <v>3011</v>
      </c>
      <c r="AA129" t="s">
        <v>342</v>
      </c>
      <c r="AB129" t="s">
        <v>3008</v>
      </c>
      <c r="AD129" t="s">
        <v>154</v>
      </c>
      <c r="AE129" t="s">
        <v>117</v>
      </c>
      <c r="AF129">
        <v>96950</v>
      </c>
      <c r="AG129" t="s">
        <v>118</v>
      </c>
      <c r="AI129">
        <v>16702888338</v>
      </c>
      <c r="AK129" t="s">
        <v>3013</v>
      </c>
      <c r="BC129" t="str">
        <f>"49-3023.01"</f>
        <v>49-3023.01</v>
      </c>
      <c r="BD129" t="s">
        <v>451</v>
      </c>
      <c r="BE129" t="s">
        <v>3184</v>
      </c>
      <c r="BF129" t="s">
        <v>3185</v>
      </c>
      <c r="BG129">
        <v>1</v>
      </c>
      <c r="BI129" s="1">
        <v>44105</v>
      </c>
      <c r="BJ129" s="1">
        <v>44469</v>
      </c>
      <c r="BM129">
        <v>35</v>
      </c>
      <c r="BN129">
        <v>0</v>
      </c>
      <c r="BO129">
        <v>7</v>
      </c>
      <c r="BP129">
        <v>7</v>
      </c>
      <c r="BQ129">
        <v>7</v>
      </c>
      <c r="BR129">
        <v>7</v>
      </c>
      <c r="BS129">
        <v>7</v>
      </c>
      <c r="BT129">
        <v>0</v>
      </c>
      <c r="BU129" t="str">
        <f>"8:00 AM"</f>
        <v>8:00 AM</v>
      </c>
      <c r="BV129" t="str">
        <f>"4:00 PM"</f>
        <v>4:00 PM</v>
      </c>
      <c r="BW129" t="s">
        <v>128</v>
      </c>
      <c r="BX129">
        <v>0</v>
      </c>
      <c r="BY129">
        <v>6</v>
      </c>
      <c r="BZ129" t="s">
        <v>111</v>
      </c>
      <c r="CA129">
        <v>0</v>
      </c>
      <c r="CB129" s="2" t="s">
        <v>3186</v>
      </c>
      <c r="CC129" t="s">
        <v>3017</v>
      </c>
      <c r="CD129" t="s">
        <v>3018</v>
      </c>
      <c r="CE129" t="s">
        <v>154</v>
      </c>
      <c r="CF129" t="s">
        <v>117</v>
      </c>
      <c r="CG129">
        <v>96950</v>
      </c>
      <c r="CH129" s="3">
        <v>14.71</v>
      </c>
      <c r="CI129" s="3">
        <v>14.71</v>
      </c>
      <c r="CJ129" s="3">
        <v>22.06</v>
      </c>
      <c r="CK129" s="3">
        <v>22.06</v>
      </c>
      <c r="CL129" t="s">
        <v>132</v>
      </c>
      <c r="CN129" t="s">
        <v>133</v>
      </c>
      <c r="CP129" t="s">
        <v>111</v>
      </c>
      <c r="CQ129" t="s">
        <v>134</v>
      </c>
      <c r="CR129" t="s">
        <v>111</v>
      </c>
      <c r="CS129" t="s">
        <v>134</v>
      </c>
      <c r="CT129" t="s">
        <v>119</v>
      </c>
      <c r="CU129" t="s">
        <v>134</v>
      </c>
      <c r="CV129" t="s">
        <v>119</v>
      </c>
      <c r="CW129" t="s">
        <v>1177</v>
      </c>
      <c r="CX129">
        <v>16702888338</v>
      </c>
      <c r="CY129" t="s">
        <v>3013</v>
      </c>
      <c r="CZ129" t="s">
        <v>1178</v>
      </c>
      <c r="DA129" t="s">
        <v>134</v>
      </c>
      <c r="DB129" t="s">
        <v>111</v>
      </c>
    </row>
    <row r="130" spans="1:111" ht="15" customHeight="1" x14ac:dyDescent="0.25">
      <c r="A130" t="s">
        <v>4102</v>
      </c>
      <c r="B130" t="s">
        <v>109</v>
      </c>
      <c r="C130" s="1">
        <v>44036.077097453701</v>
      </c>
      <c r="D130" s="1">
        <v>44117</v>
      </c>
      <c r="E130" t="s">
        <v>138</v>
      </c>
      <c r="F130" s="1">
        <v>44102.833333333336</v>
      </c>
      <c r="G130" t="s">
        <v>134</v>
      </c>
      <c r="H130" t="s">
        <v>111</v>
      </c>
      <c r="I130" t="s">
        <v>111</v>
      </c>
      <c r="J130" t="s">
        <v>3006</v>
      </c>
      <c r="K130" t="s">
        <v>3007</v>
      </c>
      <c r="L130" t="s">
        <v>3012</v>
      </c>
      <c r="N130" t="s">
        <v>154</v>
      </c>
      <c r="O130" t="s">
        <v>117</v>
      </c>
      <c r="P130">
        <v>96950</v>
      </c>
      <c r="Q130" t="s">
        <v>118</v>
      </c>
      <c r="S130">
        <v>16702888338</v>
      </c>
      <c r="U130">
        <v>53211</v>
      </c>
      <c r="V130" t="s">
        <v>120</v>
      </c>
      <c r="X130" t="s">
        <v>3009</v>
      </c>
      <c r="Y130" t="s">
        <v>4103</v>
      </c>
      <c r="Z130" t="s">
        <v>3011</v>
      </c>
      <c r="AA130" t="s">
        <v>342</v>
      </c>
      <c r="AB130" t="s">
        <v>3008</v>
      </c>
      <c r="AD130" t="s">
        <v>154</v>
      </c>
      <c r="AE130" t="s">
        <v>117</v>
      </c>
      <c r="AF130">
        <v>96950</v>
      </c>
      <c r="AG130" t="s">
        <v>118</v>
      </c>
      <c r="AI130">
        <v>16702888338</v>
      </c>
      <c r="AK130" t="s">
        <v>3013</v>
      </c>
      <c r="BC130" t="str">
        <f>"43-3031.00"</f>
        <v>43-3031.00</v>
      </c>
      <c r="BD130" t="s">
        <v>176</v>
      </c>
      <c r="BE130" t="s">
        <v>4104</v>
      </c>
      <c r="BF130" t="s">
        <v>745</v>
      </c>
      <c r="BG130">
        <v>1</v>
      </c>
      <c r="BI130" s="1">
        <v>44105</v>
      </c>
      <c r="BJ130" s="1">
        <v>44469</v>
      </c>
      <c r="BM130">
        <v>35</v>
      </c>
      <c r="BN130">
        <v>0</v>
      </c>
      <c r="BO130">
        <v>7</v>
      </c>
      <c r="BP130">
        <v>7</v>
      </c>
      <c r="BQ130">
        <v>7</v>
      </c>
      <c r="BR130">
        <v>7</v>
      </c>
      <c r="BS130">
        <v>7</v>
      </c>
      <c r="BT130">
        <v>0</v>
      </c>
      <c r="BU130" t="str">
        <f>"9:00 AM"</f>
        <v>9:00 AM</v>
      </c>
      <c r="BV130" t="str">
        <f>"5:00 PM"</f>
        <v>5:00 PM</v>
      </c>
      <c r="BW130" t="s">
        <v>128</v>
      </c>
      <c r="BX130">
        <v>0</v>
      </c>
      <c r="BY130">
        <v>6</v>
      </c>
      <c r="BZ130" t="s">
        <v>111</v>
      </c>
      <c r="CA130">
        <v>0</v>
      </c>
      <c r="CB130" s="2" t="s">
        <v>4105</v>
      </c>
      <c r="CC130" t="s">
        <v>3017</v>
      </c>
      <c r="CD130" t="s">
        <v>3018</v>
      </c>
      <c r="CE130" t="s">
        <v>154</v>
      </c>
      <c r="CF130" t="s">
        <v>117</v>
      </c>
      <c r="CG130">
        <v>96950</v>
      </c>
      <c r="CH130" s="3">
        <v>13.9</v>
      </c>
      <c r="CI130" s="3">
        <v>13.9</v>
      </c>
      <c r="CJ130" s="3">
        <v>20.85</v>
      </c>
      <c r="CK130" s="3">
        <v>20.85</v>
      </c>
      <c r="CL130" t="s">
        <v>132</v>
      </c>
      <c r="CN130" t="s">
        <v>133</v>
      </c>
      <c r="CP130" t="s">
        <v>111</v>
      </c>
      <c r="CQ130" t="s">
        <v>134</v>
      </c>
      <c r="CR130" t="s">
        <v>111</v>
      </c>
      <c r="CS130" t="s">
        <v>134</v>
      </c>
      <c r="CT130" t="s">
        <v>119</v>
      </c>
      <c r="CU130" t="s">
        <v>134</v>
      </c>
      <c r="CV130" t="s">
        <v>119</v>
      </c>
      <c r="CW130" t="s">
        <v>1177</v>
      </c>
      <c r="CX130">
        <v>16702888338</v>
      </c>
      <c r="CY130" t="s">
        <v>3013</v>
      </c>
      <c r="CZ130" t="s">
        <v>1178</v>
      </c>
      <c r="DA130" t="s">
        <v>134</v>
      </c>
      <c r="DB130" t="s">
        <v>111</v>
      </c>
    </row>
    <row r="131" spans="1:111" ht="15" customHeight="1" x14ac:dyDescent="0.25">
      <c r="A131" t="s">
        <v>7691</v>
      </c>
      <c r="B131" t="s">
        <v>109</v>
      </c>
      <c r="C131" s="1">
        <v>44036.084898379631</v>
      </c>
      <c r="D131" s="1">
        <v>44117</v>
      </c>
      <c r="E131" t="s">
        <v>138</v>
      </c>
      <c r="F131" s="1">
        <v>44102.833333333336</v>
      </c>
      <c r="G131" t="s">
        <v>134</v>
      </c>
      <c r="H131" t="s">
        <v>111</v>
      </c>
      <c r="I131" t="s">
        <v>111</v>
      </c>
      <c r="J131" t="s">
        <v>3006</v>
      </c>
      <c r="K131" t="s">
        <v>3007</v>
      </c>
      <c r="L131" t="s">
        <v>3008</v>
      </c>
      <c r="N131" t="s">
        <v>154</v>
      </c>
      <c r="O131" t="s">
        <v>117</v>
      </c>
      <c r="P131">
        <v>96950</v>
      </c>
      <c r="Q131" t="s">
        <v>118</v>
      </c>
      <c r="S131">
        <v>16702888338</v>
      </c>
      <c r="U131">
        <v>53211</v>
      </c>
      <c r="V131" t="s">
        <v>120</v>
      </c>
      <c r="X131" t="s">
        <v>3009</v>
      </c>
      <c r="Y131" t="s">
        <v>3010</v>
      </c>
      <c r="Z131" t="s">
        <v>3011</v>
      </c>
      <c r="AA131" t="s">
        <v>342</v>
      </c>
      <c r="AB131" t="s">
        <v>3008</v>
      </c>
      <c r="AD131" t="s">
        <v>154</v>
      </c>
      <c r="AE131" t="s">
        <v>117</v>
      </c>
      <c r="AF131">
        <v>96950</v>
      </c>
      <c r="AG131" t="s">
        <v>118</v>
      </c>
      <c r="AI131">
        <v>16702888338</v>
      </c>
      <c r="AK131" t="s">
        <v>3013</v>
      </c>
      <c r="BC131" t="str">
        <f>"11-1021.00"</f>
        <v>11-1021.00</v>
      </c>
      <c r="BD131" t="s">
        <v>838</v>
      </c>
      <c r="BE131" t="s">
        <v>7692</v>
      </c>
      <c r="BF131" t="s">
        <v>7693</v>
      </c>
      <c r="BG131">
        <v>1</v>
      </c>
      <c r="BI131" s="1">
        <v>44105</v>
      </c>
      <c r="BJ131" s="1">
        <v>44469</v>
      </c>
      <c r="BM131">
        <v>35</v>
      </c>
      <c r="BN131">
        <v>0</v>
      </c>
      <c r="BO131">
        <v>7</v>
      </c>
      <c r="BP131">
        <v>7</v>
      </c>
      <c r="BQ131">
        <v>7</v>
      </c>
      <c r="BR131">
        <v>7</v>
      </c>
      <c r="BS131">
        <v>7</v>
      </c>
      <c r="BT131">
        <v>0</v>
      </c>
      <c r="BU131" t="str">
        <f>"8:00 AM"</f>
        <v>8:00 AM</v>
      </c>
      <c r="BV131" t="str">
        <f>"4:00 PM"</f>
        <v>4:00 PM</v>
      </c>
      <c r="BW131" t="s">
        <v>415</v>
      </c>
      <c r="BX131">
        <v>0</v>
      </c>
      <c r="BY131">
        <v>12</v>
      </c>
      <c r="BZ131" t="s">
        <v>134</v>
      </c>
      <c r="CA131">
        <v>6</v>
      </c>
      <c r="CB131" t="s">
        <v>7694</v>
      </c>
      <c r="CC131" t="s">
        <v>3017</v>
      </c>
      <c r="CD131" t="s">
        <v>3018</v>
      </c>
      <c r="CE131" t="s">
        <v>154</v>
      </c>
      <c r="CF131" t="s">
        <v>117</v>
      </c>
      <c r="CG131">
        <v>96950</v>
      </c>
      <c r="CH131" s="3">
        <v>30.92</v>
      </c>
      <c r="CI131" s="3">
        <v>30.92</v>
      </c>
      <c r="CL131" t="s">
        <v>132</v>
      </c>
      <c r="CN131" t="s">
        <v>133</v>
      </c>
      <c r="CP131" t="s">
        <v>111</v>
      </c>
      <c r="CQ131" t="s">
        <v>134</v>
      </c>
      <c r="CR131" t="s">
        <v>111</v>
      </c>
      <c r="CS131" t="s">
        <v>111</v>
      </c>
      <c r="CT131" t="s">
        <v>119</v>
      </c>
      <c r="CU131" t="s">
        <v>134</v>
      </c>
      <c r="CV131" t="s">
        <v>119</v>
      </c>
      <c r="CW131" t="s">
        <v>1177</v>
      </c>
      <c r="CX131">
        <v>16702888338</v>
      </c>
      <c r="CY131" t="s">
        <v>3013</v>
      </c>
      <c r="CZ131" t="s">
        <v>1178</v>
      </c>
      <c r="DA131" t="s">
        <v>134</v>
      </c>
      <c r="DB131" t="s">
        <v>111</v>
      </c>
    </row>
    <row r="132" spans="1:111" ht="15" customHeight="1" x14ac:dyDescent="0.25">
      <c r="A132" t="s">
        <v>6557</v>
      </c>
      <c r="B132" t="s">
        <v>109</v>
      </c>
      <c r="C132" s="1">
        <v>44036.09137534722</v>
      </c>
      <c r="D132" s="1">
        <v>44117</v>
      </c>
      <c r="E132" t="s">
        <v>138</v>
      </c>
      <c r="F132" s="1">
        <v>44102.833333333336</v>
      </c>
      <c r="G132" t="s">
        <v>134</v>
      </c>
      <c r="H132" t="s">
        <v>111</v>
      </c>
      <c r="I132" t="s">
        <v>111</v>
      </c>
      <c r="J132" t="s">
        <v>3006</v>
      </c>
      <c r="K132" t="s">
        <v>3007</v>
      </c>
      <c r="L132" t="s">
        <v>3008</v>
      </c>
      <c r="N132" t="s">
        <v>154</v>
      </c>
      <c r="O132" t="s">
        <v>117</v>
      </c>
      <c r="P132">
        <v>96950</v>
      </c>
      <c r="Q132" t="s">
        <v>118</v>
      </c>
      <c r="S132">
        <v>16702888338</v>
      </c>
      <c r="U132">
        <v>53211</v>
      </c>
      <c r="V132" t="s">
        <v>120</v>
      </c>
      <c r="X132" t="s">
        <v>3009</v>
      </c>
      <c r="Y132" t="s">
        <v>3010</v>
      </c>
      <c r="Z132" t="s">
        <v>3011</v>
      </c>
      <c r="AA132" t="s">
        <v>342</v>
      </c>
      <c r="AB132" t="s">
        <v>3008</v>
      </c>
      <c r="AD132" t="s">
        <v>154</v>
      </c>
      <c r="AE132" t="s">
        <v>117</v>
      </c>
      <c r="AF132">
        <v>96950</v>
      </c>
      <c r="AG132" t="s">
        <v>118</v>
      </c>
      <c r="AI132">
        <v>16702888338</v>
      </c>
      <c r="AK132" t="s">
        <v>3013</v>
      </c>
      <c r="BC132" t="str">
        <f>"43-4161.00"</f>
        <v>43-4161.00</v>
      </c>
      <c r="BD132" t="s">
        <v>6558</v>
      </c>
      <c r="BE132" t="s">
        <v>6559</v>
      </c>
      <c r="BF132" t="s">
        <v>6560</v>
      </c>
      <c r="BG132">
        <v>1</v>
      </c>
      <c r="BI132" s="1">
        <v>44105</v>
      </c>
      <c r="BJ132" s="1">
        <v>44469</v>
      </c>
      <c r="BM132">
        <v>35</v>
      </c>
      <c r="BN132">
        <v>0</v>
      </c>
      <c r="BO132">
        <v>7</v>
      </c>
      <c r="BP132">
        <v>7</v>
      </c>
      <c r="BQ132">
        <v>7</v>
      </c>
      <c r="BR132">
        <v>7</v>
      </c>
      <c r="BS132">
        <v>7</v>
      </c>
      <c r="BT132">
        <v>0</v>
      </c>
      <c r="BU132" t="str">
        <f>"8:00 AM"</f>
        <v>8:00 AM</v>
      </c>
      <c r="BV132" t="str">
        <f t="shared" ref="BV132:BV141" si="8">"5:00 PM"</f>
        <v>5:00 PM</v>
      </c>
      <c r="BW132" t="s">
        <v>128</v>
      </c>
      <c r="BX132">
        <v>0</v>
      </c>
      <c r="BY132">
        <v>6</v>
      </c>
      <c r="BZ132" t="s">
        <v>111</v>
      </c>
      <c r="CA132">
        <v>0</v>
      </c>
      <c r="CB132" s="2" t="s">
        <v>6561</v>
      </c>
      <c r="CC132" t="s">
        <v>3017</v>
      </c>
      <c r="CD132" t="s">
        <v>3018</v>
      </c>
      <c r="CE132" t="s">
        <v>154</v>
      </c>
      <c r="CF132" t="s">
        <v>117</v>
      </c>
      <c r="CG132">
        <v>96950</v>
      </c>
      <c r="CH132" s="3">
        <v>17.45</v>
      </c>
      <c r="CI132" s="3">
        <v>17.45</v>
      </c>
      <c r="CJ132" s="3">
        <v>26.17</v>
      </c>
      <c r="CK132" s="3">
        <v>26.17</v>
      </c>
      <c r="CL132" t="s">
        <v>132</v>
      </c>
      <c r="CN132" t="s">
        <v>133</v>
      </c>
      <c r="CP132" t="s">
        <v>111</v>
      </c>
      <c r="CQ132" t="s">
        <v>134</v>
      </c>
      <c r="CR132" t="s">
        <v>111</v>
      </c>
      <c r="CS132" t="s">
        <v>134</v>
      </c>
      <c r="CT132" t="s">
        <v>119</v>
      </c>
      <c r="CU132" t="s">
        <v>134</v>
      </c>
      <c r="CV132" t="s">
        <v>119</v>
      </c>
      <c r="CW132" t="s">
        <v>1177</v>
      </c>
      <c r="CX132">
        <v>16702888338</v>
      </c>
      <c r="CY132" t="s">
        <v>3013</v>
      </c>
      <c r="CZ132" t="s">
        <v>1178</v>
      </c>
      <c r="DA132" t="s">
        <v>134</v>
      </c>
      <c r="DB132" t="s">
        <v>111</v>
      </c>
    </row>
    <row r="133" spans="1:111" ht="15" customHeight="1" x14ac:dyDescent="0.25">
      <c r="A133" t="s">
        <v>3005</v>
      </c>
      <c r="B133" t="s">
        <v>109</v>
      </c>
      <c r="C133" s="1">
        <v>44036.097571064813</v>
      </c>
      <c r="D133" s="1">
        <v>44117</v>
      </c>
      <c r="E133" t="s">
        <v>138</v>
      </c>
      <c r="F133" s="1">
        <v>44102.833333333336</v>
      </c>
      <c r="G133" t="s">
        <v>134</v>
      </c>
      <c r="H133" t="s">
        <v>111</v>
      </c>
      <c r="I133" t="s">
        <v>111</v>
      </c>
      <c r="J133" t="s">
        <v>3006</v>
      </c>
      <c r="K133" t="s">
        <v>3007</v>
      </c>
      <c r="L133" t="s">
        <v>3008</v>
      </c>
      <c r="N133" t="s">
        <v>154</v>
      </c>
      <c r="O133" t="s">
        <v>117</v>
      </c>
      <c r="P133">
        <v>96950</v>
      </c>
      <c r="Q133" t="s">
        <v>118</v>
      </c>
      <c r="S133">
        <v>16702888338</v>
      </c>
      <c r="U133">
        <v>53211</v>
      </c>
      <c r="V133" t="s">
        <v>120</v>
      </c>
      <c r="X133" t="s">
        <v>3009</v>
      </c>
      <c r="Y133" t="s">
        <v>3010</v>
      </c>
      <c r="Z133" t="s">
        <v>3011</v>
      </c>
      <c r="AA133" t="s">
        <v>342</v>
      </c>
      <c r="AB133" t="s">
        <v>3012</v>
      </c>
      <c r="AD133" t="s">
        <v>154</v>
      </c>
      <c r="AE133" t="s">
        <v>117</v>
      </c>
      <c r="AF133">
        <v>96950</v>
      </c>
      <c r="AG133" t="s">
        <v>118</v>
      </c>
      <c r="AI133">
        <v>16702888338</v>
      </c>
      <c r="AK133" t="s">
        <v>3013</v>
      </c>
      <c r="BC133" t="str">
        <f>"43-1011.00"</f>
        <v>43-1011.00</v>
      </c>
      <c r="BD133" t="s">
        <v>730</v>
      </c>
      <c r="BE133" t="s">
        <v>3014</v>
      </c>
      <c r="BF133" t="s">
        <v>3015</v>
      </c>
      <c r="BG133">
        <v>1</v>
      </c>
      <c r="BI133" s="1">
        <v>44105</v>
      </c>
      <c r="BJ133" s="1">
        <v>44469</v>
      </c>
      <c r="BM133">
        <v>35</v>
      </c>
      <c r="BN133">
        <v>0</v>
      </c>
      <c r="BO133">
        <v>7</v>
      </c>
      <c r="BP133">
        <v>7</v>
      </c>
      <c r="BQ133">
        <v>7</v>
      </c>
      <c r="BR133">
        <v>7</v>
      </c>
      <c r="BS133">
        <v>7</v>
      </c>
      <c r="BT133">
        <v>0</v>
      </c>
      <c r="BU133" t="str">
        <f t="shared" ref="BU133:BU142" si="9">"9:00 AM"</f>
        <v>9:00 AM</v>
      </c>
      <c r="BV133" t="str">
        <f t="shared" si="8"/>
        <v>5:00 PM</v>
      </c>
      <c r="BW133" t="s">
        <v>128</v>
      </c>
      <c r="BX133">
        <v>0</v>
      </c>
      <c r="BY133">
        <v>6</v>
      </c>
      <c r="BZ133" t="s">
        <v>134</v>
      </c>
      <c r="CA133">
        <v>3</v>
      </c>
      <c r="CB133" s="2" t="s">
        <v>3016</v>
      </c>
      <c r="CC133" t="s">
        <v>3017</v>
      </c>
      <c r="CD133" t="s">
        <v>3018</v>
      </c>
      <c r="CE133" t="s">
        <v>154</v>
      </c>
      <c r="CF133" t="s">
        <v>117</v>
      </c>
      <c r="CG133">
        <v>96950</v>
      </c>
      <c r="CH133" s="3">
        <v>20.100000000000001</v>
      </c>
      <c r="CI133" s="3">
        <v>20.100000000000001</v>
      </c>
      <c r="CL133" t="s">
        <v>132</v>
      </c>
      <c r="CN133" t="s">
        <v>133</v>
      </c>
      <c r="CP133" t="s">
        <v>111</v>
      </c>
      <c r="CQ133" t="s">
        <v>134</v>
      </c>
      <c r="CR133" t="s">
        <v>111</v>
      </c>
      <c r="CS133" t="s">
        <v>111</v>
      </c>
      <c r="CT133" t="s">
        <v>119</v>
      </c>
      <c r="CU133" t="s">
        <v>134</v>
      </c>
      <c r="CV133" t="s">
        <v>119</v>
      </c>
      <c r="CW133" t="s">
        <v>3019</v>
      </c>
      <c r="CX133">
        <v>16702888338</v>
      </c>
      <c r="CY133" t="s">
        <v>3013</v>
      </c>
      <c r="CZ133" t="s">
        <v>1178</v>
      </c>
      <c r="DA133" t="s">
        <v>134</v>
      </c>
      <c r="DB133" t="s">
        <v>111</v>
      </c>
    </row>
    <row r="134" spans="1:111" ht="15" customHeight="1" x14ac:dyDescent="0.25">
      <c r="A134" t="s">
        <v>5553</v>
      </c>
      <c r="B134" t="s">
        <v>109</v>
      </c>
      <c r="C134" s="1">
        <v>44036.109854745373</v>
      </c>
      <c r="D134" s="1">
        <v>44118</v>
      </c>
      <c r="E134" t="s">
        <v>138</v>
      </c>
      <c r="F134" s="1">
        <v>44102.833333333336</v>
      </c>
      <c r="G134" t="s">
        <v>134</v>
      </c>
      <c r="H134" t="s">
        <v>111</v>
      </c>
      <c r="I134" t="s">
        <v>111</v>
      </c>
      <c r="J134" t="s">
        <v>3006</v>
      </c>
      <c r="K134" t="s">
        <v>3007</v>
      </c>
      <c r="L134" t="s">
        <v>3008</v>
      </c>
      <c r="N134" t="s">
        <v>154</v>
      </c>
      <c r="O134" t="s">
        <v>117</v>
      </c>
      <c r="P134">
        <v>96950</v>
      </c>
      <c r="Q134" t="s">
        <v>118</v>
      </c>
      <c r="S134">
        <v>16702888338</v>
      </c>
      <c r="U134">
        <v>53211</v>
      </c>
      <c r="V134" t="s">
        <v>120</v>
      </c>
      <c r="X134" t="s">
        <v>3009</v>
      </c>
      <c r="Y134" t="s">
        <v>3010</v>
      </c>
      <c r="Z134" t="s">
        <v>3011</v>
      </c>
      <c r="AA134" t="s">
        <v>342</v>
      </c>
      <c r="AB134" t="s">
        <v>3008</v>
      </c>
      <c r="AD134" t="s">
        <v>154</v>
      </c>
      <c r="AE134" t="s">
        <v>117</v>
      </c>
      <c r="AF134">
        <v>96950</v>
      </c>
      <c r="AG134" t="s">
        <v>118</v>
      </c>
      <c r="AI134">
        <v>16702888338</v>
      </c>
      <c r="AK134" t="s">
        <v>3013</v>
      </c>
      <c r="BC134" t="str">
        <f>"11-1021.00"</f>
        <v>11-1021.00</v>
      </c>
      <c r="BD134" t="s">
        <v>838</v>
      </c>
      <c r="BE134" t="s">
        <v>5554</v>
      </c>
      <c r="BF134" t="s">
        <v>5555</v>
      </c>
      <c r="BG134">
        <v>1</v>
      </c>
      <c r="BI134" s="1">
        <v>44105</v>
      </c>
      <c r="BJ134" s="1">
        <v>44469</v>
      </c>
      <c r="BM134">
        <v>35</v>
      </c>
      <c r="BN134">
        <v>0</v>
      </c>
      <c r="BO134">
        <v>7</v>
      </c>
      <c r="BP134">
        <v>7</v>
      </c>
      <c r="BQ134">
        <v>7</v>
      </c>
      <c r="BR134">
        <v>7</v>
      </c>
      <c r="BS134">
        <v>7</v>
      </c>
      <c r="BT134">
        <v>0</v>
      </c>
      <c r="BU134" t="str">
        <f t="shared" si="9"/>
        <v>9:00 AM</v>
      </c>
      <c r="BV134" t="str">
        <f t="shared" si="8"/>
        <v>5:00 PM</v>
      </c>
      <c r="BW134" t="s">
        <v>415</v>
      </c>
      <c r="BX134">
        <v>0</v>
      </c>
      <c r="BY134">
        <v>12</v>
      </c>
      <c r="BZ134" t="s">
        <v>134</v>
      </c>
      <c r="CA134">
        <v>6</v>
      </c>
      <c r="CB134" s="2" t="s">
        <v>5556</v>
      </c>
      <c r="CC134" t="s">
        <v>3017</v>
      </c>
      <c r="CD134" t="s">
        <v>3018</v>
      </c>
      <c r="CE134" t="s">
        <v>154</v>
      </c>
      <c r="CF134" t="s">
        <v>117</v>
      </c>
      <c r="CG134">
        <v>96950</v>
      </c>
      <c r="CH134" s="3">
        <v>30.92</v>
      </c>
      <c r="CI134" s="3">
        <v>30.92</v>
      </c>
      <c r="CL134" t="s">
        <v>132</v>
      </c>
      <c r="CN134" t="s">
        <v>133</v>
      </c>
      <c r="CP134" t="s">
        <v>111</v>
      </c>
      <c r="CQ134" t="s">
        <v>134</v>
      </c>
      <c r="CR134" t="s">
        <v>111</v>
      </c>
      <c r="CS134" t="s">
        <v>111</v>
      </c>
      <c r="CT134" t="s">
        <v>119</v>
      </c>
      <c r="CU134" t="s">
        <v>134</v>
      </c>
      <c r="CV134" t="s">
        <v>119</v>
      </c>
      <c r="CW134" t="s">
        <v>1177</v>
      </c>
      <c r="CX134">
        <v>16702888338</v>
      </c>
      <c r="CY134" t="s">
        <v>3013</v>
      </c>
      <c r="CZ134" t="s">
        <v>1178</v>
      </c>
      <c r="DA134" t="s">
        <v>134</v>
      </c>
      <c r="DB134" t="s">
        <v>111</v>
      </c>
    </row>
    <row r="135" spans="1:111" ht="15" customHeight="1" x14ac:dyDescent="0.25">
      <c r="A135" t="s">
        <v>7062</v>
      </c>
      <c r="B135" t="s">
        <v>193</v>
      </c>
      <c r="C135" s="1">
        <v>44036.181725462964</v>
      </c>
      <c r="D135" s="1">
        <v>44110</v>
      </c>
      <c r="E135" t="s">
        <v>138</v>
      </c>
      <c r="F135" s="1">
        <v>44103.833333333336</v>
      </c>
      <c r="G135" t="s">
        <v>134</v>
      </c>
      <c r="H135" t="s">
        <v>111</v>
      </c>
      <c r="I135" t="s">
        <v>111</v>
      </c>
      <c r="J135" t="s">
        <v>5627</v>
      </c>
      <c r="K135" t="s">
        <v>5628</v>
      </c>
      <c r="L135" t="s">
        <v>1860</v>
      </c>
      <c r="M135" t="s">
        <v>1412</v>
      </c>
      <c r="N135" t="s">
        <v>154</v>
      </c>
      <c r="O135" t="s">
        <v>117</v>
      </c>
      <c r="P135">
        <v>96950</v>
      </c>
      <c r="Q135" t="s">
        <v>118</v>
      </c>
      <c r="R135" t="s">
        <v>117</v>
      </c>
      <c r="S135">
        <v>16702341989</v>
      </c>
      <c r="U135">
        <v>44314</v>
      </c>
      <c r="V135" t="s">
        <v>120</v>
      </c>
      <c r="X135" t="s">
        <v>5629</v>
      </c>
      <c r="Y135" t="s">
        <v>5630</v>
      </c>
      <c r="AA135" t="s">
        <v>789</v>
      </c>
      <c r="AB135" t="s">
        <v>1860</v>
      </c>
      <c r="AC135" t="s">
        <v>1412</v>
      </c>
      <c r="AD135" t="s">
        <v>116</v>
      </c>
      <c r="AE135" t="s">
        <v>117</v>
      </c>
      <c r="AF135">
        <v>96950</v>
      </c>
      <c r="AG135" t="s">
        <v>118</v>
      </c>
      <c r="AH135" t="s">
        <v>117</v>
      </c>
      <c r="AI135">
        <v>16709891999</v>
      </c>
      <c r="AK135" t="s">
        <v>5631</v>
      </c>
      <c r="BC135" t="str">
        <f>"11-2022.00"</f>
        <v>11-2022.00</v>
      </c>
      <c r="BD135" t="s">
        <v>364</v>
      </c>
      <c r="BE135" t="s">
        <v>7063</v>
      </c>
      <c r="BF135" t="s">
        <v>4142</v>
      </c>
      <c r="BG135">
        <v>1</v>
      </c>
      <c r="BI135" s="1">
        <v>44105</v>
      </c>
      <c r="BJ135" s="1">
        <v>45199</v>
      </c>
      <c r="BM135">
        <v>40</v>
      </c>
      <c r="BN135">
        <v>0</v>
      </c>
      <c r="BO135">
        <v>8</v>
      </c>
      <c r="BP135">
        <v>8</v>
      </c>
      <c r="BQ135">
        <v>8</v>
      </c>
      <c r="BR135">
        <v>8</v>
      </c>
      <c r="BS135">
        <v>8</v>
      </c>
      <c r="BT135">
        <v>0</v>
      </c>
      <c r="BU135" t="str">
        <f t="shared" si="9"/>
        <v>9:00 AM</v>
      </c>
      <c r="BV135" t="str">
        <f t="shared" si="8"/>
        <v>5:00 PM</v>
      </c>
      <c r="BW135" t="s">
        <v>128</v>
      </c>
      <c r="BX135">
        <v>0</v>
      </c>
      <c r="BY135">
        <v>48</v>
      </c>
      <c r="BZ135" t="s">
        <v>134</v>
      </c>
      <c r="CA135">
        <v>1</v>
      </c>
      <c r="CB135" t="s">
        <v>7064</v>
      </c>
      <c r="CC135" t="s">
        <v>391</v>
      </c>
      <c r="CD135" t="s">
        <v>5636</v>
      </c>
      <c r="CE135" t="s">
        <v>116</v>
      </c>
      <c r="CF135" t="s">
        <v>117</v>
      </c>
      <c r="CG135">
        <v>96950</v>
      </c>
      <c r="CH135" s="3">
        <v>14.44</v>
      </c>
      <c r="CI135" s="3">
        <v>14.44</v>
      </c>
      <c r="CJ135" s="3">
        <v>21.66</v>
      </c>
      <c r="CK135" s="3">
        <v>21.66</v>
      </c>
      <c r="CL135" t="s">
        <v>132</v>
      </c>
      <c r="CN135" t="s">
        <v>133</v>
      </c>
      <c r="CP135" t="s">
        <v>111</v>
      </c>
      <c r="CQ135" t="s">
        <v>134</v>
      </c>
      <c r="CR135" t="s">
        <v>111</v>
      </c>
      <c r="CS135" t="s">
        <v>134</v>
      </c>
      <c r="CT135" t="s">
        <v>119</v>
      </c>
      <c r="CU135" t="s">
        <v>134</v>
      </c>
      <c r="CV135" t="s">
        <v>119</v>
      </c>
      <c r="CW135" t="s">
        <v>5637</v>
      </c>
      <c r="CX135">
        <v>16702341989</v>
      </c>
      <c r="CY135" t="s">
        <v>5631</v>
      </c>
      <c r="CZ135" t="s">
        <v>119</v>
      </c>
      <c r="DA135" t="s">
        <v>134</v>
      </c>
      <c r="DB135" t="s">
        <v>111</v>
      </c>
    </row>
    <row r="136" spans="1:111" ht="15" customHeight="1" x14ac:dyDescent="0.25">
      <c r="A136" t="s">
        <v>1579</v>
      </c>
      <c r="B136" t="s">
        <v>109</v>
      </c>
      <c r="C136" s="1">
        <v>44036.188036805557</v>
      </c>
      <c r="D136" s="1">
        <v>44110</v>
      </c>
      <c r="E136" t="s">
        <v>138</v>
      </c>
      <c r="F136" s="1">
        <v>44103.833333333336</v>
      </c>
      <c r="G136" t="s">
        <v>134</v>
      </c>
      <c r="H136" t="s">
        <v>111</v>
      </c>
      <c r="I136" t="s">
        <v>111</v>
      </c>
      <c r="J136" t="s">
        <v>1580</v>
      </c>
      <c r="L136" t="s">
        <v>1581</v>
      </c>
      <c r="N136" t="s">
        <v>116</v>
      </c>
      <c r="O136" t="s">
        <v>117</v>
      </c>
      <c r="P136">
        <v>96950</v>
      </c>
      <c r="Q136" t="s">
        <v>118</v>
      </c>
      <c r="S136">
        <v>16704835519</v>
      </c>
      <c r="U136">
        <v>56152</v>
      </c>
      <c r="V136" t="s">
        <v>120</v>
      </c>
      <c r="X136" t="s">
        <v>1582</v>
      </c>
      <c r="Y136" t="s">
        <v>1128</v>
      </c>
      <c r="AA136" t="s">
        <v>333</v>
      </c>
      <c r="AB136" t="s">
        <v>1581</v>
      </c>
      <c r="AD136" t="s">
        <v>116</v>
      </c>
      <c r="AE136" t="s">
        <v>117</v>
      </c>
      <c r="AF136">
        <v>96950</v>
      </c>
      <c r="AG136" t="s">
        <v>118</v>
      </c>
      <c r="AI136">
        <v>16704835519</v>
      </c>
      <c r="AK136" t="s">
        <v>1583</v>
      </c>
      <c r="BC136" t="str">
        <f>"39-7011.00"</f>
        <v>39-7011.00</v>
      </c>
      <c r="BD136" t="s">
        <v>244</v>
      </c>
      <c r="BE136" t="s">
        <v>1584</v>
      </c>
      <c r="BF136" t="s">
        <v>246</v>
      </c>
      <c r="BG136">
        <v>1</v>
      </c>
      <c r="BI136" s="1">
        <v>44105</v>
      </c>
      <c r="BJ136" s="1">
        <v>44469</v>
      </c>
      <c r="BM136">
        <v>35</v>
      </c>
      <c r="BN136">
        <v>0</v>
      </c>
      <c r="BO136">
        <v>7</v>
      </c>
      <c r="BP136">
        <v>7</v>
      </c>
      <c r="BQ136">
        <v>7</v>
      </c>
      <c r="BR136">
        <v>7</v>
      </c>
      <c r="BS136">
        <v>7</v>
      </c>
      <c r="BT136">
        <v>0</v>
      </c>
      <c r="BU136" t="str">
        <f t="shared" si="9"/>
        <v>9:00 AM</v>
      </c>
      <c r="BV136" t="str">
        <f t="shared" si="8"/>
        <v>5:00 PM</v>
      </c>
      <c r="BW136" t="s">
        <v>128</v>
      </c>
      <c r="BX136">
        <v>0</v>
      </c>
      <c r="BY136">
        <v>6</v>
      </c>
      <c r="BZ136" t="s">
        <v>111</v>
      </c>
      <c r="CA136">
        <v>0</v>
      </c>
      <c r="CB136" t="s">
        <v>1585</v>
      </c>
      <c r="CC136" t="s">
        <v>1581</v>
      </c>
      <c r="CE136" t="s">
        <v>116</v>
      </c>
      <c r="CF136" t="s">
        <v>117</v>
      </c>
      <c r="CG136">
        <v>96950</v>
      </c>
      <c r="CH136" s="3">
        <v>9.48</v>
      </c>
      <c r="CI136" s="3">
        <v>9.48</v>
      </c>
      <c r="CJ136" s="3">
        <v>14.22</v>
      </c>
      <c r="CK136" s="3">
        <v>14.22</v>
      </c>
      <c r="CL136" t="s">
        <v>132</v>
      </c>
      <c r="CN136" t="s">
        <v>133</v>
      </c>
      <c r="CP136" t="s">
        <v>111</v>
      </c>
      <c r="CQ136" t="s">
        <v>134</v>
      </c>
      <c r="CR136" t="s">
        <v>111</v>
      </c>
      <c r="CS136" t="s">
        <v>134</v>
      </c>
      <c r="CT136" t="s">
        <v>119</v>
      </c>
      <c r="CU136" t="s">
        <v>134</v>
      </c>
      <c r="CV136" t="s">
        <v>119</v>
      </c>
      <c r="CW136" t="s">
        <v>915</v>
      </c>
      <c r="CX136">
        <v>16704835519</v>
      </c>
      <c r="CY136" t="s">
        <v>1583</v>
      </c>
      <c r="CZ136" t="s">
        <v>119</v>
      </c>
      <c r="DA136" t="s">
        <v>134</v>
      </c>
      <c r="DB136" t="s">
        <v>111</v>
      </c>
      <c r="DC136" t="s">
        <v>1582</v>
      </c>
      <c r="DD136" t="s">
        <v>1128</v>
      </c>
      <c r="DF136" t="s">
        <v>1580</v>
      </c>
      <c r="DG136" t="s">
        <v>1583</v>
      </c>
    </row>
    <row r="137" spans="1:111" ht="15" customHeight="1" x14ac:dyDescent="0.25">
      <c r="A137" t="s">
        <v>5626</v>
      </c>
      <c r="B137" t="s">
        <v>193</v>
      </c>
      <c r="C137" s="1">
        <v>44036.192913425926</v>
      </c>
      <c r="D137" s="1">
        <v>44111</v>
      </c>
      <c r="E137" t="s">
        <v>138</v>
      </c>
      <c r="F137" s="1">
        <v>44103.833333333336</v>
      </c>
      <c r="G137" t="s">
        <v>134</v>
      </c>
      <c r="H137" t="s">
        <v>111</v>
      </c>
      <c r="I137" t="s">
        <v>111</v>
      </c>
      <c r="J137" t="s">
        <v>5627</v>
      </c>
      <c r="K137" t="s">
        <v>5628</v>
      </c>
      <c r="L137" t="s">
        <v>1860</v>
      </c>
      <c r="M137" t="s">
        <v>1412</v>
      </c>
      <c r="N137" t="s">
        <v>116</v>
      </c>
      <c r="O137" t="s">
        <v>117</v>
      </c>
      <c r="P137">
        <v>96950</v>
      </c>
      <c r="Q137" t="s">
        <v>118</v>
      </c>
      <c r="R137" t="s">
        <v>117</v>
      </c>
      <c r="S137">
        <v>16702341989</v>
      </c>
      <c r="U137">
        <v>44314</v>
      </c>
      <c r="V137" t="s">
        <v>120</v>
      </c>
      <c r="X137" t="s">
        <v>5629</v>
      </c>
      <c r="Y137" t="s">
        <v>5630</v>
      </c>
      <c r="AA137" t="s">
        <v>789</v>
      </c>
      <c r="AB137" t="s">
        <v>1860</v>
      </c>
      <c r="AC137" t="s">
        <v>1412</v>
      </c>
      <c r="AD137" t="s">
        <v>116</v>
      </c>
      <c r="AE137" t="s">
        <v>117</v>
      </c>
      <c r="AF137">
        <v>96950</v>
      </c>
      <c r="AG137" t="s">
        <v>118</v>
      </c>
      <c r="AH137" t="s">
        <v>117</v>
      </c>
      <c r="AI137">
        <v>16709891999</v>
      </c>
      <c r="AK137" t="s">
        <v>5631</v>
      </c>
      <c r="BC137" t="str">
        <f>"49-2097.00"</f>
        <v>49-2097.00</v>
      </c>
      <c r="BD137" t="s">
        <v>5632</v>
      </c>
      <c r="BE137" t="s">
        <v>5633</v>
      </c>
      <c r="BF137" t="s">
        <v>5634</v>
      </c>
      <c r="BG137">
        <v>1</v>
      </c>
      <c r="BI137" s="1">
        <v>44105</v>
      </c>
      <c r="BJ137" s="1">
        <v>45199</v>
      </c>
      <c r="BM137">
        <v>40</v>
      </c>
      <c r="BN137">
        <v>0</v>
      </c>
      <c r="BO137">
        <v>8</v>
      </c>
      <c r="BP137">
        <v>8</v>
      </c>
      <c r="BQ137">
        <v>8</v>
      </c>
      <c r="BR137">
        <v>8</v>
      </c>
      <c r="BS137">
        <v>8</v>
      </c>
      <c r="BT137">
        <v>0</v>
      </c>
      <c r="BU137" t="str">
        <f t="shared" si="9"/>
        <v>9:00 AM</v>
      </c>
      <c r="BV137" t="str">
        <f t="shared" si="8"/>
        <v>5:00 PM</v>
      </c>
      <c r="BW137" t="s">
        <v>128</v>
      </c>
      <c r="BX137">
        <v>0</v>
      </c>
      <c r="BY137">
        <v>24</v>
      </c>
      <c r="BZ137" t="s">
        <v>111</v>
      </c>
      <c r="CA137">
        <v>0</v>
      </c>
      <c r="CB137" t="s">
        <v>5635</v>
      </c>
      <c r="CC137" t="s">
        <v>391</v>
      </c>
      <c r="CD137" t="s">
        <v>5636</v>
      </c>
      <c r="CE137" t="s">
        <v>116</v>
      </c>
      <c r="CF137" t="s">
        <v>117</v>
      </c>
      <c r="CG137">
        <v>96950</v>
      </c>
      <c r="CH137" s="3">
        <v>11.87</v>
      </c>
      <c r="CI137" s="3">
        <v>11.87</v>
      </c>
      <c r="CJ137" s="3">
        <v>17.809999999999999</v>
      </c>
      <c r="CK137" s="3">
        <v>17.809999999999999</v>
      </c>
      <c r="CL137" t="s">
        <v>132</v>
      </c>
      <c r="CN137" t="s">
        <v>133</v>
      </c>
      <c r="CP137" t="s">
        <v>111</v>
      </c>
      <c r="CQ137" t="s">
        <v>134</v>
      </c>
      <c r="CR137" t="s">
        <v>111</v>
      </c>
      <c r="CS137" t="s">
        <v>134</v>
      </c>
      <c r="CT137" t="s">
        <v>119</v>
      </c>
      <c r="CU137" t="s">
        <v>134</v>
      </c>
      <c r="CV137" t="s">
        <v>119</v>
      </c>
      <c r="CW137" t="s">
        <v>5637</v>
      </c>
      <c r="CX137">
        <v>16702341989</v>
      </c>
      <c r="CY137" t="s">
        <v>5631</v>
      </c>
      <c r="CZ137" t="s">
        <v>119</v>
      </c>
      <c r="DA137" t="s">
        <v>134</v>
      </c>
      <c r="DB137" t="s">
        <v>111</v>
      </c>
    </row>
    <row r="138" spans="1:111" ht="15" customHeight="1" x14ac:dyDescent="0.25">
      <c r="A138" t="s">
        <v>7786</v>
      </c>
      <c r="B138" t="s">
        <v>109</v>
      </c>
      <c r="C138" s="1">
        <v>44036.344836805554</v>
      </c>
      <c r="D138" s="1">
        <v>44111</v>
      </c>
      <c r="E138" t="s">
        <v>110</v>
      </c>
      <c r="G138" t="s">
        <v>111</v>
      </c>
      <c r="H138" t="s">
        <v>111</v>
      </c>
      <c r="I138" t="s">
        <v>111</v>
      </c>
      <c r="J138" t="s">
        <v>7517</v>
      </c>
      <c r="K138" t="s">
        <v>7787</v>
      </c>
      <c r="L138" t="s">
        <v>7519</v>
      </c>
      <c r="M138" t="s">
        <v>7788</v>
      </c>
      <c r="N138" t="s">
        <v>116</v>
      </c>
      <c r="O138" t="s">
        <v>117</v>
      </c>
      <c r="P138">
        <v>96950</v>
      </c>
      <c r="Q138" t="s">
        <v>118</v>
      </c>
      <c r="S138">
        <v>16702359037</v>
      </c>
      <c r="U138">
        <v>811122</v>
      </c>
      <c r="V138" t="s">
        <v>120</v>
      </c>
      <c r="X138" t="s">
        <v>7521</v>
      </c>
      <c r="Y138" t="s">
        <v>7522</v>
      </c>
      <c r="Z138" t="s">
        <v>405</v>
      </c>
      <c r="AA138" t="s">
        <v>7789</v>
      </c>
      <c r="AB138" t="s">
        <v>7519</v>
      </c>
      <c r="AC138" t="s">
        <v>7788</v>
      </c>
      <c r="AD138" t="s">
        <v>116</v>
      </c>
      <c r="AE138" t="s">
        <v>117</v>
      </c>
      <c r="AF138">
        <v>96950</v>
      </c>
      <c r="AG138" t="s">
        <v>118</v>
      </c>
      <c r="AI138">
        <v>16702359037</v>
      </c>
      <c r="AK138" t="s">
        <v>7525</v>
      </c>
      <c r="BC138" t="str">
        <f>"49-3022.00"</f>
        <v>49-3022.00</v>
      </c>
      <c r="BD138" t="s">
        <v>4839</v>
      </c>
      <c r="BE138" t="s">
        <v>7790</v>
      </c>
      <c r="BF138" t="s">
        <v>7791</v>
      </c>
      <c r="BG138">
        <v>1</v>
      </c>
      <c r="BI138" s="1">
        <v>44105</v>
      </c>
      <c r="BJ138" s="1">
        <v>44469</v>
      </c>
      <c r="BM138">
        <v>35</v>
      </c>
      <c r="BN138">
        <v>0</v>
      </c>
      <c r="BO138">
        <v>7</v>
      </c>
      <c r="BP138">
        <v>7</v>
      </c>
      <c r="BQ138">
        <v>7</v>
      </c>
      <c r="BR138">
        <v>7</v>
      </c>
      <c r="BS138">
        <v>7</v>
      </c>
      <c r="BT138">
        <v>0</v>
      </c>
      <c r="BU138" t="str">
        <f t="shared" si="9"/>
        <v>9:00 AM</v>
      </c>
      <c r="BV138" t="str">
        <f t="shared" si="8"/>
        <v>5:00 PM</v>
      </c>
      <c r="BW138" t="s">
        <v>128</v>
      </c>
      <c r="BX138">
        <v>0</v>
      </c>
      <c r="BY138">
        <v>12</v>
      </c>
      <c r="BZ138" t="s">
        <v>111</v>
      </c>
      <c r="CA138">
        <v>0</v>
      </c>
      <c r="CB138" t="s">
        <v>7792</v>
      </c>
      <c r="CC138" t="s">
        <v>7793</v>
      </c>
      <c r="CD138" t="s">
        <v>7788</v>
      </c>
      <c r="CE138" t="s">
        <v>116</v>
      </c>
      <c r="CF138" t="s">
        <v>117</v>
      </c>
      <c r="CG138">
        <v>96950</v>
      </c>
      <c r="CH138" s="3">
        <v>12.78</v>
      </c>
      <c r="CI138" s="3">
        <v>12.78</v>
      </c>
      <c r="CJ138" s="3">
        <v>19.170000000000002</v>
      </c>
      <c r="CK138" s="3">
        <v>19.170000000000002</v>
      </c>
      <c r="CL138" t="s">
        <v>132</v>
      </c>
      <c r="CM138" t="s">
        <v>268</v>
      </c>
      <c r="CN138" t="s">
        <v>133</v>
      </c>
      <c r="CP138" t="s">
        <v>111</v>
      </c>
      <c r="CQ138" t="s">
        <v>134</v>
      </c>
      <c r="CR138" t="s">
        <v>111</v>
      </c>
      <c r="CS138" t="s">
        <v>134</v>
      </c>
      <c r="CT138" t="s">
        <v>119</v>
      </c>
      <c r="CU138" t="s">
        <v>134</v>
      </c>
      <c r="CV138" t="s">
        <v>119</v>
      </c>
      <c r="CW138" t="s">
        <v>268</v>
      </c>
      <c r="CX138">
        <v>16702359037</v>
      </c>
      <c r="CY138" t="s">
        <v>7525</v>
      </c>
      <c r="CZ138" t="s">
        <v>119</v>
      </c>
      <c r="DA138" t="s">
        <v>134</v>
      </c>
      <c r="DB138" t="s">
        <v>111</v>
      </c>
    </row>
    <row r="139" spans="1:111" ht="15" customHeight="1" x14ac:dyDescent="0.25">
      <c r="A139" t="s">
        <v>8179</v>
      </c>
      <c r="B139" t="s">
        <v>109</v>
      </c>
      <c r="C139" s="1">
        <v>44036.3465818287</v>
      </c>
      <c r="D139" s="1">
        <v>44110</v>
      </c>
      <c r="E139" t="s">
        <v>138</v>
      </c>
      <c r="F139" s="1">
        <v>44103.833333333336</v>
      </c>
      <c r="G139" t="s">
        <v>111</v>
      </c>
      <c r="H139" t="s">
        <v>111</v>
      </c>
      <c r="I139" t="s">
        <v>111</v>
      </c>
      <c r="J139" t="s">
        <v>7517</v>
      </c>
      <c r="K139" t="s">
        <v>7787</v>
      </c>
      <c r="L139" t="s">
        <v>7519</v>
      </c>
      <c r="M139" t="s">
        <v>7788</v>
      </c>
      <c r="N139" t="s">
        <v>116</v>
      </c>
      <c r="O139" t="s">
        <v>117</v>
      </c>
      <c r="P139">
        <v>96950</v>
      </c>
      <c r="Q139" t="s">
        <v>118</v>
      </c>
      <c r="S139">
        <v>16702359037</v>
      </c>
      <c r="U139">
        <v>811122</v>
      </c>
      <c r="V139" t="s">
        <v>120</v>
      </c>
      <c r="X139" t="s">
        <v>7521</v>
      </c>
      <c r="Y139" t="s">
        <v>7522</v>
      </c>
      <c r="Z139" t="s">
        <v>405</v>
      </c>
      <c r="AA139" t="s">
        <v>7789</v>
      </c>
      <c r="AB139" t="s">
        <v>7519</v>
      </c>
      <c r="AC139" t="s">
        <v>7788</v>
      </c>
      <c r="AD139" t="s">
        <v>116</v>
      </c>
      <c r="AE139" t="s">
        <v>117</v>
      </c>
      <c r="AF139">
        <v>96950</v>
      </c>
      <c r="AG139" t="s">
        <v>118</v>
      </c>
      <c r="AI139">
        <v>16702359037</v>
      </c>
      <c r="AK139" t="s">
        <v>7525</v>
      </c>
      <c r="BC139" t="str">
        <f>"49-3022.00"</f>
        <v>49-3022.00</v>
      </c>
      <c r="BD139" t="s">
        <v>4839</v>
      </c>
      <c r="BE139" t="s">
        <v>7790</v>
      </c>
      <c r="BF139" t="s">
        <v>7791</v>
      </c>
      <c r="BG139">
        <v>1</v>
      </c>
      <c r="BI139" s="1">
        <v>44105</v>
      </c>
      <c r="BJ139" s="1">
        <v>44469</v>
      </c>
      <c r="BM139">
        <v>35</v>
      </c>
      <c r="BN139">
        <v>0</v>
      </c>
      <c r="BO139">
        <v>7</v>
      </c>
      <c r="BP139">
        <v>7</v>
      </c>
      <c r="BQ139">
        <v>7</v>
      </c>
      <c r="BR139">
        <v>7</v>
      </c>
      <c r="BS139">
        <v>7</v>
      </c>
      <c r="BT139">
        <v>0</v>
      </c>
      <c r="BU139" t="str">
        <f t="shared" si="9"/>
        <v>9:00 AM</v>
      </c>
      <c r="BV139" t="str">
        <f t="shared" si="8"/>
        <v>5:00 PM</v>
      </c>
      <c r="BW139" t="s">
        <v>128</v>
      </c>
      <c r="BX139">
        <v>0</v>
      </c>
      <c r="BY139">
        <v>12</v>
      </c>
      <c r="BZ139" t="s">
        <v>111</v>
      </c>
      <c r="CA139">
        <v>0</v>
      </c>
      <c r="CB139" t="s">
        <v>7792</v>
      </c>
      <c r="CC139" t="s">
        <v>7793</v>
      </c>
      <c r="CD139" t="s">
        <v>7788</v>
      </c>
      <c r="CE139" t="s">
        <v>116</v>
      </c>
      <c r="CF139" t="s">
        <v>117</v>
      </c>
      <c r="CG139">
        <v>96950</v>
      </c>
      <c r="CH139" s="3">
        <v>12.78</v>
      </c>
      <c r="CI139" s="3">
        <v>12.78</v>
      </c>
      <c r="CJ139" s="3">
        <v>19.170000000000002</v>
      </c>
      <c r="CK139" s="3">
        <v>19.170000000000002</v>
      </c>
      <c r="CL139" t="s">
        <v>132</v>
      </c>
      <c r="CM139" t="s">
        <v>268</v>
      </c>
      <c r="CN139" t="s">
        <v>133</v>
      </c>
      <c r="CP139" t="s">
        <v>111</v>
      </c>
      <c r="CQ139" t="s">
        <v>134</v>
      </c>
      <c r="CR139" t="s">
        <v>111</v>
      </c>
      <c r="CS139" t="s">
        <v>134</v>
      </c>
      <c r="CT139" t="s">
        <v>119</v>
      </c>
      <c r="CU139" t="s">
        <v>134</v>
      </c>
      <c r="CV139" t="s">
        <v>119</v>
      </c>
      <c r="CW139" t="s">
        <v>268</v>
      </c>
      <c r="CX139">
        <v>16702359037</v>
      </c>
      <c r="CY139" t="s">
        <v>7525</v>
      </c>
      <c r="CZ139" t="s">
        <v>119</v>
      </c>
      <c r="DA139" t="s">
        <v>134</v>
      </c>
      <c r="DB139" t="s">
        <v>111</v>
      </c>
    </row>
    <row r="140" spans="1:111" ht="15" customHeight="1" x14ac:dyDescent="0.25">
      <c r="A140" t="s">
        <v>7516</v>
      </c>
      <c r="B140" t="s">
        <v>109</v>
      </c>
      <c r="C140" s="1">
        <v>44036.348867476852</v>
      </c>
      <c r="D140" s="1">
        <v>44110</v>
      </c>
      <c r="E140" t="s">
        <v>138</v>
      </c>
      <c r="F140" s="1">
        <v>44103.833333333336</v>
      </c>
      <c r="G140" t="s">
        <v>111</v>
      </c>
      <c r="H140" t="s">
        <v>111</v>
      </c>
      <c r="I140" t="s">
        <v>111</v>
      </c>
      <c r="J140" t="s">
        <v>7517</v>
      </c>
      <c r="K140" t="s">
        <v>7518</v>
      </c>
      <c r="L140" t="s">
        <v>7519</v>
      </c>
      <c r="M140" t="s">
        <v>7520</v>
      </c>
      <c r="N140" t="s">
        <v>116</v>
      </c>
      <c r="O140" t="s">
        <v>117</v>
      </c>
      <c r="P140">
        <v>96950</v>
      </c>
      <c r="Q140" t="s">
        <v>118</v>
      </c>
      <c r="S140">
        <v>16702359037</v>
      </c>
      <c r="U140">
        <v>45111</v>
      </c>
      <c r="V140" t="s">
        <v>120</v>
      </c>
      <c r="X140" t="s">
        <v>7521</v>
      </c>
      <c r="Y140" t="s">
        <v>7522</v>
      </c>
      <c r="Z140" t="s">
        <v>405</v>
      </c>
      <c r="AA140" t="s">
        <v>7523</v>
      </c>
      <c r="AB140" t="s">
        <v>7519</v>
      </c>
      <c r="AC140" t="s">
        <v>7524</v>
      </c>
      <c r="AD140" t="s">
        <v>116</v>
      </c>
      <c r="AE140" t="s">
        <v>117</v>
      </c>
      <c r="AF140">
        <v>96950</v>
      </c>
      <c r="AG140" t="s">
        <v>118</v>
      </c>
      <c r="AI140">
        <v>16702359037</v>
      </c>
      <c r="AK140" t="s">
        <v>7525</v>
      </c>
      <c r="BC140" t="str">
        <f>"49-3091.00"</f>
        <v>49-3091.00</v>
      </c>
      <c r="BD140" t="s">
        <v>7526</v>
      </c>
      <c r="BE140" t="s">
        <v>7527</v>
      </c>
      <c r="BF140" t="s">
        <v>7528</v>
      </c>
      <c r="BG140">
        <v>1</v>
      </c>
      <c r="BI140" s="1">
        <v>44105</v>
      </c>
      <c r="BJ140" s="1">
        <v>44469</v>
      </c>
      <c r="BM140">
        <v>35</v>
      </c>
      <c r="BN140">
        <v>0</v>
      </c>
      <c r="BO140">
        <v>7</v>
      </c>
      <c r="BP140">
        <v>7</v>
      </c>
      <c r="BQ140">
        <v>7</v>
      </c>
      <c r="BR140">
        <v>7</v>
      </c>
      <c r="BS140">
        <v>7</v>
      </c>
      <c r="BT140">
        <v>0</v>
      </c>
      <c r="BU140" t="str">
        <f t="shared" si="9"/>
        <v>9:00 AM</v>
      </c>
      <c r="BV140" t="str">
        <f t="shared" si="8"/>
        <v>5:00 PM</v>
      </c>
      <c r="BW140" t="s">
        <v>128</v>
      </c>
      <c r="BX140">
        <v>0</v>
      </c>
      <c r="BY140">
        <v>12</v>
      </c>
      <c r="BZ140" t="s">
        <v>111</v>
      </c>
      <c r="CA140">
        <v>0</v>
      </c>
      <c r="CB140" t="s">
        <v>7529</v>
      </c>
      <c r="CC140" t="s">
        <v>7519</v>
      </c>
      <c r="CD140" t="s">
        <v>7524</v>
      </c>
      <c r="CE140" t="s">
        <v>116</v>
      </c>
      <c r="CF140" t="s">
        <v>117</v>
      </c>
      <c r="CG140">
        <v>96950</v>
      </c>
      <c r="CH140" s="3">
        <v>10.7</v>
      </c>
      <c r="CI140" s="3">
        <v>10.7</v>
      </c>
      <c r="CJ140" s="3">
        <v>16.05</v>
      </c>
      <c r="CK140" s="3">
        <v>16.05</v>
      </c>
      <c r="CL140" t="s">
        <v>132</v>
      </c>
      <c r="CM140" t="s">
        <v>268</v>
      </c>
      <c r="CN140" t="s">
        <v>133</v>
      </c>
      <c r="CP140" t="s">
        <v>111</v>
      </c>
      <c r="CQ140" t="s">
        <v>134</v>
      </c>
      <c r="CR140" t="s">
        <v>111</v>
      </c>
      <c r="CS140" t="s">
        <v>134</v>
      </c>
      <c r="CT140" t="s">
        <v>119</v>
      </c>
      <c r="CU140" t="s">
        <v>134</v>
      </c>
      <c r="CV140" t="s">
        <v>119</v>
      </c>
      <c r="CW140" t="s">
        <v>268</v>
      </c>
      <c r="CX140">
        <v>16702359037</v>
      </c>
      <c r="CY140" t="s">
        <v>7525</v>
      </c>
      <c r="CZ140" t="s">
        <v>119</v>
      </c>
      <c r="DA140" t="s">
        <v>134</v>
      </c>
      <c r="DB140" t="s">
        <v>111</v>
      </c>
    </row>
    <row r="141" spans="1:111" ht="15" customHeight="1" x14ac:dyDescent="0.25">
      <c r="A141" t="s">
        <v>8284</v>
      </c>
      <c r="B141" t="s">
        <v>109</v>
      </c>
      <c r="C141" s="1">
        <v>44036.376242939812</v>
      </c>
      <c r="D141" s="1">
        <v>44117</v>
      </c>
      <c r="E141" t="s">
        <v>138</v>
      </c>
      <c r="F141" s="1">
        <v>44098.833333333336</v>
      </c>
      <c r="G141" t="s">
        <v>134</v>
      </c>
      <c r="H141" t="s">
        <v>111</v>
      </c>
      <c r="I141" t="s">
        <v>111</v>
      </c>
      <c r="J141" t="s">
        <v>8285</v>
      </c>
      <c r="L141" t="s">
        <v>8286</v>
      </c>
      <c r="M141" t="s">
        <v>6718</v>
      </c>
      <c r="N141" t="s">
        <v>116</v>
      </c>
      <c r="O141" t="s">
        <v>117</v>
      </c>
      <c r="P141">
        <v>96950</v>
      </c>
      <c r="Q141" t="s">
        <v>118</v>
      </c>
      <c r="R141" t="s">
        <v>404</v>
      </c>
      <c r="S141">
        <v>16702881363</v>
      </c>
      <c r="U141">
        <v>53231</v>
      </c>
      <c r="V141" t="s">
        <v>120</v>
      </c>
      <c r="X141" t="s">
        <v>121</v>
      </c>
      <c r="Y141" t="s">
        <v>8287</v>
      </c>
      <c r="AA141" t="s">
        <v>123</v>
      </c>
      <c r="AB141" t="s">
        <v>8286</v>
      </c>
      <c r="AC141" t="s">
        <v>6718</v>
      </c>
      <c r="AD141" t="s">
        <v>116</v>
      </c>
      <c r="AE141" t="s">
        <v>117</v>
      </c>
      <c r="AF141">
        <v>96950</v>
      </c>
      <c r="AG141" t="s">
        <v>118</v>
      </c>
      <c r="AH141" t="s">
        <v>404</v>
      </c>
      <c r="AI141">
        <v>16702881363</v>
      </c>
      <c r="AK141" t="s">
        <v>8288</v>
      </c>
      <c r="BC141" t="str">
        <f>"49-9071.00"</f>
        <v>49-9071.00</v>
      </c>
      <c r="BD141" t="s">
        <v>125</v>
      </c>
      <c r="BE141" t="s">
        <v>8289</v>
      </c>
      <c r="BF141" t="s">
        <v>7117</v>
      </c>
      <c r="BG141">
        <v>1</v>
      </c>
      <c r="BI141" s="1">
        <v>44099</v>
      </c>
      <c r="BJ141" s="1">
        <v>45193</v>
      </c>
      <c r="BM141">
        <v>35</v>
      </c>
      <c r="BN141">
        <v>0</v>
      </c>
      <c r="BO141">
        <v>7</v>
      </c>
      <c r="BP141">
        <v>7</v>
      </c>
      <c r="BQ141">
        <v>7</v>
      </c>
      <c r="BR141">
        <v>7</v>
      </c>
      <c r="BS141">
        <v>7</v>
      </c>
      <c r="BT141">
        <v>0</v>
      </c>
      <c r="BU141" t="str">
        <f t="shared" si="9"/>
        <v>9:00 AM</v>
      </c>
      <c r="BV141" t="str">
        <f t="shared" si="8"/>
        <v>5:00 PM</v>
      </c>
      <c r="BW141" t="s">
        <v>162</v>
      </c>
      <c r="BX141">
        <v>0</v>
      </c>
      <c r="BY141">
        <v>6</v>
      </c>
      <c r="BZ141" t="s">
        <v>111</v>
      </c>
      <c r="CA141">
        <v>0</v>
      </c>
      <c r="CB141" t="s">
        <v>404</v>
      </c>
      <c r="CC141" t="s">
        <v>8290</v>
      </c>
      <c r="CD141" t="s">
        <v>8291</v>
      </c>
      <c r="CE141" t="s">
        <v>116</v>
      </c>
      <c r="CF141" t="s">
        <v>117</v>
      </c>
      <c r="CG141">
        <v>96950</v>
      </c>
      <c r="CH141" s="3">
        <v>8.33</v>
      </c>
      <c r="CI141" s="3">
        <v>10</v>
      </c>
      <c r="CJ141" s="3">
        <v>12.5</v>
      </c>
      <c r="CK141" s="3">
        <v>15</v>
      </c>
      <c r="CL141" t="s">
        <v>132</v>
      </c>
      <c r="CM141" t="s">
        <v>404</v>
      </c>
      <c r="CN141" t="s">
        <v>133</v>
      </c>
      <c r="CP141" t="s">
        <v>111</v>
      </c>
      <c r="CQ141" t="s">
        <v>134</v>
      </c>
      <c r="CR141" t="s">
        <v>111</v>
      </c>
      <c r="CS141" t="s">
        <v>134</v>
      </c>
      <c r="CT141" t="s">
        <v>119</v>
      </c>
      <c r="CU141" t="s">
        <v>134</v>
      </c>
      <c r="CV141" t="s">
        <v>119</v>
      </c>
      <c r="CW141" t="s">
        <v>404</v>
      </c>
      <c r="CX141">
        <v>16702881363</v>
      </c>
      <c r="CY141" t="s">
        <v>8288</v>
      </c>
      <c r="CZ141" t="s">
        <v>236</v>
      </c>
      <c r="DA141" t="s">
        <v>134</v>
      </c>
      <c r="DB141" t="s">
        <v>111</v>
      </c>
    </row>
    <row r="142" spans="1:111" ht="15" customHeight="1" x14ac:dyDescent="0.25">
      <c r="A142" t="s">
        <v>9551</v>
      </c>
      <c r="B142" t="s">
        <v>109</v>
      </c>
      <c r="C142" s="1">
        <v>44036.460350578702</v>
      </c>
      <c r="D142" s="1">
        <v>44124</v>
      </c>
      <c r="E142" t="s">
        <v>138</v>
      </c>
      <c r="F142" s="1">
        <v>44103.833333333336</v>
      </c>
      <c r="G142" t="s">
        <v>134</v>
      </c>
      <c r="H142" t="s">
        <v>111</v>
      </c>
      <c r="I142" t="s">
        <v>111</v>
      </c>
      <c r="J142" t="s">
        <v>2423</v>
      </c>
      <c r="K142" t="s">
        <v>6633</v>
      </c>
      <c r="L142" t="s">
        <v>2425</v>
      </c>
      <c r="N142" t="s">
        <v>154</v>
      </c>
      <c r="O142" t="s">
        <v>117</v>
      </c>
      <c r="P142">
        <v>96950</v>
      </c>
      <c r="Q142" t="s">
        <v>118</v>
      </c>
      <c r="R142" t="s">
        <v>119</v>
      </c>
      <c r="S142">
        <v>16702333063</v>
      </c>
      <c r="U142">
        <v>561520</v>
      </c>
      <c r="V142" t="s">
        <v>120</v>
      </c>
      <c r="X142" t="s">
        <v>499</v>
      </c>
      <c r="Y142" t="s">
        <v>500</v>
      </c>
      <c r="AA142" t="s">
        <v>501</v>
      </c>
      <c r="AB142" t="s">
        <v>2425</v>
      </c>
      <c r="AD142" t="s">
        <v>154</v>
      </c>
      <c r="AE142" t="s">
        <v>117</v>
      </c>
      <c r="AF142">
        <v>96950</v>
      </c>
      <c r="AG142" t="s">
        <v>118</v>
      </c>
      <c r="AH142" t="s">
        <v>119</v>
      </c>
      <c r="AI142">
        <v>16702333063</v>
      </c>
      <c r="AK142" t="s">
        <v>503</v>
      </c>
      <c r="BC142" t="str">
        <f>"43-3031.00"</f>
        <v>43-3031.00</v>
      </c>
      <c r="BD142" t="s">
        <v>176</v>
      </c>
      <c r="BE142" t="s">
        <v>7960</v>
      </c>
      <c r="BF142" t="s">
        <v>1008</v>
      </c>
      <c r="BG142">
        <v>1</v>
      </c>
      <c r="BI142" s="1">
        <v>44105</v>
      </c>
      <c r="BJ142" s="1">
        <v>44469</v>
      </c>
      <c r="BM142">
        <v>40</v>
      </c>
      <c r="BN142">
        <v>0</v>
      </c>
      <c r="BO142">
        <v>8</v>
      </c>
      <c r="BP142">
        <v>8</v>
      </c>
      <c r="BQ142">
        <v>8</v>
      </c>
      <c r="BR142">
        <v>8</v>
      </c>
      <c r="BS142">
        <v>8</v>
      </c>
      <c r="BT142">
        <v>0</v>
      </c>
      <c r="BU142" t="str">
        <f t="shared" si="9"/>
        <v>9:00 AM</v>
      </c>
      <c r="BV142" t="str">
        <f>"6:00 PM"</f>
        <v>6:00 PM</v>
      </c>
      <c r="BW142" t="s">
        <v>349</v>
      </c>
      <c r="BX142">
        <v>0</v>
      </c>
      <c r="BY142">
        <v>24</v>
      </c>
      <c r="BZ142" t="s">
        <v>134</v>
      </c>
      <c r="CA142">
        <v>3</v>
      </c>
      <c r="CB142" s="2" t="s">
        <v>7961</v>
      </c>
      <c r="CC142" t="s">
        <v>7962</v>
      </c>
      <c r="CE142" t="s">
        <v>116</v>
      </c>
      <c r="CF142" t="s">
        <v>117</v>
      </c>
      <c r="CG142">
        <v>96950</v>
      </c>
      <c r="CH142" s="3">
        <v>9.8699999999999992</v>
      </c>
      <c r="CI142" s="3">
        <v>9.8699999999999992</v>
      </c>
      <c r="CJ142" s="3">
        <v>14.8</v>
      </c>
      <c r="CK142" s="3">
        <v>14.8</v>
      </c>
      <c r="CL142" t="s">
        <v>3823</v>
      </c>
      <c r="CM142" t="s">
        <v>119</v>
      </c>
      <c r="CN142" t="s">
        <v>133</v>
      </c>
      <c r="CP142" t="s">
        <v>111</v>
      </c>
      <c r="CQ142" t="s">
        <v>134</v>
      </c>
      <c r="CR142" t="s">
        <v>111</v>
      </c>
      <c r="CS142" t="s">
        <v>134</v>
      </c>
      <c r="CT142" t="s">
        <v>119</v>
      </c>
      <c r="CU142" t="s">
        <v>119</v>
      </c>
      <c r="CV142" t="s">
        <v>119</v>
      </c>
      <c r="CW142" t="s">
        <v>119</v>
      </c>
      <c r="CX142">
        <v>16702333063</v>
      </c>
      <c r="CY142" t="s">
        <v>503</v>
      </c>
      <c r="CZ142" t="s">
        <v>119</v>
      </c>
      <c r="DA142" t="s">
        <v>134</v>
      </c>
      <c r="DB142" t="s">
        <v>111</v>
      </c>
    </row>
    <row r="143" spans="1:111" ht="15" customHeight="1" x14ac:dyDescent="0.25">
      <c r="A143" t="s">
        <v>2730</v>
      </c>
      <c r="B143" t="s">
        <v>109</v>
      </c>
      <c r="C143" s="1">
        <v>44036.992732986109</v>
      </c>
      <c r="D143" s="1">
        <v>44110</v>
      </c>
      <c r="E143" t="s">
        <v>138</v>
      </c>
      <c r="F143" s="1">
        <v>44096.833333333336</v>
      </c>
      <c r="G143" t="s">
        <v>111</v>
      </c>
      <c r="H143" t="s">
        <v>111</v>
      </c>
      <c r="I143" t="s">
        <v>111</v>
      </c>
      <c r="J143" t="s">
        <v>441</v>
      </c>
      <c r="K143" t="s">
        <v>442</v>
      </c>
      <c r="L143" t="s">
        <v>443</v>
      </c>
      <c r="N143" t="s">
        <v>444</v>
      </c>
      <c r="O143" t="s">
        <v>117</v>
      </c>
      <c r="P143">
        <v>96950</v>
      </c>
      <c r="Q143" t="s">
        <v>118</v>
      </c>
      <c r="R143" t="s">
        <v>116</v>
      </c>
      <c r="S143">
        <v>16702353481</v>
      </c>
      <c r="U143">
        <v>81111</v>
      </c>
      <c r="V143" t="s">
        <v>120</v>
      </c>
      <c r="X143" t="s">
        <v>446</v>
      </c>
      <c r="Y143" t="s">
        <v>447</v>
      </c>
      <c r="Z143" t="s">
        <v>448</v>
      </c>
      <c r="AA143" t="s">
        <v>333</v>
      </c>
      <c r="AB143" t="s">
        <v>449</v>
      </c>
      <c r="AD143" t="s">
        <v>444</v>
      </c>
      <c r="AE143" t="s">
        <v>117</v>
      </c>
      <c r="AF143">
        <v>96950</v>
      </c>
      <c r="AG143" t="s">
        <v>118</v>
      </c>
      <c r="AH143" t="s">
        <v>116</v>
      </c>
      <c r="AI143">
        <v>16702353481</v>
      </c>
      <c r="AK143" t="s">
        <v>450</v>
      </c>
      <c r="BC143" t="str">
        <f>"49-3023.01"</f>
        <v>49-3023.01</v>
      </c>
      <c r="BD143" t="s">
        <v>451</v>
      </c>
      <c r="BE143" t="s">
        <v>452</v>
      </c>
      <c r="BF143" t="s">
        <v>453</v>
      </c>
      <c r="BG143">
        <v>1</v>
      </c>
      <c r="BI143" s="1">
        <v>44098</v>
      </c>
      <c r="BJ143" s="1">
        <v>44462</v>
      </c>
      <c r="BM143">
        <v>40</v>
      </c>
      <c r="BN143">
        <v>0</v>
      </c>
      <c r="BO143">
        <v>8</v>
      </c>
      <c r="BP143">
        <v>8</v>
      </c>
      <c r="BQ143">
        <v>8</v>
      </c>
      <c r="BR143">
        <v>8</v>
      </c>
      <c r="BS143">
        <v>8</v>
      </c>
      <c r="BT143">
        <v>0</v>
      </c>
      <c r="BU143" t="str">
        <f>"8:00 AM"</f>
        <v>8:00 AM</v>
      </c>
      <c r="BV143" t="str">
        <f>"5:00 PM"</f>
        <v>5:00 PM</v>
      </c>
      <c r="BW143" t="s">
        <v>162</v>
      </c>
      <c r="BX143">
        <v>0</v>
      </c>
      <c r="BY143">
        <v>12</v>
      </c>
      <c r="BZ143" t="s">
        <v>111</v>
      </c>
      <c r="CA143">
        <v>0</v>
      </c>
      <c r="CB143" t="s">
        <v>454</v>
      </c>
      <c r="CC143" t="s">
        <v>443</v>
      </c>
      <c r="CE143" t="s">
        <v>444</v>
      </c>
      <c r="CF143" t="s">
        <v>117</v>
      </c>
      <c r="CG143">
        <v>96950</v>
      </c>
      <c r="CH143" s="3">
        <v>7.98</v>
      </c>
      <c r="CI143" s="3">
        <v>10</v>
      </c>
      <c r="CJ143" s="3">
        <v>11.97</v>
      </c>
      <c r="CK143" s="3">
        <v>15</v>
      </c>
      <c r="CL143" t="s">
        <v>132</v>
      </c>
      <c r="CM143" t="s">
        <v>119</v>
      </c>
      <c r="CN143" t="s">
        <v>133</v>
      </c>
      <c r="CP143" t="s">
        <v>111</v>
      </c>
      <c r="CQ143" t="s">
        <v>134</v>
      </c>
      <c r="CR143" t="s">
        <v>134</v>
      </c>
      <c r="CS143" t="s">
        <v>134</v>
      </c>
      <c r="CT143" t="s">
        <v>119</v>
      </c>
      <c r="CU143" t="s">
        <v>134</v>
      </c>
      <c r="CV143" t="s">
        <v>134</v>
      </c>
      <c r="CW143" t="s">
        <v>455</v>
      </c>
      <c r="CX143">
        <v>16702353481</v>
      </c>
      <c r="CY143" t="s">
        <v>450</v>
      </c>
      <c r="CZ143" t="s">
        <v>119</v>
      </c>
      <c r="DA143" t="s">
        <v>134</v>
      </c>
      <c r="DB143" t="s">
        <v>111</v>
      </c>
      <c r="DC143" t="s">
        <v>456</v>
      </c>
      <c r="DD143" t="s">
        <v>457</v>
      </c>
      <c r="DE143" t="s">
        <v>458</v>
      </c>
      <c r="DF143" t="s">
        <v>441</v>
      </c>
      <c r="DG143" t="s">
        <v>450</v>
      </c>
    </row>
    <row r="144" spans="1:111" ht="15" customHeight="1" x14ac:dyDescent="0.25">
      <c r="A144" t="s">
        <v>5504</v>
      </c>
      <c r="B144" t="s">
        <v>137</v>
      </c>
      <c r="C144" s="1">
        <v>44037.176221412039</v>
      </c>
      <c r="D144" s="1">
        <v>44110</v>
      </c>
      <c r="E144" t="s">
        <v>110</v>
      </c>
      <c r="F144" s="1">
        <v>44103.833333333336</v>
      </c>
      <c r="G144" t="s">
        <v>134</v>
      </c>
      <c r="H144" t="s">
        <v>111</v>
      </c>
      <c r="I144" t="s">
        <v>111</v>
      </c>
      <c r="J144" t="s">
        <v>5505</v>
      </c>
      <c r="K144" t="s">
        <v>5506</v>
      </c>
      <c r="L144" t="s">
        <v>5507</v>
      </c>
      <c r="M144" t="s">
        <v>5508</v>
      </c>
      <c r="N144" t="s">
        <v>154</v>
      </c>
      <c r="O144" t="s">
        <v>117</v>
      </c>
      <c r="P144">
        <v>96950</v>
      </c>
      <c r="Q144" t="s">
        <v>118</v>
      </c>
      <c r="R144" t="s">
        <v>117</v>
      </c>
      <c r="S144">
        <v>16707890506</v>
      </c>
      <c r="U144">
        <v>511210</v>
      </c>
      <c r="V144" t="s">
        <v>120</v>
      </c>
      <c r="X144" t="s">
        <v>5509</v>
      </c>
      <c r="Y144" t="s">
        <v>5510</v>
      </c>
      <c r="Z144" t="s">
        <v>5511</v>
      </c>
      <c r="AA144" t="s">
        <v>342</v>
      </c>
      <c r="AB144" t="s">
        <v>5512</v>
      </c>
      <c r="AC144" t="s">
        <v>5513</v>
      </c>
      <c r="AD144" t="s">
        <v>154</v>
      </c>
      <c r="AE144" t="s">
        <v>117</v>
      </c>
      <c r="AF144">
        <v>96950</v>
      </c>
      <c r="AG144" t="s">
        <v>118</v>
      </c>
      <c r="AH144" t="s">
        <v>117</v>
      </c>
      <c r="AI144">
        <v>16707890506</v>
      </c>
      <c r="AK144" t="s">
        <v>5514</v>
      </c>
      <c r="BC144" t="str">
        <f>"15-1151.00"</f>
        <v>15-1151.00</v>
      </c>
      <c r="BD144" t="s">
        <v>1183</v>
      </c>
      <c r="BE144" t="s">
        <v>5515</v>
      </c>
      <c r="BF144" t="s">
        <v>1183</v>
      </c>
      <c r="BG144">
        <v>2</v>
      </c>
      <c r="BH144">
        <v>2</v>
      </c>
      <c r="BI144" s="1">
        <v>44105</v>
      </c>
      <c r="BJ144" s="1">
        <v>45199</v>
      </c>
      <c r="BK144" s="1">
        <v>44110</v>
      </c>
      <c r="BL144" s="1">
        <v>45199</v>
      </c>
      <c r="BM144">
        <v>35</v>
      </c>
      <c r="BN144">
        <v>0</v>
      </c>
      <c r="BO144">
        <v>7</v>
      </c>
      <c r="BP144">
        <v>7</v>
      </c>
      <c r="BQ144">
        <v>7</v>
      </c>
      <c r="BR144">
        <v>7</v>
      </c>
      <c r="BS144">
        <v>7</v>
      </c>
      <c r="BT144">
        <v>0</v>
      </c>
      <c r="BU144" t="str">
        <f>"9:00 AM"</f>
        <v>9:00 AM</v>
      </c>
      <c r="BV144" t="str">
        <f>"5:00 PM"</f>
        <v>5:00 PM</v>
      </c>
      <c r="BW144" t="s">
        <v>349</v>
      </c>
      <c r="BX144">
        <v>0</v>
      </c>
      <c r="BY144">
        <v>24</v>
      </c>
      <c r="BZ144" t="s">
        <v>111</v>
      </c>
      <c r="CA144">
        <v>0</v>
      </c>
      <c r="CB144" t="s">
        <v>5516</v>
      </c>
      <c r="CC144" t="s">
        <v>5517</v>
      </c>
      <c r="CD144" t="s">
        <v>5508</v>
      </c>
      <c r="CE144" t="s">
        <v>154</v>
      </c>
      <c r="CF144" t="s">
        <v>117</v>
      </c>
      <c r="CG144">
        <v>96950</v>
      </c>
      <c r="CH144" s="3">
        <v>17.48</v>
      </c>
      <c r="CI144" s="3">
        <v>17.48</v>
      </c>
      <c r="CJ144" s="3">
        <v>26.22</v>
      </c>
      <c r="CK144" s="3">
        <v>26.22</v>
      </c>
      <c r="CL144" t="s">
        <v>132</v>
      </c>
      <c r="CM144" t="s">
        <v>119</v>
      </c>
      <c r="CN144" t="s">
        <v>133</v>
      </c>
      <c r="CP144" t="s">
        <v>111</v>
      </c>
      <c r="CQ144" t="s">
        <v>134</v>
      </c>
      <c r="CR144" t="s">
        <v>111</v>
      </c>
      <c r="CS144" t="s">
        <v>134</v>
      </c>
      <c r="CT144" t="s">
        <v>119</v>
      </c>
      <c r="CU144" t="s">
        <v>119</v>
      </c>
      <c r="CV144" t="s">
        <v>119</v>
      </c>
      <c r="CW144" t="s">
        <v>5518</v>
      </c>
      <c r="CX144">
        <v>16702350506</v>
      </c>
      <c r="CY144" t="s">
        <v>5514</v>
      </c>
      <c r="CZ144" t="s">
        <v>119</v>
      </c>
      <c r="DA144" t="s">
        <v>134</v>
      </c>
      <c r="DB144" t="s">
        <v>111</v>
      </c>
      <c r="DC144" t="s">
        <v>5509</v>
      </c>
      <c r="DD144" t="s">
        <v>5510</v>
      </c>
      <c r="DE144" t="s">
        <v>2348</v>
      </c>
      <c r="DF144" t="s">
        <v>5505</v>
      </c>
      <c r="DG144" t="s">
        <v>5514</v>
      </c>
    </row>
    <row r="145" spans="1:111" ht="15" customHeight="1" x14ac:dyDescent="0.25">
      <c r="A145" t="s">
        <v>8794</v>
      </c>
      <c r="B145" t="s">
        <v>109</v>
      </c>
      <c r="C145" s="1">
        <v>44037.210240046297</v>
      </c>
      <c r="D145" s="1">
        <v>44124</v>
      </c>
      <c r="E145" t="s">
        <v>138</v>
      </c>
      <c r="F145" s="1">
        <v>44103.833333333336</v>
      </c>
      <c r="G145" t="s">
        <v>111</v>
      </c>
      <c r="H145" t="s">
        <v>111</v>
      </c>
      <c r="I145" t="s">
        <v>111</v>
      </c>
      <c r="J145" t="s">
        <v>8795</v>
      </c>
      <c r="K145" t="s">
        <v>8796</v>
      </c>
      <c r="L145" t="s">
        <v>5517</v>
      </c>
      <c r="M145" t="s">
        <v>119</v>
      </c>
      <c r="N145" t="s">
        <v>154</v>
      </c>
      <c r="O145" t="s">
        <v>117</v>
      </c>
      <c r="P145">
        <v>96950</v>
      </c>
      <c r="Q145" t="s">
        <v>118</v>
      </c>
      <c r="R145" t="s">
        <v>117</v>
      </c>
      <c r="S145">
        <v>16707890506</v>
      </c>
      <c r="U145">
        <v>561320</v>
      </c>
      <c r="V145" t="s">
        <v>120</v>
      </c>
      <c r="X145" t="s">
        <v>5509</v>
      </c>
      <c r="Y145" t="s">
        <v>5510</v>
      </c>
      <c r="Z145" t="s">
        <v>5511</v>
      </c>
      <c r="AA145" t="s">
        <v>342</v>
      </c>
      <c r="AB145" t="s">
        <v>8797</v>
      </c>
      <c r="AC145" t="s">
        <v>119</v>
      </c>
      <c r="AD145" t="s">
        <v>154</v>
      </c>
      <c r="AE145" t="s">
        <v>117</v>
      </c>
      <c r="AF145">
        <v>96950</v>
      </c>
      <c r="AG145" t="s">
        <v>118</v>
      </c>
      <c r="AH145" t="s">
        <v>117</v>
      </c>
      <c r="AI145">
        <v>16707890506</v>
      </c>
      <c r="AK145" t="s">
        <v>5514</v>
      </c>
      <c r="BC145" t="str">
        <f>"41-2021.00"</f>
        <v>41-2021.00</v>
      </c>
      <c r="BD145" t="s">
        <v>1726</v>
      </c>
      <c r="BE145" t="s">
        <v>8798</v>
      </c>
      <c r="BF145" t="s">
        <v>1726</v>
      </c>
      <c r="BG145">
        <v>1</v>
      </c>
      <c r="BI145" s="1">
        <v>44105</v>
      </c>
      <c r="BJ145" s="1">
        <v>45199</v>
      </c>
      <c r="BM145">
        <v>35</v>
      </c>
      <c r="BN145">
        <v>0</v>
      </c>
      <c r="BO145">
        <v>7</v>
      </c>
      <c r="BP145">
        <v>7</v>
      </c>
      <c r="BQ145">
        <v>7</v>
      </c>
      <c r="BR145">
        <v>7</v>
      </c>
      <c r="BS145">
        <v>7</v>
      </c>
      <c r="BT145">
        <v>0</v>
      </c>
      <c r="BU145" t="str">
        <f>"9:00 AM"</f>
        <v>9:00 AM</v>
      </c>
      <c r="BV145" t="str">
        <f>"5:00 PM"</f>
        <v>5:00 PM</v>
      </c>
      <c r="BW145" t="s">
        <v>128</v>
      </c>
      <c r="BX145">
        <v>0</v>
      </c>
      <c r="BY145">
        <v>12</v>
      </c>
      <c r="BZ145" t="s">
        <v>111</v>
      </c>
      <c r="CA145">
        <v>0</v>
      </c>
      <c r="CB145" t="s">
        <v>8799</v>
      </c>
      <c r="CC145" t="s">
        <v>5513</v>
      </c>
      <c r="CD145" t="s">
        <v>119</v>
      </c>
      <c r="CE145" t="s">
        <v>154</v>
      </c>
      <c r="CF145" t="s">
        <v>117</v>
      </c>
      <c r="CG145">
        <v>96950</v>
      </c>
      <c r="CH145" s="3">
        <v>10.14</v>
      </c>
      <c r="CI145" s="3">
        <v>10.14</v>
      </c>
      <c r="CJ145" s="3">
        <v>15.21</v>
      </c>
      <c r="CK145" s="3">
        <v>15.21</v>
      </c>
      <c r="CL145" t="s">
        <v>132</v>
      </c>
      <c r="CM145" t="s">
        <v>119</v>
      </c>
      <c r="CN145" t="s">
        <v>133</v>
      </c>
      <c r="CP145" t="s">
        <v>111</v>
      </c>
      <c r="CQ145" t="s">
        <v>134</v>
      </c>
      <c r="CR145" t="s">
        <v>111</v>
      </c>
      <c r="CS145" t="s">
        <v>134</v>
      </c>
      <c r="CT145" t="s">
        <v>119</v>
      </c>
      <c r="CU145" t="s">
        <v>119</v>
      </c>
      <c r="CV145" t="s">
        <v>119</v>
      </c>
      <c r="CW145" t="s">
        <v>8800</v>
      </c>
      <c r="CX145">
        <v>16707890506</v>
      </c>
      <c r="CY145" t="s">
        <v>5514</v>
      </c>
      <c r="CZ145" t="s">
        <v>119</v>
      </c>
      <c r="DA145" t="s">
        <v>134</v>
      </c>
      <c r="DB145" t="s">
        <v>111</v>
      </c>
      <c r="DC145" t="s">
        <v>5509</v>
      </c>
      <c r="DD145" t="s">
        <v>5510</v>
      </c>
      <c r="DE145" t="s">
        <v>2348</v>
      </c>
      <c r="DF145" t="s">
        <v>8795</v>
      </c>
      <c r="DG145" t="s">
        <v>5514</v>
      </c>
    </row>
    <row r="146" spans="1:111" ht="15" customHeight="1" x14ac:dyDescent="0.25">
      <c r="A146" t="s">
        <v>7169</v>
      </c>
      <c r="B146" t="s">
        <v>109</v>
      </c>
      <c r="C146" s="1">
        <v>44037.376492129632</v>
      </c>
      <c r="D146" s="1">
        <v>44117</v>
      </c>
      <c r="E146" t="s">
        <v>138</v>
      </c>
      <c r="F146" s="1">
        <v>44103.833333333336</v>
      </c>
      <c r="G146" t="s">
        <v>134</v>
      </c>
      <c r="H146" t="s">
        <v>111</v>
      </c>
      <c r="I146" t="s">
        <v>111</v>
      </c>
      <c r="J146" t="s">
        <v>2225</v>
      </c>
      <c r="K146" t="s">
        <v>119</v>
      </c>
      <c r="L146" t="s">
        <v>7170</v>
      </c>
      <c r="M146" t="s">
        <v>2226</v>
      </c>
      <c r="N146" t="s">
        <v>116</v>
      </c>
      <c r="O146" t="s">
        <v>117</v>
      </c>
      <c r="P146">
        <v>96950</v>
      </c>
      <c r="Q146" t="s">
        <v>118</v>
      </c>
      <c r="R146" t="s">
        <v>119</v>
      </c>
      <c r="S146">
        <v>16702355009</v>
      </c>
      <c r="U146">
        <v>561320</v>
      </c>
      <c r="V146" t="s">
        <v>421</v>
      </c>
      <c r="W146" t="s">
        <v>134</v>
      </c>
      <c r="X146" t="s">
        <v>2227</v>
      </c>
      <c r="Y146" t="s">
        <v>2228</v>
      </c>
      <c r="Z146" t="s">
        <v>2229</v>
      </c>
      <c r="AA146" t="s">
        <v>2160</v>
      </c>
      <c r="AB146" t="s">
        <v>2226</v>
      </c>
      <c r="AD146" t="s">
        <v>116</v>
      </c>
      <c r="AE146" t="s">
        <v>117</v>
      </c>
      <c r="AF146">
        <v>96950</v>
      </c>
      <c r="AG146" t="s">
        <v>118</v>
      </c>
      <c r="AH146" t="s">
        <v>119</v>
      </c>
      <c r="AI146">
        <v>16702355009</v>
      </c>
      <c r="AK146" t="s">
        <v>2230</v>
      </c>
      <c r="BC146" t="str">
        <f>"35-3021.00"</f>
        <v>35-3021.00</v>
      </c>
      <c r="BD146" t="s">
        <v>2036</v>
      </c>
      <c r="BE146" t="s">
        <v>7171</v>
      </c>
      <c r="BF146" t="s">
        <v>7172</v>
      </c>
      <c r="BG146">
        <v>20</v>
      </c>
      <c r="BI146" s="1">
        <v>44105</v>
      </c>
      <c r="BJ146" s="1">
        <v>44469</v>
      </c>
      <c r="BM146">
        <v>35</v>
      </c>
      <c r="BN146">
        <v>0</v>
      </c>
      <c r="BO146">
        <v>7</v>
      </c>
      <c r="BP146">
        <v>7</v>
      </c>
      <c r="BQ146">
        <v>7</v>
      </c>
      <c r="BR146">
        <v>7</v>
      </c>
      <c r="BS146">
        <v>7</v>
      </c>
      <c r="BT146">
        <v>0</v>
      </c>
      <c r="BU146" t="str">
        <f>"8:00 PM"</f>
        <v>8:00 PM</v>
      </c>
      <c r="BV146" t="str">
        <f>"4:00 PM"</f>
        <v>4:00 PM</v>
      </c>
      <c r="BW146" t="s">
        <v>162</v>
      </c>
      <c r="BX146">
        <v>1</v>
      </c>
      <c r="BY146">
        <v>3</v>
      </c>
      <c r="BZ146" t="s">
        <v>111</v>
      </c>
      <c r="CA146">
        <v>0</v>
      </c>
      <c r="CB146" t="s">
        <v>7173</v>
      </c>
      <c r="CC146" t="s">
        <v>2235</v>
      </c>
      <c r="CD146" t="s">
        <v>2226</v>
      </c>
      <c r="CE146" t="s">
        <v>116</v>
      </c>
      <c r="CF146" t="s">
        <v>117</v>
      </c>
      <c r="CG146">
        <v>96950</v>
      </c>
      <c r="CH146" s="3">
        <v>7.41</v>
      </c>
      <c r="CI146" s="3">
        <v>7.6</v>
      </c>
      <c r="CJ146" s="3">
        <v>11.12</v>
      </c>
      <c r="CK146" s="3">
        <v>11.4</v>
      </c>
      <c r="CL146" t="s">
        <v>132</v>
      </c>
      <c r="CM146" t="s">
        <v>119</v>
      </c>
      <c r="CN146" t="s">
        <v>133</v>
      </c>
      <c r="CP146" t="s">
        <v>111</v>
      </c>
      <c r="CQ146" t="s">
        <v>134</v>
      </c>
      <c r="CR146" t="s">
        <v>134</v>
      </c>
      <c r="CS146" t="s">
        <v>134</v>
      </c>
      <c r="CT146" t="s">
        <v>134</v>
      </c>
      <c r="CU146" t="s">
        <v>134</v>
      </c>
      <c r="CV146" t="s">
        <v>134</v>
      </c>
      <c r="CW146" t="s">
        <v>7174</v>
      </c>
      <c r="CX146">
        <v>16702355009</v>
      </c>
      <c r="CY146" t="s">
        <v>2230</v>
      </c>
      <c r="CZ146" t="s">
        <v>236</v>
      </c>
      <c r="DA146" t="s">
        <v>134</v>
      </c>
      <c r="DB146" t="s">
        <v>134</v>
      </c>
    </row>
    <row r="147" spans="1:111" ht="15" customHeight="1" x14ac:dyDescent="0.25">
      <c r="A147" t="s">
        <v>9505</v>
      </c>
      <c r="B147" t="s">
        <v>137</v>
      </c>
      <c r="C147" s="1">
        <v>44037.884411805557</v>
      </c>
      <c r="D147" s="1">
        <v>44119</v>
      </c>
      <c r="E147" t="s">
        <v>110</v>
      </c>
      <c r="G147" t="s">
        <v>111</v>
      </c>
      <c r="H147" t="s">
        <v>111</v>
      </c>
      <c r="I147" t="s">
        <v>111</v>
      </c>
      <c r="J147" t="s">
        <v>9506</v>
      </c>
      <c r="K147" t="s">
        <v>9507</v>
      </c>
      <c r="L147" t="s">
        <v>9508</v>
      </c>
      <c r="M147" t="s">
        <v>286</v>
      </c>
      <c r="N147" t="s">
        <v>552</v>
      </c>
      <c r="O147" t="s">
        <v>117</v>
      </c>
      <c r="P147">
        <v>96952</v>
      </c>
      <c r="Q147" t="s">
        <v>118</v>
      </c>
      <c r="R147" t="s">
        <v>273</v>
      </c>
      <c r="S147">
        <v>16707832666</v>
      </c>
      <c r="U147">
        <v>7211</v>
      </c>
      <c r="V147" t="s">
        <v>120</v>
      </c>
      <c r="X147" t="s">
        <v>7105</v>
      </c>
      <c r="Y147" t="s">
        <v>7106</v>
      </c>
      <c r="Z147" t="s">
        <v>1211</v>
      </c>
      <c r="AA147" t="s">
        <v>1547</v>
      </c>
      <c r="AB147" t="s">
        <v>9508</v>
      </c>
      <c r="AC147" t="s">
        <v>119</v>
      </c>
      <c r="AD147" t="s">
        <v>552</v>
      </c>
      <c r="AE147" t="s">
        <v>117</v>
      </c>
      <c r="AF147">
        <v>96952</v>
      </c>
      <c r="AG147" t="s">
        <v>118</v>
      </c>
      <c r="AH147" t="s">
        <v>273</v>
      </c>
      <c r="AI147">
        <v>16707832666</v>
      </c>
      <c r="AK147" t="s">
        <v>9509</v>
      </c>
      <c r="BC147" t="str">
        <f>"49-9071.00"</f>
        <v>49-9071.00</v>
      </c>
      <c r="BD147" t="s">
        <v>125</v>
      </c>
      <c r="BE147" t="s">
        <v>9510</v>
      </c>
      <c r="BF147" t="s">
        <v>9511</v>
      </c>
      <c r="BG147">
        <v>1</v>
      </c>
      <c r="BH147">
        <v>1</v>
      </c>
      <c r="BI147" s="1">
        <v>44105</v>
      </c>
      <c r="BJ147" s="1">
        <v>44469</v>
      </c>
      <c r="BK147" s="1">
        <v>44119</v>
      </c>
      <c r="BL147" s="1">
        <v>44469</v>
      </c>
      <c r="BM147">
        <v>35</v>
      </c>
      <c r="BN147">
        <v>0</v>
      </c>
      <c r="BO147">
        <v>7</v>
      </c>
      <c r="BP147">
        <v>7</v>
      </c>
      <c r="BQ147">
        <v>7</v>
      </c>
      <c r="BR147">
        <v>7</v>
      </c>
      <c r="BS147">
        <v>7</v>
      </c>
      <c r="BT147">
        <v>0</v>
      </c>
      <c r="BU147" t="str">
        <f>"9:00 AM"</f>
        <v>9:00 AM</v>
      </c>
      <c r="BV147" t="str">
        <f t="shared" ref="BV147:BV152" si="10">"5:00 PM"</f>
        <v>5:00 PM</v>
      </c>
      <c r="BW147" t="s">
        <v>128</v>
      </c>
      <c r="BX147">
        <v>0</v>
      </c>
      <c r="BY147">
        <v>18</v>
      </c>
      <c r="BZ147" t="s">
        <v>111</v>
      </c>
      <c r="CA147">
        <v>0</v>
      </c>
      <c r="CB147" s="2" t="s">
        <v>9512</v>
      </c>
      <c r="CC147" t="s">
        <v>9508</v>
      </c>
      <c r="CD147" t="s">
        <v>119</v>
      </c>
      <c r="CE147" t="s">
        <v>552</v>
      </c>
      <c r="CF147" t="s">
        <v>117</v>
      </c>
      <c r="CG147">
        <v>96952</v>
      </c>
      <c r="CH147" s="3">
        <v>12.64</v>
      </c>
      <c r="CI147" s="3">
        <v>12.64</v>
      </c>
      <c r="CJ147" s="3">
        <v>18.96</v>
      </c>
      <c r="CK147" s="3">
        <v>18.96</v>
      </c>
      <c r="CL147" t="s">
        <v>132</v>
      </c>
      <c r="CM147" t="s">
        <v>9513</v>
      </c>
      <c r="CN147" t="s">
        <v>133</v>
      </c>
      <c r="CP147" t="s">
        <v>111</v>
      </c>
      <c r="CQ147" t="s">
        <v>134</v>
      </c>
      <c r="CR147" t="s">
        <v>111</v>
      </c>
      <c r="CS147" t="s">
        <v>134</v>
      </c>
      <c r="CT147" t="s">
        <v>119</v>
      </c>
      <c r="CU147" t="s">
        <v>134</v>
      </c>
      <c r="CV147" t="s">
        <v>119</v>
      </c>
      <c r="CW147" t="s">
        <v>9514</v>
      </c>
      <c r="CX147">
        <v>16707832666</v>
      </c>
      <c r="CY147" t="s">
        <v>9515</v>
      </c>
      <c r="CZ147" t="s">
        <v>286</v>
      </c>
      <c r="DA147" t="s">
        <v>134</v>
      </c>
      <c r="DB147" t="s">
        <v>111</v>
      </c>
    </row>
    <row r="148" spans="1:111" ht="15" customHeight="1" x14ac:dyDescent="0.25">
      <c r="A148" t="s">
        <v>2224</v>
      </c>
      <c r="B148" t="s">
        <v>109</v>
      </c>
      <c r="C148" s="1">
        <v>44038.051313888885</v>
      </c>
      <c r="D148" s="1">
        <v>44117</v>
      </c>
      <c r="E148" t="s">
        <v>138</v>
      </c>
      <c r="F148" s="1">
        <v>44103.833333333336</v>
      </c>
      <c r="G148" t="s">
        <v>111</v>
      </c>
      <c r="H148" t="s">
        <v>111</v>
      </c>
      <c r="I148" t="s">
        <v>111</v>
      </c>
      <c r="J148" t="s">
        <v>2225</v>
      </c>
      <c r="K148" t="s">
        <v>119</v>
      </c>
      <c r="L148" t="s">
        <v>2226</v>
      </c>
      <c r="N148" t="s">
        <v>116</v>
      </c>
      <c r="O148" t="s">
        <v>117</v>
      </c>
      <c r="P148">
        <v>96950</v>
      </c>
      <c r="Q148" t="s">
        <v>118</v>
      </c>
      <c r="R148" t="s">
        <v>119</v>
      </c>
      <c r="S148">
        <v>16702355009</v>
      </c>
      <c r="U148">
        <v>561320</v>
      </c>
      <c r="V148" t="s">
        <v>421</v>
      </c>
      <c r="W148" t="s">
        <v>134</v>
      </c>
      <c r="X148" t="s">
        <v>2227</v>
      </c>
      <c r="Y148" t="s">
        <v>2228</v>
      </c>
      <c r="Z148" t="s">
        <v>2229</v>
      </c>
      <c r="AA148" t="s">
        <v>2160</v>
      </c>
      <c r="AB148" t="s">
        <v>2226</v>
      </c>
      <c r="AD148" t="s">
        <v>116</v>
      </c>
      <c r="AE148" t="s">
        <v>117</v>
      </c>
      <c r="AF148">
        <v>96950</v>
      </c>
      <c r="AG148" t="s">
        <v>118</v>
      </c>
      <c r="AH148" t="s">
        <v>119</v>
      </c>
      <c r="AI148">
        <v>16702355009</v>
      </c>
      <c r="AK148" t="s">
        <v>2230</v>
      </c>
      <c r="BC148" t="str">
        <f>"43-4081.00"</f>
        <v>43-4081.00</v>
      </c>
      <c r="BD148" t="s">
        <v>2231</v>
      </c>
      <c r="BE148" t="s">
        <v>2232</v>
      </c>
      <c r="BF148" t="s">
        <v>2233</v>
      </c>
      <c r="BG148">
        <v>15</v>
      </c>
      <c r="BI148" s="1">
        <v>44105</v>
      </c>
      <c r="BJ148" s="1">
        <v>44469</v>
      </c>
      <c r="BM148">
        <v>35</v>
      </c>
      <c r="BN148">
        <v>0</v>
      </c>
      <c r="BO148">
        <v>7</v>
      </c>
      <c r="BP148">
        <v>7</v>
      </c>
      <c r="BQ148">
        <v>7</v>
      </c>
      <c r="BR148">
        <v>7</v>
      </c>
      <c r="BS148">
        <v>7</v>
      </c>
      <c r="BT148">
        <v>0</v>
      </c>
      <c r="BU148" t="str">
        <f>"9:00 AM"</f>
        <v>9:00 AM</v>
      </c>
      <c r="BV148" t="str">
        <f t="shared" si="10"/>
        <v>5:00 PM</v>
      </c>
      <c r="BW148" t="s">
        <v>128</v>
      </c>
      <c r="BX148">
        <v>1</v>
      </c>
      <c r="BY148">
        <v>6</v>
      </c>
      <c r="BZ148" t="s">
        <v>111</v>
      </c>
      <c r="CA148">
        <v>0</v>
      </c>
      <c r="CB148" t="s">
        <v>2234</v>
      </c>
      <c r="CC148" t="s">
        <v>2235</v>
      </c>
      <c r="CD148" t="s">
        <v>2226</v>
      </c>
      <c r="CE148" t="s">
        <v>116</v>
      </c>
      <c r="CF148" t="s">
        <v>117</v>
      </c>
      <c r="CG148">
        <v>96950</v>
      </c>
      <c r="CH148" s="3">
        <v>7.72</v>
      </c>
      <c r="CI148" s="3">
        <v>7.8</v>
      </c>
      <c r="CJ148" s="3">
        <v>11.58</v>
      </c>
      <c r="CK148" s="3">
        <v>11.7</v>
      </c>
      <c r="CL148" t="s">
        <v>132</v>
      </c>
      <c r="CM148" t="s">
        <v>119</v>
      </c>
      <c r="CN148" t="s">
        <v>133</v>
      </c>
      <c r="CP148" t="s">
        <v>111</v>
      </c>
      <c r="CQ148" t="s">
        <v>134</v>
      </c>
      <c r="CR148" t="s">
        <v>111</v>
      </c>
      <c r="CS148" t="s">
        <v>134</v>
      </c>
      <c r="CT148" t="s">
        <v>134</v>
      </c>
      <c r="CU148" t="s">
        <v>134</v>
      </c>
      <c r="CV148" t="s">
        <v>134</v>
      </c>
      <c r="CW148" t="s">
        <v>2236</v>
      </c>
      <c r="CX148">
        <v>16702355009</v>
      </c>
      <c r="CY148" t="s">
        <v>2230</v>
      </c>
      <c r="CZ148" t="s">
        <v>236</v>
      </c>
      <c r="DA148" t="s">
        <v>134</v>
      </c>
      <c r="DB148" t="s">
        <v>134</v>
      </c>
    </row>
    <row r="149" spans="1:111" ht="15" customHeight="1" x14ac:dyDescent="0.25">
      <c r="A149" t="s">
        <v>5774</v>
      </c>
      <c r="B149" t="s">
        <v>137</v>
      </c>
      <c r="C149" s="1">
        <v>44038.41673946759</v>
      </c>
      <c r="D149" s="1">
        <v>44106</v>
      </c>
      <c r="E149" t="s">
        <v>110</v>
      </c>
      <c r="G149" t="s">
        <v>111</v>
      </c>
      <c r="H149" t="s">
        <v>111</v>
      </c>
      <c r="I149" t="s">
        <v>111</v>
      </c>
      <c r="J149" t="s">
        <v>2909</v>
      </c>
      <c r="L149" t="s">
        <v>2910</v>
      </c>
      <c r="M149" t="s">
        <v>2911</v>
      </c>
      <c r="N149" t="s">
        <v>154</v>
      </c>
      <c r="O149" t="s">
        <v>117</v>
      </c>
      <c r="P149">
        <v>96950</v>
      </c>
      <c r="Q149" t="s">
        <v>118</v>
      </c>
      <c r="S149">
        <v>16702348106</v>
      </c>
      <c r="U149">
        <v>23622</v>
      </c>
      <c r="V149" t="s">
        <v>120</v>
      </c>
      <c r="X149" t="s">
        <v>2912</v>
      </c>
      <c r="Y149" t="s">
        <v>2913</v>
      </c>
      <c r="AA149" t="s">
        <v>549</v>
      </c>
      <c r="AB149" t="s">
        <v>2910</v>
      </c>
      <c r="AC149" t="s">
        <v>2911</v>
      </c>
      <c r="AD149" t="s">
        <v>116</v>
      </c>
      <c r="AE149" t="s">
        <v>117</v>
      </c>
      <c r="AF149">
        <v>96950</v>
      </c>
      <c r="AG149" t="s">
        <v>118</v>
      </c>
      <c r="AI149">
        <v>16702348106</v>
      </c>
      <c r="AK149" t="s">
        <v>2914</v>
      </c>
      <c r="BC149" t="str">
        <f>"49-3042.00"</f>
        <v>49-3042.00</v>
      </c>
      <c r="BD149" t="s">
        <v>853</v>
      </c>
      <c r="BE149" t="s">
        <v>2915</v>
      </c>
      <c r="BF149" t="s">
        <v>2916</v>
      </c>
      <c r="BG149">
        <v>2</v>
      </c>
      <c r="BH149">
        <v>2</v>
      </c>
      <c r="BI149" s="1">
        <v>44105</v>
      </c>
      <c r="BJ149" s="1">
        <v>44469</v>
      </c>
      <c r="BK149" s="1">
        <v>44106</v>
      </c>
      <c r="BL149" s="1">
        <v>44469</v>
      </c>
      <c r="BM149">
        <v>40</v>
      </c>
      <c r="BN149">
        <v>0</v>
      </c>
      <c r="BO149">
        <v>8</v>
      </c>
      <c r="BP149">
        <v>8</v>
      </c>
      <c r="BQ149">
        <v>8</v>
      </c>
      <c r="BR149">
        <v>8</v>
      </c>
      <c r="BS149">
        <v>8</v>
      </c>
      <c r="BT149">
        <v>0</v>
      </c>
      <c r="BU149" t="str">
        <f>"8:00 AM"</f>
        <v>8:00 AM</v>
      </c>
      <c r="BV149" t="str">
        <f t="shared" si="10"/>
        <v>5:00 PM</v>
      </c>
      <c r="BW149" t="s">
        <v>162</v>
      </c>
      <c r="BX149">
        <v>0</v>
      </c>
      <c r="BY149">
        <v>24</v>
      </c>
      <c r="BZ149" t="s">
        <v>111</v>
      </c>
      <c r="CA149">
        <v>0</v>
      </c>
      <c r="CB149" t="s">
        <v>5775</v>
      </c>
      <c r="CC149" t="s">
        <v>2910</v>
      </c>
      <c r="CD149" t="s">
        <v>2911</v>
      </c>
      <c r="CE149" t="s">
        <v>116</v>
      </c>
      <c r="CF149" t="s">
        <v>117</v>
      </c>
      <c r="CG149">
        <v>96950</v>
      </c>
      <c r="CH149" s="3">
        <v>8.73</v>
      </c>
      <c r="CI149" s="3">
        <v>8.73</v>
      </c>
      <c r="CJ149" s="3">
        <v>13.1</v>
      </c>
      <c r="CK149" s="3">
        <v>13.1</v>
      </c>
      <c r="CL149" t="s">
        <v>132</v>
      </c>
      <c r="CN149" t="s">
        <v>133</v>
      </c>
      <c r="CP149" t="s">
        <v>111</v>
      </c>
      <c r="CQ149" t="s">
        <v>134</v>
      </c>
      <c r="CR149" t="s">
        <v>134</v>
      </c>
      <c r="CS149" t="s">
        <v>134</v>
      </c>
      <c r="CT149" t="s">
        <v>119</v>
      </c>
      <c r="CU149" t="s">
        <v>134</v>
      </c>
      <c r="CV149" t="s">
        <v>119</v>
      </c>
      <c r="CW149" t="s">
        <v>2918</v>
      </c>
      <c r="CX149">
        <v>16702348106</v>
      </c>
      <c r="CY149" t="s">
        <v>2914</v>
      </c>
      <c r="CZ149" t="s">
        <v>119</v>
      </c>
      <c r="DA149" t="s">
        <v>134</v>
      </c>
      <c r="DB149" t="s">
        <v>111</v>
      </c>
    </row>
    <row r="150" spans="1:111" ht="15" customHeight="1" x14ac:dyDescent="0.25">
      <c r="A150" t="s">
        <v>6800</v>
      </c>
      <c r="B150" t="s">
        <v>137</v>
      </c>
      <c r="C150" s="1">
        <v>44039.017787962963</v>
      </c>
      <c r="D150" s="1">
        <v>44111</v>
      </c>
      <c r="E150" t="s">
        <v>138</v>
      </c>
      <c r="F150" s="1">
        <v>44103.833333333336</v>
      </c>
      <c r="G150" t="s">
        <v>111</v>
      </c>
      <c r="H150" t="s">
        <v>111</v>
      </c>
      <c r="I150" t="s">
        <v>111</v>
      </c>
      <c r="J150" t="s">
        <v>6801</v>
      </c>
      <c r="K150" t="s">
        <v>6802</v>
      </c>
      <c r="L150" t="s">
        <v>6803</v>
      </c>
      <c r="M150" t="s">
        <v>6804</v>
      </c>
      <c r="N150" t="s">
        <v>116</v>
      </c>
      <c r="O150" t="s">
        <v>117</v>
      </c>
      <c r="P150">
        <v>96950</v>
      </c>
      <c r="Q150" t="s">
        <v>118</v>
      </c>
      <c r="S150">
        <v>16702347053</v>
      </c>
      <c r="U150">
        <v>561520</v>
      </c>
      <c r="V150" t="s">
        <v>120</v>
      </c>
      <c r="X150" t="s">
        <v>1304</v>
      </c>
      <c r="Y150" t="s">
        <v>6805</v>
      </c>
      <c r="Z150" t="s">
        <v>6806</v>
      </c>
      <c r="AA150" t="s">
        <v>293</v>
      </c>
      <c r="AB150" t="s">
        <v>6803</v>
      </c>
      <c r="AC150" t="s">
        <v>6804</v>
      </c>
      <c r="AD150" t="s">
        <v>116</v>
      </c>
      <c r="AE150" t="s">
        <v>117</v>
      </c>
      <c r="AF150">
        <v>96950</v>
      </c>
      <c r="AG150" t="s">
        <v>118</v>
      </c>
      <c r="AI150">
        <v>16702347053</v>
      </c>
      <c r="AK150" t="s">
        <v>6807</v>
      </c>
      <c r="AL150" t="s">
        <v>1192</v>
      </c>
      <c r="AM150" t="s">
        <v>1435</v>
      </c>
      <c r="AN150" t="s">
        <v>3117</v>
      </c>
      <c r="AO150" t="s">
        <v>121</v>
      </c>
      <c r="AP150" t="s">
        <v>4892</v>
      </c>
      <c r="AQ150" t="s">
        <v>5488</v>
      </c>
      <c r="AR150" t="s">
        <v>116</v>
      </c>
      <c r="AS150" t="s">
        <v>117</v>
      </c>
      <c r="AT150">
        <v>96950</v>
      </c>
      <c r="AU150" t="s">
        <v>118</v>
      </c>
      <c r="AW150">
        <v>16702330081</v>
      </c>
      <c r="AY150" t="s">
        <v>1439</v>
      </c>
      <c r="AZ150" t="s">
        <v>1440</v>
      </c>
      <c r="BA150" t="s">
        <v>117</v>
      </c>
      <c r="BB150" t="s">
        <v>1441</v>
      </c>
      <c r="BC150" t="str">
        <f>"43-3031.00"</f>
        <v>43-3031.00</v>
      </c>
      <c r="BD150" t="s">
        <v>176</v>
      </c>
      <c r="BE150" t="s">
        <v>6808</v>
      </c>
      <c r="BF150" t="s">
        <v>219</v>
      </c>
      <c r="BG150">
        <v>1</v>
      </c>
      <c r="BH150">
        <v>1</v>
      </c>
      <c r="BI150" s="1">
        <v>44105</v>
      </c>
      <c r="BJ150" s="1">
        <v>44469</v>
      </c>
      <c r="BK150" s="1">
        <v>44111</v>
      </c>
      <c r="BL150" s="1">
        <v>44469</v>
      </c>
      <c r="BM150">
        <v>40</v>
      </c>
      <c r="BN150">
        <v>0</v>
      </c>
      <c r="BO150">
        <v>8</v>
      </c>
      <c r="BP150">
        <v>8</v>
      </c>
      <c r="BQ150">
        <v>8</v>
      </c>
      <c r="BR150">
        <v>8</v>
      </c>
      <c r="BS150">
        <v>8</v>
      </c>
      <c r="BT150">
        <v>0</v>
      </c>
      <c r="BU150" t="str">
        <f>"8:00 AM"</f>
        <v>8:00 AM</v>
      </c>
      <c r="BV150" t="str">
        <f t="shared" si="10"/>
        <v>5:00 PM</v>
      </c>
      <c r="BW150" t="s">
        <v>128</v>
      </c>
      <c r="BX150">
        <v>0</v>
      </c>
      <c r="BY150">
        <v>24</v>
      </c>
      <c r="BZ150" t="s">
        <v>111</v>
      </c>
      <c r="CA150">
        <v>0</v>
      </c>
      <c r="CB150" t="e">
        <f>-N/a</f>
        <v>#NAME?</v>
      </c>
      <c r="CC150" t="s">
        <v>6803</v>
      </c>
      <c r="CD150" t="s">
        <v>6804</v>
      </c>
      <c r="CE150" t="s">
        <v>116</v>
      </c>
      <c r="CF150" t="s">
        <v>117</v>
      </c>
      <c r="CG150">
        <v>96950</v>
      </c>
      <c r="CH150" s="3">
        <v>13.9</v>
      </c>
      <c r="CI150" s="3">
        <v>13.9</v>
      </c>
      <c r="CJ150" s="3">
        <v>20.85</v>
      </c>
      <c r="CK150" s="3">
        <v>20.85</v>
      </c>
      <c r="CL150" t="s">
        <v>132</v>
      </c>
      <c r="CM150" t="s">
        <v>119</v>
      </c>
      <c r="CN150" t="s">
        <v>133</v>
      </c>
      <c r="CP150" t="s">
        <v>111</v>
      </c>
      <c r="CQ150" t="s">
        <v>134</v>
      </c>
      <c r="CR150" t="s">
        <v>111</v>
      </c>
      <c r="CS150" t="s">
        <v>134</v>
      </c>
      <c r="CT150" t="s">
        <v>119</v>
      </c>
      <c r="CU150" t="s">
        <v>134</v>
      </c>
      <c r="CV150" t="s">
        <v>134</v>
      </c>
      <c r="CW150" t="s">
        <v>119</v>
      </c>
      <c r="CX150">
        <v>16702347053</v>
      </c>
      <c r="CY150" t="s">
        <v>6807</v>
      </c>
      <c r="CZ150" t="s">
        <v>119</v>
      </c>
      <c r="DA150" t="s">
        <v>134</v>
      </c>
      <c r="DB150" t="s">
        <v>111</v>
      </c>
    </row>
    <row r="151" spans="1:111" ht="15" customHeight="1" x14ac:dyDescent="0.25">
      <c r="A151" t="s">
        <v>6959</v>
      </c>
      <c r="B151" t="s">
        <v>109</v>
      </c>
      <c r="C151" s="1">
        <v>44039.111537731478</v>
      </c>
      <c r="D151" s="1">
        <v>44117</v>
      </c>
      <c r="E151" t="s">
        <v>138</v>
      </c>
      <c r="F151" s="1">
        <v>44088.833333333336</v>
      </c>
      <c r="G151" t="s">
        <v>111</v>
      </c>
      <c r="H151" t="s">
        <v>111</v>
      </c>
      <c r="I151" t="s">
        <v>111</v>
      </c>
      <c r="J151" t="s">
        <v>6960</v>
      </c>
      <c r="K151" t="s">
        <v>119</v>
      </c>
      <c r="L151" t="s">
        <v>6961</v>
      </c>
      <c r="M151" t="s">
        <v>6962</v>
      </c>
      <c r="N151" t="s">
        <v>116</v>
      </c>
      <c r="O151" t="s">
        <v>117</v>
      </c>
      <c r="P151">
        <v>96950</v>
      </c>
      <c r="Q151" t="s">
        <v>118</v>
      </c>
      <c r="R151" t="s">
        <v>119</v>
      </c>
      <c r="S151">
        <v>16702341610</v>
      </c>
      <c r="U151">
        <v>221114</v>
      </c>
      <c r="V151" t="s">
        <v>120</v>
      </c>
      <c r="X151" t="s">
        <v>6963</v>
      </c>
      <c r="Y151" t="s">
        <v>6964</v>
      </c>
      <c r="AA151" t="s">
        <v>123</v>
      </c>
      <c r="AB151" t="s">
        <v>6961</v>
      </c>
      <c r="AC151" t="s">
        <v>6962</v>
      </c>
      <c r="AD151" t="s">
        <v>116</v>
      </c>
      <c r="AE151" t="s">
        <v>117</v>
      </c>
      <c r="AF151">
        <v>96950</v>
      </c>
      <c r="AG151" t="s">
        <v>118</v>
      </c>
      <c r="AH151" t="s">
        <v>119</v>
      </c>
      <c r="AI151">
        <v>16702341610</v>
      </c>
      <c r="AK151" t="s">
        <v>6965</v>
      </c>
      <c r="BC151" t="str">
        <f>"49-9071.00"</f>
        <v>49-9071.00</v>
      </c>
      <c r="BD151" t="s">
        <v>125</v>
      </c>
      <c r="BE151" t="s">
        <v>6966</v>
      </c>
      <c r="BF151" t="s">
        <v>127</v>
      </c>
      <c r="BG151">
        <v>3</v>
      </c>
      <c r="BI151" s="1">
        <v>44075</v>
      </c>
      <c r="BJ151" s="1">
        <v>44439</v>
      </c>
      <c r="BM151">
        <v>40</v>
      </c>
      <c r="BN151">
        <v>0</v>
      </c>
      <c r="BO151">
        <v>8</v>
      </c>
      <c r="BP151">
        <v>8</v>
      </c>
      <c r="BQ151">
        <v>8</v>
      </c>
      <c r="BR151">
        <v>8</v>
      </c>
      <c r="BS151">
        <v>8</v>
      </c>
      <c r="BT151">
        <v>0</v>
      </c>
      <c r="BU151" t="str">
        <f>"8:00 AM"</f>
        <v>8:00 AM</v>
      </c>
      <c r="BV151" t="str">
        <f t="shared" si="10"/>
        <v>5:00 PM</v>
      </c>
      <c r="BW151" t="s">
        <v>128</v>
      </c>
      <c r="BX151">
        <v>0</v>
      </c>
      <c r="BY151">
        <v>12</v>
      </c>
      <c r="BZ151" t="s">
        <v>111</v>
      </c>
      <c r="CA151">
        <v>0</v>
      </c>
      <c r="CB151" t="s">
        <v>6967</v>
      </c>
      <c r="CC151" t="s">
        <v>6961</v>
      </c>
      <c r="CD151" t="s">
        <v>6962</v>
      </c>
      <c r="CE151" t="s">
        <v>116</v>
      </c>
      <c r="CF151" t="s">
        <v>117</v>
      </c>
      <c r="CG151">
        <v>96950</v>
      </c>
      <c r="CH151" s="3">
        <v>8.33</v>
      </c>
      <c r="CI151" s="3">
        <v>8.33</v>
      </c>
      <c r="CJ151" s="3">
        <v>12.5</v>
      </c>
      <c r="CK151" s="3">
        <v>12.5</v>
      </c>
      <c r="CL151" t="s">
        <v>132</v>
      </c>
      <c r="CM151" t="s">
        <v>286</v>
      </c>
      <c r="CN151" t="s">
        <v>133</v>
      </c>
      <c r="CP151" t="s">
        <v>111</v>
      </c>
      <c r="CQ151" t="s">
        <v>134</v>
      </c>
      <c r="CR151" t="s">
        <v>111</v>
      </c>
      <c r="CS151" t="s">
        <v>134</v>
      </c>
      <c r="CT151" t="s">
        <v>119</v>
      </c>
      <c r="CU151" t="s">
        <v>134</v>
      </c>
      <c r="CV151" t="s">
        <v>119</v>
      </c>
      <c r="CW151" t="s">
        <v>286</v>
      </c>
      <c r="CX151">
        <v>16702341610</v>
      </c>
      <c r="CY151" t="s">
        <v>6965</v>
      </c>
      <c r="CZ151" t="s">
        <v>286</v>
      </c>
      <c r="DA151" t="s">
        <v>134</v>
      </c>
      <c r="DB151" t="s">
        <v>111</v>
      </c>
    </row>
    <row r="152" spans="1:111" ht="15" customHeight="1" x14ac:dyDescent="0.25">
      <c r="A152" t="s">
        <v>4707</v>
      </c>
      <c r="B152" t="s">
        <v>109</v>
      </c>
      <c r="C152" s="1">
        <v>44039.166067592596</v>
      </c>
      <c r="D152" s="1">
        <v>44110</v>
      </c>
      <c r="E152" t="s">
        <v>138</v>
      </c>
      <c r="F152" s="1">
        <v>44104.833333333336</v>
      </c>
      <c r="G152" t="s">
        <v>134</v>
      </c>
      <c r="H152" t="s">
        <v>111</v>
      </c>
      <c r="I152" t="s">
        <v>111</v>
      </c>
      <c r="J152" t="s">
        <v>4708</v>
      </c>
      <c r="K152" t="s">
        <v>4709</v>
      </c>
      <c r="L152" t="s">
        <v>4710</v>
      </c>
      <c r="N152" t="s">
        <v>116</v>
      </c>
      <c r="O152" t="s">
        <v>117</v>
      </c>
      <c r="P152">
        <v>96950</v>
      </c>
      <c r="Q152" t="s">
        <v>118</v>
      </c>
      <c r="S152">
        <v>16717774622</v>
      </c>
      <c r="T152">
        <v>4622</v>
      </c>
      <c r="U152">
        <v>56144</v>
      </c>
      <c r="V152" t="s">
        <v>120</v>
      </c>
      <c r="X152" t="s">
        <v>4711</v>
      </c>
      <c r="Y152" t="s">
        <v>3757</v>
      </c>
      <c r="Z152" t="s">
        <v>4712</v>
      </c>
      <c r="AA152" t="s">
        <v>4713</v>
      </c>
      <c r="AB152" t="s">
        <v>4714</v>
      </c>
      <c r="AC152" t="s">
        <v>4715</v>
      </c>
      <c r="AD152" t="s">
        <v>1831</v>
      </c>
      <c r="AE152" t="s">
        <v>410</v>
      </c>
      <c r="AF152">
        <v>96910</v>
      </c>
      <c r="AG152" t="s">
        <v>118</v>
      </c>
      <c r="AI152">
        <v>16717774622</v>
      </c>
      <c r="AJ152">
        <v>4682</v>
      </c>
      <c r="AK152" t="s">
        <v>4716</v>
      </c>
      <c r="BC152" t="str">
        <f>"43-9021.00"</f>
        <v>43-9021.00</v>
      </c>
      <c r="BD152" t="s">
        <v>4717</v>
      </c>
      <c r="BE152" t="s">
        <v>4718</v>
      </c>
      <c r="BF152" t="s">
        <v>4719</v>
      </c>
      <c r="BG152">
        <v>1</v>
      </c>
      <c r="BI152" s="1">
        <v>44106</v>
      </c>
      <c r="BJ152" s="1">
        <v>45200</v>
      </c>
      <c r="BM152">
        <v>35</v>
      </c>
      <c r="BN152">
        <v>0</v>
      </c>
      <c r="BO152">
        <v>7</v>
      </c>
      <c r="BP152">
        <v>7</v>
      </c>
      <c r="BQ152">
        <v>7</v>
      </c>
      <c r="BR152">
        <v>7</v>
      </c>
      <c r="BS152">
        <v>7</v>
      </c>
      <c r="BT152">
        <v>0</v>
      </c>
      <c r="BU152" t="str">
        <f>"9:00 AM"</f>
        <v>9:00 AM</v>
      </c>
      <c r="BV152" t="str">
        <f t="shared" si="10"/>
        <v>5:00 PM</v>
      </c>
      <c r="BW152" t="s">
        <v>128</v>
      </c>
      <c r="BX152">
        <v>0</v>
      </c>
      <c r="BY152">
        <v>12</v>
      </c>
      <c r="BZ152" t="s">
        <v>111</v>
      </c>
      <c r="CA152">
        <v>0</v>
      </c>
      <c r="CB152" t="s">
        <v>4720</v>
      </c>
      <c r="CC152" t="s">
        <v>4710</v>
      </c>
      <c r="CE152" t="s">
        <v>116</v>
      </c>
      <c r="CF152" t="s">
        <v>117</v>
      </c>
      <c r="CG152">
        <v>96950</v>
      </c>
      <c r="CH152" s="3">
        <v>12.35</v>
      </c>
      <c r="CI152" s="3">
        <v>12.35</v>
      </c>
      <c r="CL152" t="s">
        <v>132</v>
      </c>
      <c r="CM152" t="s">
        <v>119</v>
      </c>
      <c r="CN152" t="s">
        <v>133</v>
      </c>
      <c r="CP152" t="s">
        <v>111</v>
      </c>
      <c r="CQ152" t="s">
        <v>134</v>
      </c>
      <c r="CR152" t="s">
        <v>134</v>
      </c>
      <c r="CS152" t="s">
        <v>111</v>
      </c>
      <c r="CT152" t="s">
        <v>119</v>
      </c>
      <c r="CU152" t="s">
        <v>134</v>
      </c>
      <c r="CV152" t="s">
        <v>119</v>
      </c>
      <c r="CW152" t="s">
        <v>4721</v>
      </c>
      <c r="CX152">
        <v>16717774622</v>
      </c>
      <c r="CY152" t="s">
        <v>4716</v>
      </c>
      <c r="CZ152" t="s">
        <v>119</v>
      </c>
      <c r="DA152" t="s">
        <v>134</v>
      </c>
      <c r="DB152" t="s">
        <v>111</v>
      </c>
    </row>
    <row r="153" spans="1:111" ht="15" customHeight="1" x14ac:dyDescent="0.25">
      <c r="A153" t="s">
        <v>9193</v>
      </c>
      <c r="B153" t="s">
        <v>137</v>
      </c>
      <c r="C153" s="1">
        <v>44039.252198842594</v>
      </c>
      <c r="D153" s="1">
        <v>44109</v>
      </c>
      <c r="E153" t="s">
        <v>138</v>
      </c>
      <c r="F153" s="1">
        <v>44103.833333333336</v>
      </c>
      <c r="G153" t="s">
        <v>134</v>
      </c>
      <c r="H153" t="s">
        <v>111</v>
      </c>
      <c r="I153" t="s">
        <v>111</v>
      </c>
      <c r="J153" t="s">
        <v>9194</v>
      </c>
      <c r="K153" t="s">
        <v>9195</v>
      </c>
      <c r="L153" t="s">
        <v>9196</v>
      </c>
      <c r="N153" t="s">
        <v>545</v>
      </c>
      <c r="O153" t="s">
        <v>117</v>
      </c>
      <c r="P153">
        <v>96952</v>
      </c>
      <c r="Q153" t="s">
        <v>118</v>
      </c>
      <c r="S153">
        <v>16704330003</v>
      </c>
      <c r="U153">
        <v>452319</v>
      </c>
      <c r="V153" t="s">
        <v>120</v>
      </c>
      <c r="X153" t="s">
        <v>9197</v>
      </c>
      <c r="Y153" t="s">
        <v>9198</v>
      </c>
      <c r="Z153" t="s">
        <v>9199</v>
      </c>
      <c r="AA153" t="s">
        <v>9200</v>
      </c>
      <c r="AB153" t="s">
        <v>9196</v>
      </c>
      <c r="AD153" t="s">
        <v>545</v>
      </c>
      <c r="AE153" t="s">
        <v>117</v>
      </c>
      <c r="AF153">
        <v>96952</v>
      </c>
      <c r="AG153" t="s">
        <v>118</v>
      </c>
      <c r="AI153">
        <v>16704330003</v>
      </c>
      <c r="AK153" t="s">
        <v>7302</v>
      </c>
      <c r="BC153" t="str">
        <f>"41-1011.00"</f>
        <v>41-1011.00</v>
      </c>
      <c r="BD153" t="s">
        <v>204</v>
      </c>
      <c r="BE153" t="s">
        <v>9201</v>
      </c>
      <c r="BF153" t="s">
        <v>9202</v>
      </c>
      <c r="BG153">
        <v>1</v>
      </c>
      <c r="BH153">
        <v>1</v>
      </c>
      <c r="BI153" s="1">
        <v>44105</v>
      </c>
      <c r="BJ153" s="1">
        <v>45199</v>
      </c>
      <c r="BK153" s="1">
        <v>44109</v>
      </c>
      <c r="BL153" s="1">
        <v>45199</v>
      </c>
      <c r="BM153">
        <v>40</v>
      </c>
      <c r="BN153">
        <v>0</v>
      </c>
      <c r="BO153">
        <v>8</v>
      </c>
      <c r="BP153">
        <v>8</v>
      </c>
      <c r="BQ153">
        <v>8</v>
      </c>
      <c r="BR153">
        <v>8</v>
      </c>
      <c r="BS153">
        <v>8</v>
      </c>
      <c r="BT153">
        <v>0</v>
      </c>
      <c r="BU153" t="str">
        <f>"7:00 AM"</f>
        <v>7:00 AM</v>
      </c>
      <c r="BV153" t="str">
        <f>"4:00 PM"</f>
        <v>4:00 PM</v>
      </c>
      <c r="BW153" t="s">
        <v>128</v>
      </c>
      <c r="BX153">
        <v>0</v>
      </c>
      <c r="BY153">
        <v>12</v>
      </c>
      <c r="BZ153" t="s">
        <v>134</v>
      </c>
      <c r="CA153">
        <v>3</v>
      </c>
      <c r="CB153" s="2" t="s">
        <v>9203</v>
      </c>
      <c r="CC153" t="s">
        <v>9204</v>
      </c>
      <c r="CD153" t="s">
        <v>9205</v>
      </c>
      <c r="CE153" t="s">
        <v>545</v>
      </c>
      <c r="CF153" t="s">
        <v>117</v>
      </c>
      <c r="CG153">
        <v>96952</v>
      </c>
      <c r="CH153" s="3">
        <v>9.4600000000000009</v>
      </c>
      <c r="CI153" s="3">
        <v>9.4600000000000009</v>
      </c>
      <c r="CJ153" s="3">
        <v>14.19</v>
      </c>
      <c r="CK153" s="3">
        <v>14.19</v>
      </c>
      <c r="CL153" t="s">
        <v>132</v>
      </c>
      <c r="CN153" t="s">
        <v>133</v>
      </c>
      <c r="CP153" t="s">
        <v>111</v>
      </c>
      <c r="CQ153" t="s">
        <v>134</v>
      </c>
      <c r="CR153" t="s">
        <v>111</v>
      </c>
      <c r="CS153" t="s">
        <v>134</v>
      </c>
      <c r="CT153" t="s">
        <v>119</v>
      </c>
      <c r="CU153" t="s">
        <v>134</v>
      </c>
      <c r="CV153" t="s">
        <v>119</v>
      </c>
      <c r="CW153" t="s">
        <v>7307</v>
      </c>
      <c r="CX153">
        <v>16704330003</v>
      </c>
      <c r="CY153" t="s">
        <v>7302</v>
      </c>
      <c r="CZ153" t="s">
        <v>119</v>
      </c>
      <c r="DA153" t="s">
        <v>134</v>
      </c>
      <c r="DB153" t="s">
        <v>111</v>
      </c>
      <c r="DC153" t="s">
        <v>268</v>
      </c>
    </row>
    <row r="154" spans="1:111" ht="15" customHeight="1" x14ac:dyDescent="0.25">
      <c r="A154" t="s">
        <v>3491</v>
      </c>
      <c r="B154" t="s">
        <v>137</v>
      </c>
      <c r="C154" s="1">
        <v>44039.771365740744</v>
      </c>
      <c r="D154" s="1">
        <v>44109</v>
      </c>
      <c r="E154" t="s">
        <v>110</v>
      </c>
      <c r="G154" t="s">
        <v>111</v>
      </c>
      <c r="H154" t="s">
        <v>111</v>
      </c>
      <c r="I154" t="s">
        <v>111</v>
      </c>
      <c r="J154" t="s">
        <v>917</v>
      </c>
      <c r="K154" t="s">
        <v>3492</v>
      </c>
      <c r="L154" t="s">
        <v>1805</v>
      </c>
      <c r="N154" t="s">
        <v>116</v>
      </c>
      <c r="O154" t="s">
        <v>117</v>
      </c>
      <c r="P154">
        <v>96950</v>
      </c>
      <c r="Q154" t="s">
        <v>118</v>
      </c>
      <c r="S154">
        <v>16702358778</v>
      </c>
      <c r="U154">
        <v>493110</v>
      </c>
      <c r="V154" t="s">
        <v>120</v>
      </c>
      <c r="X154" t="s">
        <v>920</v>
      </c>
      <c r="Y154" t="s">
        <v>921</v>
      </c>
      <c r="Z154" t="s">
        <v>922</v>
      </c>
      <c r="AA154" t="s">
        <v>333</v>
      </c>
      <c r="AB154" t="s">
        <v>1805</v>
      </c>
      <c r="AD154" t="s">
        <v>116</v>
      </c>
      <c r="AE154" t="s">
        <v>117</v>
      </c>
      <c r="AF154">
        <v>96950</v>
      </c>
      <c r="AG154" t="s">
        <v>118</v>
      </c>
      <c r="AI154">
        <v>16702358778</v>
      </c>
      <c r="AK154" t="s">
        <v>923</v>
      </c>
      <c r="BC154" t="str">
        <f>"53-3031.00"</f>
        <v>53-3031.00</v>
      </c>
      <c r="BD154" t="s">
        <v>1154</v>
      </c>
      <c r="BE154" t="s">
        <v>3493</v>
      </c>
      <c r="BF154" t="s">
        <v>3494</v>
      </c>
      <c r="BG154">
        <v>2</v>
      </c>
      <c r="BH154">
        <v>2</v>
      </c>
      <c r="BI154" s="1">
        <v>44105</v>
      </c>
      <c r="BJ154" s="1">
        <v>44469</v>
      </c>
      <c r="BK154" s="1">
        <v>44109</v>
      </c>
      <c r="BL154" s="1">
        <v>44469</v>
      </c>
      <c r="BM154">
        <v>40</v>
      </c>
      <c r="BN154">
        <v>0</v>
      </c>
      <c r="BO154">
        <v>8</v>
      </c>
      <c r="BP154">
        <v>8</v>
      </c>
      <c r="BQ154">
        <v>8</v>
      </c>
      <c r="BR154">
        <v>8</v>
      </c>
      <c r="BS154">
        <v>8</v>
      </c>
      <c r="BT154">
        <v>0</v>
      </c>
      <c r="BU154" t="str">
        <f t="shared" ref="BU154:BU159" si="11">"8:00 AM"</f>
        <v>8:00 AM</v>
      </c>
      <c r="BV154" t="str">
        <f t="shared" ref="BV154:BV160" si="12">"5:00 PM"</f>
        <v>5:00 PM</v>
      </c>
      <c r="BW154" t="s">
        <v>128</v>
      </c>
      <c r="BX154">
        <v>0</v>
      </c>
      <c r="BY154">
        <v>0</v>
      </c>
      <c r="BZ154" t="s">
        <v>111</v>
      </c>
      <c r="CA154">
        <v>0</v>
      </c>
      <c r="CB154" t="s">
        <v>3495</v>
      </c>
      <c r="CC154" t="s">
        <v>927</v>
      </c>
      <c r="CD154" t="s">
        <v>928</v>
      </c>
      <c r="CE154" t="s">
        <v>154</v>
      </c>
      <c r="CF154" t="s">
        <v>117</v>
      </c>
      <c r="CG154">
        <v>96950</v>
      </c>
      <c r="CH154" s="3">
        <v>7.65</v>
      </c>
      <c r="CI154" s="3">
        <v>7.65</v>
      </c>
      <c r="CJ154" s="3">
        <v>11.48</v>
      </c>
      <c r="CK154" s="3">
        <v>11.48</v>
      </c>
      <c r="CL154" t="s">
        <v>132</v>
      </c>
      <c r="CM154" t="s">
        <v>286</v>
      </c>
      <c r="CN154" t="s">
        <v>133</v>
      </c>
      <c r="CP154" t="s">
        <v>111</v>
      </c>
      <c r="CQ154" t="s">
        <v>134</v>
      </c>
      <c r="CR154" t="s">
        <v>134</v>
      </c>
      <c r="CS154" t="s">
        <v>134</v>
      </c>
      <c r="CT154" t="s">
        <v>119</v>
      </c>
      <c r="CU154" t="s">
        <v>134</v>
      </c>
      <c r="CV154" t="s">
        <v>134</v>
      </c>
      <c r="CW154" t="s">
        <v>3496</v>
      </c>
      <c r="CX154">
        <v>16702358778</v>
      </c>
      <c r="CY154" t="s">
        <v>923</v>
      </c>
      <c r="CZ154" t="s">
        <v>119</v>
      </c>
      <c r="DA154" t="s">
        <v>134</v>
      </c>
      <c r="DB154" t="s">
        <v>111</v>
      </c>
    </row>
    <row r="155" spans="1:111" ht="15" customHeight="1" x14ac:dyDescent="0.25">
      <c r="A155" t="s">
        <v>1624</v>
      </c>
      <c r="B155" t="s">
        <v>137</v>
      </c>
      <c r="C155" s="1">
        <v>44039.969589351851</v>
      </c>
      <c r="D155" s="1">
        <v>44105</v>
      </c>
      <c r="E155" t="s">
        <v>110</v>
      </c>
      <c r="G155" t="s">
        <v>111</v>
      </c>
      <c r="H155" t="s">
        <v>111</v>
      </c>
      <c r="I155" t="s">
        <v>111</v>
      </c>
      <c r="J155" t="s">
        <v>1625</v>
      </c>
      <c r="L155" t="s">
        <v>1626</v>
      </c>
      <c r="M155" t="s">
        <v>1627</v>
      </c>
      <c r="N155" t="s">
        <v>116</v>
      </c>
      <c r="O155" t="s">
        <v>117</v>
      </c>
      <c r="P155">
        <v>96950</v>
      </c>
      <c r="Q155" t="s">
        <v>118</v>
      </c>
      <c r="S155">
        <v>16702873831</v>
      </c>
      <c r="U155">
        <v>236116</v>
      </c>
      <c r="V155" t="s">
        <v>120</v>
      </c>
      <c r="X155" t="s">
        <v>1628</v>
      </c>
      <c r="Y155" t="s">
        <v>1629</v>
      </c>
      <c r="AA155" t="s">
        <v>123</v>
      </c>
      <c r="AB155" t="s">
        <v>1626</v>
      </c>
      <c r="AC155" t="s">
        <v>1627</v>
      </c>
      <c r="AD155" t="s">
        <v>116</v>
      </c>
      <c r="AE155" t="s">
        <v>117</v>
      </c>
      <c r="AF155">
        <v>96950</v>
      </c>
      <c r="AG155" t="s">
        <v>118</v>
      </c>
      <c r="AI155">
        <v>16702873831</v>
      </c>
      <c r="AK155" t="s">
        <v>1630</v>
      </c>
      <c r="BC155" t="str">
        <f>"47-2111.00"</f>
        <v>47-2111.00</v>
      </c>
      <c r="BD155" t="s">
        <v>262</v>
      </c>
      <c r="BE155" t="s">
        <v>1631</v>
      </c>
      <c r="BF155" t="s">
        <v>1632</v>
      </c>
      <c r="BG155">
        <v>20</v>
      </c>
      <c r="BH155">
        <v>20</v>
      </c>
      <c r="BI155" s="1">
        <v>44105</v>
      </c>
      <c r="BJ155" s="1">
        <v>44469</v>
      </c>
      <c r="BK155" s="1">
        <v>44105</v>
      </c>
      <c r="BL155" s="1">
        <v>44469</v>
      </c>
      <c r="BM155">
        <v>40</v>
      </c>
      <c r="BN155">
        <v>0</v>
      </c>
      <c r="BO155">
        <v>8</v>
      </c>
      <c r="BP155">
        <v>8</v>
      </c>
      <c r="BQ155">
        <v>8</v>
      </c>
      <c r="BR155">
        <v>8</v>
      </c>
      <c r="BS155">
        <v>8</v>
      </c>
      <c r="BT155">
        <v>0</v>
      </c>
      <c r="BU155" t="str">
        <f t="shared" si="11"/>
        <v>8:00 AM</v>
      </c>
      <c r="BV155" t="str">
        <f t="shared" si="12"/>
        <v>5:00 PM</v>
      </c>
      <c r="BW155" t="s">
        <v>128</v>
      </c>
      <c r="BX155">
        <v>0</v>
      </c>
      <c r="BY155">
        <v>24</v>
      </c>
      <c r="BZ155" t="s">
        <v>111</v>
      </c>
      <c r="CA155">
        <v>0</v>
      </c>
      <c r="CB155" t="s">
        <v>1633</v>
      </c>
      <c r="CC155" t="s">
        <v>1634</v>
      </c>
      <c r="CD155" t="s">
        <v>1627</v>
      </c>
      <c r="CE155" t="s">
        <v>116</v>
      </c>
      <c r="CF155" t="s">
        <v>117</v>
      </c>
      <c r="CG155">
        <v>96950</v>
      </c>
      <c r="CH155" s="3">
        <v>17.87</v>
      </c>
      <c r="CI155" s="3">
        <v>17.87</v>
      </c>
      <c r="CJ155" s="3">
        <v>26.81</v>
      </c>
      <c r="CK155" s="3">
        <v>26.81</v>
      </c>
      <c r="CL155" t="s">
        <v>132</v>
      </c>
      <c r="CM155" t="s">
        <v>119</v>
      </c>
      <c r="CN155" t="s">
        <v>133</v>
      </c>
      <c r="CP155" t="s">
        <v>111</v>
      </c>
      <c r="CQ155" t="s">
        <v>134</v>
      </c>
      <c r="CR155" t="s">
        <v>111</v>
      </c>
      <c r="CS155" t="s">
        <v>134</v>
      </c>
      <c r="CT155" t="s">
        <v>119</v>
      </c>
      <c r="CU155" t="s">
        <v>134</v>
      </c>
      <c r="CV155" t="s">
        <v>119</v>
      </c>
      <c r="CW155" t="s">
        <v>191</v>
      </c>
      <c r="CX155">
        <v>16702873831</v>
      </c>
      <c r="CY155" t="s">
        <v>1630</v>
      </c>
      <c r="CZ155" t="s">
        <v>119</v>
      </c>
      <c r="DA155" t="s">
        <v>134</v>
      </c>
      <c r="DB155" t="s">
        <v>111</v>
      </c>
    </row>
    <row r="156" spans="1:111" ht="15" customHeight="1" x14ac:dyDescent="0.25">
      <c r="A156" t="s">
        <v>8552</v>
      </c>
      <c r="B156" t="s">
        <v>137</v>
      </c>
      <c r="C156" s="1">
        <v>44039.976553587963</v>
      </c>
      <c r="D156" s="1">
        <v>44105</v>
      </c>
      <c r="E156" t="s">
        <v>110</v>
      </c>
      <c r="G156" t="s">
        <v>111</v>
      </c>
      <c r="H156" t="s">
        <v>111</v>
      </c>
      <c r="I156" t="s">
        <v>111</v>
      </c>
      <c r="J156" t="s">
        <v>1625</v>
      </c>
      <c r="L156" t="s">
        <v>8553</v>
      </c>
      <c r="M156" t="s">
        <v>8554</v>
      </c>
      <c r="N156" t="s">
        <v>116</v>
      </c>
      <c r="O156" t="s">
        <v>117</v>
      </c>
      <c r="P156">
        <v>96950</v>
      </c>
      <c r="Q156" t="s">
        <v>118</v>
      </c>
      <c r="S156">
        <v>16702873831</v>
      </c>
      <c r="U156">
        <v>236116</v>
      </c>
      <c r="V156" t="s">
        <v>120</v>
      </c>
      <c r="X156" t="s">
        <v>1628</v>
      </c>
      <c r="Y156" t="s">
        <v>1629</v>
      </c>
      <c r="AA156" t="s">
        <v>123</v>
      </c>
      <c r="AB156" t="s">
        <v>4377</v>
      </c>
      <c r="AC156" t="s">
        <v>1627</v>
      </c>
      <c r="AD156" t="s">
        <v>116</v>
      </c>
      <c r="AE156" t="s">
        <v>117</v>
      </c>
      <c r="AF156">
        <v>96950</v>
      </c>
      <c r="AG156" t="s">
        <v>118</v>
      </c>
      <c r="AI156">
        <v>16702873831</v>
      </c>
      <c r="AK156" t="s">
        <v>1630</v>
      </c>
      <c r="BC156" t="str">
        <f>"47-2051.00"</f>
        <v>47-2051.00</v>
      </c>
      <c r="BD156" t="s">
        <v>2200</v>
      </c>
      <c r="BE156" t="s">
        <v>8555</v>
      </c>
      <c r="BF156" t="s">
        <v>3449</v>
      </c>
      <c r="BG156">
        <v>35</v>
      </c>
      <c r="BH156">
        <v>35</v>
      </c>
      <c r="BI156" s="1">
        <v>44105</v>
      </c>
      <c r="BJ156" s="1">
        <v>44469</v>
      </c>
      <c r="BK156" s="1">
        <v>44105</v>
      </c>
      <c r="BL156" s="1">
        <v>44469</v>
      </c>
      <c r="BM156">
        <v>40</v>
      </c>
      <c r="BN156">
        <v>0</v>
      </c>
      <c r="BO156">
        <v>8</v>
      </c>
      <c r="BP156">
        <v>8</v>
      </c>
      <c r="BQ156">
        <v>8</v>
      </c>
      <c r="BR156">
        <v>8</v>
      </c>
      <c r="BS156">
        <v>8</v>
      </c>
      <c r="BT156">
        <v>0</v>
      </c>
      <c r="BU156" t="str">
        <f t="shared" si="11"/>
        <v>8:00 AM</v>
      </c>
      <c r="BV156" t="str">
        <f t="shared" si="12"/>
        <v>5:00 PM</v>
      </c>
      <c r="BW156" t="s">
        <v>162</v>
      </c>
      <c r="BX156">
        <v>0</v>
      </c>
      <c r="BY156">
        <v>3</v>
      </c>
      <c r="BZ156" t="s">
        <v>111</v>
      </c>
      <c r="CA156">
        <v>0</v>
      </c>
      <c r="CB156" t="s">
        <v>8556</v>
      </c>
      <c r="CC156" t="s">
        <v>1634</v>
      </c>
      <c r="CD156" t="s">
        <v>8554</v>
      </c>
      <c r="CE156" t="s">
        <v>116</v>
      </c>
      <c r="CF156" t="s">
        <v>117</v>
      </c>
      <c r="CG156">
        <v>96950</v>
      </c>
      <c r="CH156" s="3">
        <v>15.55</v>
      </c>
      <c r="CI156" s="3">
        <v>15.55</v>
      </c>
      <c r="CJ156" s="3">
        <v>23.33</v>
      </c>
      <c r="CK156" s="3">
        <v>23.33</v>
      </c>
      <c r="CL156" t="s">
        <v>132</v>
      </c>
      <c r="CM156" t="s">
        <v>119</v>
      </c>
      <c r="CN156" t="s">
        <v>133</v>
      </c>
      <c r="CP156" t="s">
        <v>111</v>
      </c>
      <c r="CQ156" t="s">
        <v>134</v>
      </c>
      <c r="CR156" t="s">
        <v>111</v>
      </c>
      <c r="CS156" t="s">
        <v>134</v>
      </c>
      <c r="CT156" t="s">
        <v>119</v>
      </c>
      <c r="CU156" t="s">
        <v>134</v>
      </c>
      <c r="CV156" t="s">
        <v>119</v>
      </c>
      <c r="CW156" t="s">
        <v>191</v>
      </c>
      <c r="CX156">
        <v>16702873831</v>
      </c>
      <c r="CY156" t="s">
        <v>1630</v>
      </c>
      <c r="CZ156" t="s">
        <v>119</v>
      </c>
      <c r="DA156" t="s">
        <v>134</v>
      </c>
      <c r="DB156" t="s">
        <v>111</v>
      </c>
    </row>
    <row r="157" spans="1:111" ht="15" customHeight="1" x14ac:dyDescent="0.25">
      <c r="A157" t="s">
        <v>8032</v>
      </c>
      <c r="B157" t="s">
        <v>137</v>
      </c>
      <c r="C157" s="1">
        <v>44040.020120023146</v>
      </c>
      <c r="D157" s="1">
        <v>44106</v>
      </c>
      <c r="E157" t="s">
        <v>138</v>
      </c>
      <c r="F157" s="1">
        <v>44103.833333333336</v>
      </c>
      <c r="G157" t="s">
        <v>134</v>
      </c>
      <c r="H157" t="s">
        <v>111</v>
      </c>
      <c r="I157" t="s">
        <v>111</v>
      </c>
      <c r="J157" t="s">
        <v>8033</v>
      </c>
      <c r="K157" t="s">
        <v>8034</v>
      </c>
      <c r="L157" t="s">
        <v>8035</v>
      </c>
      <c r="M157" t="s">
        <v>8036</v>
      </c>
      <c r="N157" t="s">
        <v>154</v>
      </c>
      <c r="O157" t="s">
        <v>117</v>
      </c>
      <c r="P157">
        <v>96950</v>
      </c>
      <c r="Q157" t="s">
        <v>118</v>
      </c>
      <c r="R157" t="s">
        <v>119</v>
      </c>
      <c r="S157">
        <v>16702348383</v>
      </c>
      <c r="T157">
        <v>0</v>
      </c>
      <c r="U157">
        <v>45439</v>
      </c>
      <c r="V157" t="s">
        <v>120</v>
      </c>
      <c r="X157" t="s">
        <v>8037</v>
      </c>
      <c r="Y157" t="s">
        <v>8038</v>
      </c>
      <c r="Z157" t="s">
        <v>8039</v>
      </c>
      <c r="AA157" t="s">
        <v>1109</v>
      </c>
      <c r="AB157" t="s">
        <v>8035</v>
      </c>
      <c r="AC157" t="s">
        <v>8036</v>
      </c>
      <c r="AD157" t="s">
        <v>154</v>
      </c>
      <c r="AE157" t="s">
        <v>117</v>
      </c>
      <c r="AF157">
        <v>96950</v>
      </c>
      <c r="AG157" t="s">
        <v>118</v>
      </c>
      <c r="AH157" t="s">
        <v>119</v>
      </c>
      <c r="AI157">
        <v>16702348383</v>
      </c>
      <c r="AJ157">
        <v>0</v>
      </c>
      <c r="AK157" t="s">
        <v>5098</v>
      </c>
      <c r="BC157" t="str">
        <f>"11-2022.00"</f>
        <v>11-2022.00</v>
      </c>
      <c r="BD157" t="s">
        <v>364</v>
      </c>
      <c r="BE157" t="s">
        <v>8040</v>
      </c>
      <c r="BF157" t="s">
        <v>364</v>
      </c>
      <c r="BG157">
        <v>1</v>
      </c>
      <c r="BH157">
        <v>1</v>
      </c>
      <c r="BI157" s="1">
        <v>44105</v>
      </c>
      <c r="BJ157" s="1">
        <v>44469</v>
      </c>
      <c r="BK157" s="1">
        <v>44106</v>
      </c>
      <c r="BL157" s="1">
        <v>44469</v>
      </c>
      <c r="BM157">
        <v>40</v>
      </c>
      <c r="BN157">
        <v>0</v>
      </c>
      <c r="BO157">
        <v>8</v>
      </c>
      <c r="BP157">
        <v>8</v>
      </c>
      <c r="BQ157">
        <v>8</v>
      </c>
      <c r="BR157">
        <v>8</v>
      </c>
      <c r="BS157">
        <v>8</v>
      </c>
      <c r="BT157">
        <v>0</v>
      </c>
      <c r="BU157" t="str">
        <f t="shared" si="11"/>
        <v>8:00 AM</v>
      </c>
      <c r="BV157" t="str">
        <f t="shared" si="12"/>
        <v>5:00 PM</v>
      </c>
      <c r="BW157" t="s">
        <v>349</v>
      </c>
      <c r="BX157">
        <v>0</v>
      </c>
      <c r="BY157">
        <v>24</v>
      </c>
      <c r="BZ157" t="s">
        <v>111</v>
      </c>
      <c r="CA157">
        <v>0</v>
      </c>
      <c r="CB157" t="s">
        <v>8041</v>
      </c>
      <c r="CC157" t="s">
        <v>8042</v>
      </c>
      <c r="CD157" t="s">
        <v>5095</v>
      </c>
      <c r="CE157" t="s">
        <v>154</v>
      </c>
      <c r="CF157" t="s">
        <v>117</v>
      </c>
      <c r="CG157">
        <v>96950</v>
      </c>
      <c r="CH157" s="3">
        <v>14.44</v>
      </c>
      <c r="CI157" s="3">
        <v>14.44</v>
      </c>
      <c r="CJ157" s="3">
        <v>21.66</v>
      </c>
      <c r="CK157" s="3">
        <v>21.66</v>
      </c>
      <c r="CL157" t="s">
        <v>132</v>
      </c>
      <c r="CM157" t="s">
        <v>119</v>
      </c>
      <c r="CN157" t="s">
        <v>133</v>
      </c>
      <c r="CP157" t="s">
        <v>111</v>
      </c>
      <c r="CQ157" t="s">
        <v>134</v>
      </c>
      <c r="CR157" t="s">
        <v>111</v>
      </c>
      <c r="CS157" t="s">
        <v>134</v>
      </c>
      <c r="CT157" t="s">
        <v>119</v>
      </c>
      <c r="CU157" t="s">
        <v>134</v>
      </c>
      <c r="CV157" t="s">
        <v>119</v>
      </c>
      <c r="CW157" t="s">
        <v>119</v>
      </c>
      <c r="CX157">
        <v>16702348383</v>
      </c>
      <c r="CY157" t="s">
        <v>5098</v>
      </c>
      <c r="CZ157" t="s">
        <v>119</v>
      </c>
      <c r="DA157" t="s">
        <v>134</v>
      </c>
      <c r="DB157" t="s">
        <v>111</v>
      </c>
      <c r="DC157" t="s">
        <v>5096</v>
      </c>
      <c r="DD157" t="s">
        <v>5097</v>
      </c>
      <c r="DE157" t="s">
        <v>2043</v>
      </c>
      <c r="DF157" t="s">
        <v>5092</v>
      </c>
      <c r="DG157" t="s">
        <v>5098</v>
      </c>
    </row>
    <row r="158" spans="1:111" ht="15" customHeight="1" x14ac:dyDescent="0.25">
      <c r="A158" t="s">
        <v>3203</v>
      </c>
      <c r="B158" t="s">
        <v>109</v>
      </c>
      <c r="C158" s="1">
        <v>44040.118367708332</v>
      </c>
      <c r="D158" s="1">
        <v>44117</v>
      </c>
      <c r="E158" t="s">
        <v>110</v>
      </c>
      <c r="G158" t="s">
        <v>111</v>
      </c>
      <c r="H158" t="s">
        <v>111</v>
      </c>
      <c r="I158" t="s">
        <v>111</v>
      </c>
      <c r="J158" t="s">
        <v>1014</v>
      </c>
      <c r="K158" t="s">
        <v>1014</v>
      </c>
      <c r="L158" t="s">
        <v>1015</v>
      </c>
      <c r="M158" t="s">
        <v>1016</v>
      </c>
      <c r="N158" t="s">
        <v>1017</v>
      </c>
      <c r="O158" t="s">
        <v>117</v>
      </c>
      <c r="P158">
        <v>96950</v>
      </c>
      <c r="Q158" t="s">
        <v>118</v>
      </c>
      <c r="R158" t="s">
        <v>116</v>
      </c>
      <c r="S158">
        <v>16703223858</v>
      </c>
      <c r="U158">
        <v>488510</v>
      </c>
      <c r="V158" t="s">
        <v>120</v>
      </c>
      <c r="X158" t="s">
        <v>1018</v>
      </c>
      <c r="Y158" t="s">
        <v>1019</v>
      </c>
      <c r="Z158" t="s">
        <v>1020</v>
      </c>
      <c r="AA158" t="s">
        <v>123</v>
      </c>
      <c r="AB158" t="s">
        <v>1716</v>
      </c>
      <c r="AC158" t="s">
        <v>1016</v>
      </c>
      <c r="AD158" t="s">
        <v>1017</v>
      </c>
      <c r="AE158" t="s">
        <v>117</v>
      </c>
      <c r="AF158">
        <v>96950</v>
      </c>
      <c r="AG158" t="s">
        <v>118</v>
      </c>
      <c r="AH158" t="s">
        <v>260</v>
      </c>
      <c r="AI158">
        <v>16703223858</v>
      </c>
      <c r="AK158" t="s">
        <v>1023</v>
      </c>
      <c r="BC158" t="str">
        <f>"13-2011.01"</f>
        <v>13-2011.01</v>
      </c>
      <c r="BD158" t="s">
        <v>1024</v>
      </c>
      <c r="BE158" t="s">
        <v>1717</v>
      </c>
      <c r="BF158" t="s">
        <v>1026</v>
      </c>
      <c r="BG158">
        <v>1</v>
      </c>
      <c r="BI158" s="1">
        <v>44105</v>
      </c>
      <c r="BJ158" s="1">
        <v>44469</v>
      </c>
      <c r="BM158">
        <v>40</v>
      </c>
      <c r="BN158">
        <v>0</v>
      </c>
      <c r="BO158">
        <v>8</v>
      </c>
      <c r="BP158">
        <v>8</v>
      </c>
      <c r="BQ158">
        <v>8</v>
      </c>
      <c r="BR158">
        <v>8</v>
      </c>
      <c r="BS158">
        <v>8</v>
      </c>
      <c r="BT158">
        <v>0</v>
      </c>
      <c r="BU158" t="str">
        <f t="shared" si="11"/>
        <v>8:00 AM</v>
      </c>
      <c r="BV158" t="str">
        <f t="shared" si="12"/>
        <v>5:00 PM</v>
      </c>
      <c r="BW158" t="s">
        <v>415</v>
      </c>
      <c r="BX158">
        <v>0</v>
      </c>
      <c r="BY158">
        <v>36</v>
      </c>
      <c r="BZ158" t="s">
        <v>111</v>
      </c>
      <c r="CA158">
        <v>0</v>
      </c>
      <c r="CB158" t="s">
        <v>3204</v>
      </c>
      <c r="CC158" t="s">
        <v>1719</v>
      </c>
      <c r="CD158" t="s">
        <v>1720</v>
      </c>
      <c r="CE158" t="s">
        <v>1721</v>
      </c>
      <c r="CF158" t="s">
        <v>117</v>
      </c>
      <c r="CG158">
        <v>96950</v>
      </c>
      <c r="CH158" s="3">
        <v>12.86</v>
      </c>
      <c r="CI158" s="3">
        <v>16.399999999999999</v>
      </c>
      <c r="CJ158" s="3">
        <v>19.29</v>
      </c>
      <c r="CK158" s="3">
        <v>24.6</v>
      </c>
      <c r="CL158" t="s">
        <v>132</v>
      </c>
      <c r="CM158" t="s">
        <v>286</v>
      </c>
      <c r="CN158" t="s">
        <v>133</v>
      </c>
      <c r="CP158" t="s">
        <v>111</v>
      </c>
      <c r="CQ158" t="s">
        <v>134</v>
      </c>
      <c r="CR158" t="s">
        <v>111</v>
      </c>
      <c r="CS158" t="s">
        <v>134</v>
      </c>
      <c r="CT158" t="s">
        <v>134</v>
      </c>
      <c r="CU158" t="s">
        <v>134</v>
      </c>
      <c r="CV158" t="s">
        <v>119</v>
      </c>
      <c r="CW158" t="s">
        <v>3205</v>
      </c>
      <c r="CX158">
        <v>16703223858</v>
      </c>
      <c r="CY158" t="s">
        <v>1023</v>
      </c>
      <c r="CZ158" t="s">
        <v>286</v>
      </c>
      <c r="DA158" t="s">
        <v>134</v>
      </c>
      <c r="DB158" t="s">
        <v>111</v>
      </c>
    </row>
    <row r="159" spans="1:111" ht="15" customHeight="1" x14ac:dyDescent="0.25">
      <c r="A159" t="s">
        <v>6166</v>
      </c>
      <c r="B159" t="s">
        <v>109</v>
      </c>
      <c r="C159" s="1">
        <v>44040.131699189813</v>
      </c>
      <c r="D159" s="1">
        <v>44117</v>
      </c>
      <c r="E159" t="s">
        <v>138</v>
      </c>
      <c r="F159" s="1">
        <v>44103.833333333336</v>
      </c>
      <c r="G159" t="s">
        <v>111</v>
      </c>
      <c r="H159" t="s">
        <v>111</v>
      </c>
      <c r="I159" t="s">
        <v>111</v>
      </c>
      <c r="J159" t="s">
        <v>1014</v>
      </c>
      <c r="K159" t="s">
        <v>1014</v>
      </c>
      <c r="L159" t="s">
        <v>1015</v>
      </c>
      <c r="M159" t="s">
        <v>1016</v>
      </c>
      <c r="N159" t="s">
        <v>1017</v>
      </c>
      <c r="O159" t="s">
        <v>117</v>
      </c>
      <c r="P159">
        <v>96950</v>
      </c>
      <c r="Q159" t="s">
        <v>118</v>
      </c>
      <c r="R159" t="s">
        <v>116</v>
      </c>
      <c r="S159">
        <v>16703223858</v>
      </c>
      <c r="U159">
        <v>488510</v>
      </c>
      <c r="V159" t="s">
        <v>120</v>
      </c>
      <c r="X159" t="s">
        <v>1018</v>
      </c>
      <c r="Y159" t="s">
        <v>1019</v>
      </c>
      <c r="Z159" t="s">
        <v>1020</v>
      </c>
      <c r="AA159" t="s">
        <v>123</v>
      </c>
      <c r="AB159" t="s">
        <v>1021</v>
      </c>
      <c r="AC159" t="s">
        <v>1022</v>
      </c>
      <c r="AD159" t="s">
        <v>1017</v>
      </c>
      <c r="AE159" t="s">
        <v>117</v>
      </c>
      <c r="AF159">
        <v>96950</v>
      </c>
      <c r="AG159" t="s">
        <v>118</v>
      </c>
      <c r="AH159" t="s">
        <v>116</v>
      </c>
      <c r="AI159">
        <v>16703223858</v>
      </c>
      <c r="AK159" t="s">
        <v>1023</v>
      </c>
      <c r="BC159" t="str">
        <f>"13-2011.01"</f>
        <v>13-2011.01</v>
      </c>
      <c r="BD159" t="s">
        <v>1024</v>
      </c>
      <c r="BE159" t="s">
        <v>1025</v>
      </c>
      <c r="BF159" t="s">
        <v>1026</v>
      </c>
      <c r="BG159">
        <v>1</v>
      </c>
      <c r="BI159" s="1">
        <v>44105</v>
      </c>
      <c r="BJ159" s="1">
        <v>44469</v>
      </c>
      <c r="BM159">
        <v>40</v>
      </c>
      <c r="BN159">
        <v>0</v>
      </c>
      <c r="BO159">
        <v>8</v>
      </c>
      <c r="BP159">
        <v>8</v>
      </c>
      <c r="BQ159">
        <v>8</v>
      </c>
      <c r="BR159">
        <v>8</v>
      </c>
      <c r="BS159">
        <v>8</v>
      </c>
      <c r="BT159">
        <v>0</v>
      </c>
      <c r="BU159" t="str">
        <f t="shared" si="11"/>
        <v>8:00 AM</v>
      </c>
      <c r="BV159" t="str">
        <f t="shared" si="12"/>
        <v>5:00 PM</v>
      </c>
      <c r="BW159" t="s">
        <v>415</v>
      </c>
      <c r="BX159">
        <v>0</v>
      </c>
      <c r="BY159">
        <v>36</v>
      </c>
      <c r="BZ159" t="s">
        <v>111</v>
      </c>
      <c r="CA159">
        <v>0</v>
      </c>
      <c r="CB159" t="s">
        <v>6167</v>
      </c>
      <c r="CC159" t="s">
        <v>1028</v>
      </c>
      <c r="CD159" t="s">
        <v>1029</v>
      </c>
      <c r="CE159" t="s">
        <v>1030</v>
      </c>
      <c r="CF159" t="s">
        <v>117</v>
      </c>
      <c r="CG159">
        <v>96950</v>
      </c>
      <c r="CH159" s="3">
        <v>12.86</v>
      </c>
      <c r="CI159" s="3">
        <v>16.399999999999999</v>
      </c>
      <c r="CJ159" s="3">
        <v>19.29</v>
      </c>
      <c r="CK159" s="3">
        <v>24.6</v>
      </c>
      <c r="CL159" t="s">
        <v>132</v>
      </c>
      <c r="CM159" t="s">
        <v>286</v>
      </c>
      <c r="CN159" t="s">
        <v>133</v>
      </c>
      <c r="CP159" t="s">
        <v>111</v>
      </c>
      <c r="CQ159" t="s">
        <v>134</v>
      </c>
      <c r="CR159" t="s">
        <v>111</v>
      </c>
      <c r="CS159" t="s">
        <v>134</v>
      </c>
      <c r="CT159" t="s">
        <v>134</v>
      </c>
      <c r="CU159" t="s">
        <v>134</v>
      </c>
      <c r="CV159" t="s">
        <v>119</v>
      </c>
      <c r="CW159" t="s">
        <v>6168</v>
      </c>
      <c r="CX159">
        <v>16703223858</v>
      </c>
      <c r="CY159" t="s">
        <v>1023</v>
      </c>
      <c r="CZ159" t="s">
        <v>286</v>
      </c>
      <c r="DA159" t="s">
        <v>134</v>
      </c>
      <c r="DB159" t="s">
        <v>111</v>
      </c>
    </row>
    <row r="160" spans="1:111" ht="15" customHeight="1" x14ac:dyDescent="0.25">
      <c r="A160" t="s">
        <v>6859</v>
      </c>
      <c r="B160" t="s">
        <v>137</v>
      </c>
      <c r="C160" s="1">
        <v>44040.189690162035</v>
      </c>
      <c r="D160" s="1">
        <v>44119</v>
      </c>
      <c r="E160" t="s">
        <v>110</v>
      </c>
      <c r="G160" t="s">
        <v>134</v>
      </c>
      <c r="H160" t="s">
        <v>111</v>
      </c>
      <c r="I160" t="s">
        <v>111</v>
      </c>
      <c r="J160" t="s">
        <v>6860</v>
      </c>
      <c r="K160" t="s">
        <v>6861</v>
      </c>
      <c r="L160" t="s">
        <v>6862</v>
      </c>
      <c r="N160" t="s">
        <v>154</v>
      </c>
      <c r="O160" t="s">
        <v>117</v>
      </c>
      <c r="P160">
        <v>96950</v>
      </c>
      <c r="Q160" t="s">
        <v>118</v>
      </c>
      <c r="R160" t="s">
        <v>273</v>
      </c>
      <c r="S160">
        <v>16702857635</v>
      </c>
      <c r="U160">
        <v>541512</v>
      </c>
      <c r="V160" t="s">
        <v>120</v>
      </c>
      <c r="X160" t="s">
        <v>2600</v>
      </c>
      <c r="Y160" t="s">
        <v>3223</v>
      </c>
      <c r="Z160" t="s">
        <v>275</v>
      </c>
      <c r="AA160" t="s">
        <v>216</v>
      </c>
      <c r="AB160" t="s">
        <v>6863</v>
      </c>
      <c r="AD160" t="s">
        <v>116</v>
      </c>
      <c r="AE160" t="s">
        <v>117</v>
      </c>
      <c r="AF160">
        <v>96950</v>
      </c>
      <c r="AG160" t="s">
        <v>118</v>
      </c>
      <c r="AH160" t="s">
        <v>273</v>
      </c>
      <c r="AI160">
        <v>16702857635</v>
      </c>
      <c r="AK160" t="s">
        <v>6864</v>
      </c>
      <c r="BC160" t="str">
        <f>"15-1199.09"</f>
        <v>15-1199.09</v>
      </c>
      <c r="BD160" t="s">
        <v>6333</v>
      </c>
      <c r="BE160" t="s">
        <v>6865</v>
      </c>
      <c r="BF160" t="s">
        <v>6866</v>
      </c>
      <c r="BG160">
        <v>1</v>
      </c>
      <c r="BH160">
        <v>1</v>
      </c>
      <c r="BI160" s="1">
        <v>44105</v>
      </c>
      <c r="BJ160" s="1">
        <v>44469</v>
      </c>
      <c r="BK160" s="1">
        <v>44119</v>
      </c>
      <c r="BL160" s="1">
        <v>44469</v>
      </c>
      <c r="BM160">
        <v>35</v>
      </c>
      <c r="BN160">
        <v>0</v>
      </c>
      <c r="BO160">
        <v>7</v>
      </c>
      <c r="BP160">
        <v>7</v>
      </c>
      <c r="BQ160">
        <v>7</v>
      </c>
      <c r="BR160">
        <v>7</v>
      </c>
      <c r="BS160">
        <v>7</v>
      </c>
      <c r="BT160">
        <v>0</v>
      </c>
      <c r="BU160" t="str">
        <f>"9:00 AM"</f>
        <v>9:00 AM</v>
      </c>
      <c r="BV160" t="str">
        <f t="shared" si="12"/>
        <v>5:00 PM</v>
      </c>
      <c r="BW160" t="s">
        <v>128</v>
      </c>
      <c r="BX160">
        <v>24</v>
      </c>
      <c r="BY160">
        <v>48</v>
      </c>
      <c r="BZ160" t="s">
        <v>111</v>
      </c>
      <c r="CA160">
        <v>0</v>
      </c>
      <c r="CB160" t="s">
        <v>6867</v>
      </c>
      <c r="CC160" t="s">
        <v>6868</v>
      </c>
      <c r="CD160" t="s">
        <v>6869</v>
      </c>
      <c r="CE160" t="s">
        <v>154</v>
      </c>
      <c r="CF160" t="s">
        <v>117</v>
      </c>
      <c r="CG160">
        <v>96950</v>
      </c>
      <c r="CH160" s="3">
        <v>35.01</v>
      </c>
      <c r="CI160" s="3">
        <v>35.01</v>
      </c>
      <c r="CJ160" s="3">
        <v>52.52</v>
      </c>
      <c r="CK160" s="3">
        <v>52.52</v>
      </c>
      <c r="CL160" t="s">
        <v>132</v>
      </c>
      <c r="CM160" t="s">
        <v>509</v>
      </c>
      <c r="CN160" t="s">
        <v>133</v>
      </c>
      <c r="CP160" t="s">
        <v>111</v>
      </c>
      <c r="CQ160" t="s">
        <v>134</v>
      </c>
      <c r="CR160" t="s">
        <v>111</v>
      </c>
      <c r="CS160" t="s">
        <v>111</v>
      </c>
      <c r="CT160" t="s">
        <v>119</v>
      </c>
      <c r="CU160" t="s">
        <v>134</v>
      </c>
      <c r="CV160" t="s">
        <v>119</v>
      </c>
      <c r="CW160" t="s">
        <v>6870</v>
      </c>
      <c r="CX160">
        <v>16702857635</v>
      </c>
      <c r="CY160" t="s">
        <v>6864</v>
      </c>
      <c r="CZ160" t="s">
        <v>119</v>
      </c>
      <c r="DA160" t="s">
        <v>134</v>
      </c>
      <c r="DB160" t="s">
        <v>111</v>
      </c>
    </row>
    <row r="161" spans="1:111" ht="15" customHeight="1" x14ac:dyDescent="0.25">
      <c r="A161" t="s">
        <v>4844</v>
      </c>
      <c r="B161" t="s">
        <v>3282</v>
      </c>
      <c r="C161" s="1">
        <v>44040.207862962961</v>
      </c>
      <c r="D161" s="1">
        <v>44152</v>
      </c>
      <c r="E161" t="s">
        <v>110</v>
      </c>
      <c r="G161" t="s">
        <v>134</v>
      </c>
      <c r="H161" t="s">
        <v>111</v>
      </c>
      <c r="I161" t="s">
        <v>111</v>
      </c>
      <c r="J161" t="s">
        <v>4845</v>
      </c>
      <c r="K161" t="s">
        <v>4846</v>
      </c>
      <c r="L161" t="s">
        <v>4847</v>
      </c>
      <c r="M161" t="s">
        <v>4848</v>
      </c>
      <c r="N161" t="s">
        <v>116</v>
      </c>
      <c r="O161" t="s">
        <v>117</v>
      </c>
      <c r="P161">
        <v>96950</v>
      </c>
      <c r="Q161" t="s">
        <v>118</v>
      </c>
      <c r="R161" t="s">
        <v>119</v>
      </c>
      <c r="S161">
        <v>16702355009</v>
      </c>
      <c r="U161">
        <v>561320</v>
      </c>
      <c r="V161" t="s">
        <v>421</v>
      </c>
      <c r="W161" t="s">
        <v>134</v>
      </c>
      <c r="X161" t="s">
        <v>4849</v>
      </c>
      <c r="Y161" t="s">
        <v>2228</v>
      </c>
      <c r="Z161" t="s">
        <v>2227</v>
      </c>
      <c r="AA161" t="s">
        <v>1547</v>
      </c>
      <c r="AB161" t="s">
        <v>4847</v>
      </c>
      <c r="AC161" t="s">
        <v>4848</v>
      </c>
      <c r="AD161" t="s">
        <v>116</v>
      </c>
      <c r="AE161" t="s">
        <v>117</v>
      </c>
      <c r="AF161">
        <v>96950</v>
      </c>
      <c r="AG161" t="s">
        <v>118</v>
      </c>
      <c r="AH161" t="s">
        <v>119</v>
      </c>
      <c r="AI161">
        <v>16702355009</v>
      </c>
      <c r="AK161" t="s">
        <v>4850</v>
      </c>
      <c r="BC161" t="str">
        <f>"35-3021.00"</f>
        <v>35-3021.00</v>
      </c>
      <c r="BD161" t="s">
        <v>2036</v>
      </c>
      <c r="BE161" t="s">
        <v>4851</v>
      </c>
      <c r="BF161" t="s">
        <v>4852</v>
      </c>
      <c r="BG161">
        <v>25</v>
      </c>
      <c r="BH161">
        <v>20</v>
      </c>
      <c r="BI161" s="1">
        <v>44105</v>
      </c>
      <c r="BJ161" s="1">
        <v>44469</v>
      </c>
      <c r="BK161" s="1">
        <v>44152</v>
      </c>
      <c r="BL161" s="1">
        <v>44469</v>
      </c>
      <c r="BM161">
        <v>35</v>
      </c>
      <c r="BN161">
        <v>0</v>
      </c>
      <c r="BO161">
        <v>7</v>
      </c>
      <c r="BP161">
        <v>7</v>
      </c>
      <c r="BQ161">
        <v>7</v>
      </c>
      <c r="BR161">
        <v>7</v>
      </c>
      <c r="BS161">
        <v>7</v>
      </c>
      <c r="BT161">
        <v>0</v>
      </c>
      <c r="BU161" t="str">
        <f>"8:00 AM"</f>
        <v>8:00 AM</v>
      </c>
      <c r="BV161" t="str">
        <f>"4:00 PM"</f>
        <v>4:00 PM</v>
      </c>
      <c r="BW161" t="s">
        <v>162</v>
      </c>
      <c r="BX161">
        <v>1</v>
      </c>
      <c r="BY161">
        <v>3</v>
      </c>
      <c r="BZ161" t="s">
        <v>111</v>
      </c>
      <c r="CA161">
        <v>0</v>
      </c>
      <c r="CB161" t="s">
        <v>4853</v>
      </c>
      <c r="CC161" t="s">
        <v>4847</v>
      </c>
      <c r="CD161" t="s">
        <v>4848</v>
      </c>
      <c r="CE161" t="s">
        <v>116</v>
      </c>
      <c r="CF161" t="s">
        <v>117</v>
      </c>
      <c r="CG161">
        <v>96950</v>
      </c>
      <c r="CH161" s="3">
        <v>7.69</v>
      </c>
      <c r="CI161" s="3">
        <v>7.75</v>
      </c>
      <c r="CJ161" s="3">
        <v>11.54</v>
      </c>
      <c r="CK161" s="3">
        <v>11.63</v>
      </c>
      <c r="CL161" t="s">
        <v>132</v>
      </c>
      <c r="CM161" t="s">
        <v>286</v>
      </c>
      <c r="CN161" t="s">
        <v>133</v>
      </c>
      <c r="CP161" t="s">
        <v>134</v>
      </c>
      <c r="CQ161" t="s">
        <v>134</v>
      </c>
      <c r="CR161" t="s">
        <v>134</v>
      </c>
      <c r="CS161" t="s">
        <v>134</v>
      </c>
      <c r="CT161" t="s">
        <v>134</v>
      </c>
      <c r="CU161" t="s">
        <v>134</v>
      </c>
      <c r="CV161" t="s">
        <v>134</v>
      </c>
      <c r="CW161" t="s">
        <v>4854</v>
      </c>
      <c r="CX161">
        <v>16702355009</v>
      </c>
      <c r="CY161" t="s">
        <v>4855</v>
      </c>
      <c r="CZ161" t="s">
        <v>236</v>
      </c>
      <c r="DA161" t="s">
        <v>134</v>
      </c>
      <c r="DB161" t="s">
        <v>134</v>
      </c>
    </row>
    <row r="162" spans="1:111" ht="15" customHeight="1" x14ac:dyDescent="0.25">
      <c r="A162" t="s">
        <v>7658</v>
      </c>
      <c r="B162" t="s">
        <v>109</v>
      </c>
      <c r="C162" s="1">
        <v>44040.216324189816</v>
      </c>
      <c r="D162" s="1">
        <v>44117</v>
      </c>
      <c r="E162" t="s">
        <v>138</v>
      </c>
      <c r="F162" s="1">
        <v>44103.833333333336</v>
      </c>
      <c r="G162" t="s">
        <v>111</v>
      </c>
      <c r="H162" t="s">
        <v>111</v>
      </c>
      <c r="I162" t="s">
        <v>111</v>
      </c>
      <c r="J162" t="s">
        <v>530</v>
      </c>
      <c r="K162" t="s">
        <v>956</v>
      </c>
      <c r="L162" t="s">
        <v>532</v>
      </c>
      <c r="M162" t="s">
        <v>533</v>
      </c>
      <c r="N162" t="s">
        <v>116</v>
      </c>
      <c r="O162" t="s">
        <v>117</v>
      </c>
      <c r="P162">
        <v>96950</v>
      </c>
      <c r="Q162" t="s">
        <v>118</v>
      </c>
      <c r="R162" t="s">
        <v>119</v>
      </c>
      <c r="S162">
        <v>16702346666</v>
      </c>
      <c r="U162">
        <v>81231</v>
      </c>
      <c r="V162" t="s">
        <v>120</v>
      </c>
      <c r="X162" t="s">
        <v>534</v>
      </c>
      <c r="Y162" t="s">
        <v>535</v>
      </c>
      <c r="AA162" t="s">
        <v>123</v>
      </c>
      <c r="AB162" t="s">
        <v>532</v>
      </c>
      <c r="AC162" t="s">
        <v>7659</v>
      </c>
      <c r="AD162" t="s">
        <v>116</v>
      </c>
      <c r="AE162" t="s">
        <v>117</v>
      </c>
      <c r="AF162">
        <v>96950</v>
      </c>
      <c r="AG162" t="s">
        <v>118</v>
      </c>
      <c r="AH162" t="s">
        <v>119</v>
      </c>
      <c r="AI162">
        <v>16702346666</v>
      </c>
      <c r="AK162" t="s">
        <v>536</v>
      </c>
      <c r="BC162" t="str">
        <f>"49-9071.00"</f>
        <v>49-9071.00</v>
      </c>
      <c r="BD162" t="s">
        <v>125</v>
      </c>
      <c r="BE162" t="s">
        <v>7660</v>
      </c>
      <c r="BF162" t="s">
        <v>7661</v>
      </c>
      <c r="BG162">
        <v>1</v>
      </c>
      <c r="BI162" s="1">
        <v>44105</v>
      </c>
      <c r="BJ162" s="1">
        <v>44469</v>
      </c>
      <c r="BM162">
        <v>40</v>
      </c>
      <c r="BN162">
        <v>0</v>
      </c>
      <c r="BO162">
        <v>8</v>
      </c>
      <c r="BP162">
        <v>8</v>
      </c>
      <c r="BQ162">
        <v>8</v>
      </c>
      <c r="BR162">
        <v>8</v>
      </c>
      <c r="BS162">
        <v>8</v>
      </c>
      <c r="BT162">
        <v>0</v>
      </c>
      <c r="BU162" t="str">
        <f>"8:00 AM"</f>
        <v>8:00 AM</v>
      </c>
      <c r="BV162" t="str">
        <f>"5:00 PM"</f>
        <v>5:00 PM</v>
      </c>
      <c r="BW162" t="s">
        <v>128</v>
      </c>
      <c r="BX162">
        <v>0</v>
      </c>
      <c r="BY162">
        <v>12</v>
      </c>
      <c r="BZ162" t="s">
        <v>111</v>
      </c>
      <c r="CA162">
        <v>0</v>
      </c>
      <c r="CB162" t="s">
        <v>7662</v>
      </c>
      <c r="CC162" t="s">
        <v>532</v>
      </c>
      <c r="CD162" t="s">
        <v>533</v>
      </c>
      <c r="CE162" t="s">
        <v>116</v>
      </c>
      <c r="CF162" t="s">
        <v>117</v>
      </c>
      <c r="CG162">
        <v>96950</v>
      </c>
      <c r="CH162" s="3">
        <v>8.33</v>
      </c>
      <c r="CI162" s="3">
        <v>8.33</v>
      </c>
      <c r="CJ162" s="3">
        <v>12.5</v>
      </c>
      <c r="CK162" s="3">
        <v>12.5</v>
      </c>
      <c r="CL162" t="s">
        <v>132</v>
      </c>
      <c r="CM162" t="s">
        <v>119</v>
      </c>
      <c r="CN162" t="s">
        <v>133</v>
      </c>
      <c r="CP162" t="s">
        <v>111</v>
      </c>
      <c r="CQ162" t="s">
        <v>134</v>
      </c>
      <c r="CR162" t="s">
        <v>111</v>
      </c>
      <c r="CS162" t="s">
        <v>134</v>
      </c>
      <c r="CT162" t="s">
        <v>119</v>
      </c>
      <c r="CU162" t="s">
        <v>134</v>
      </c>
      <c r="CV162" t="s">
        <v>119</v>
      </c>
      <c r="CW162" t="s">
        <v>119</v>
      </c>
      <c r="CX162">
        <v>16702346666</v>
      </c>
      <c r="CY162" t="s">
        <v>540</v>
      </c>
      <c r="CZ162" t="s">
        <v>119</v>
      </c>
      <c r="DA162" t="s">
        <v>134</v>
      </c>
      <c r="DB162" t="s">
        <v>111</v>
      </c>
    </row>
    <row r="163" spans="1:111" ht="15" customHeight="1" x14ac:dyDescent="0.25">
      <c r="A163" t="s">
        <v>8913</v>
      </c>
      <c r="B163" t="s">
        <v>137</v>
      </c>
      <c r="C163" s="1">
        <v>44040.241782523146</v>
      </c>
      <c r="D163" s="1">
        <v>44111</v>
      </c>
      <c r="E163" t="s">
        <v>110</v>
      </c>
      <c r="G163" t="s">
        <v>134</v>
      </c>
      <c r="H163" t="s">
        <v>111</v>
      </c>
      <c r="I163" t="s">
        <v>111</v>
      </c>
      <c r="J163" t="s">
        <v>4165</v>
      </c>
      <c r="K163" t="s">
        <v>119</v>
      </c>
      <c r="L163" t="s">
        <v>7225</v>
      </c>
      <c r="M163" t="s">
        <v>4167</v>
      </c>
      <c r="N163" t="s">
        <v>154</v>
      </c>
      <c r="O163" t="s">
        <v>117</v>
      </c>
      <c r="P163">
        <v>96950</v>
      </c>
      <c r="Q163" t="s">
        <v>118</v>
      </c>
      <c r="S163">
        <v>16702356622</v>
      </c>
      <c r="U163">
        <v>531110</v>
      </c>
      <c r="V163" t="s">
        <v>120</v>
      </c>
      <c r="X163" t="s">
        <v>4168</v>
      </c>
      <c r="Y163" t="s">
        <v>4169</v>
      </c>
      <c r="Z163" t="s">
        <v>4170</v>
      </c>
      <c r="AA163" t="s">
        <v>2774</v>
      </c>
      <c r="AB163" t="s">
        <v>4171</v>
      </c>
      <c r="AC163" t="s">
        <v>4167</v>
      </c>
      <c r="AD163" t="s">
        <v>154</v>
      </c>
      <c r="AE163" t="s">
        <v>117</v>
      </c>
      <c r="AF163">
        <v>96950</v>
      </c>
      <c r="AG163" t="s">
        <v>118</v>
      </c>
      <c r="AI163">
        <v>16707830215</v>
      </c>
      <c r="AK163" t="s">
        <v>4172</v>
      </c>
      <c r="BC163" t="str">
        <f>"49-9071.00"</f>
        <v>49-9071.00</v>
      </c>
      <c r="BD163" t="s">
        <v>125</v>
      </c>
      <c r="BE163" t="s">
        <v>8914</v>
      </c>
      <c r="BF163" t="s">
        <v>125</v>
      </c>
      <c r="BG163">
        <v>2</v>
      </c>
      <c r="BH163">
        <v>2</v>
      </c>
      <c r="BI163" s="1">
        <v>44105</v>
      </c>
      <c r="BJ163" s="1">
        <v>44469</v>
      </c>
      <c r="BK163" s="1">
        <v>44111</v>
      </c>
      <c r="BL163" s="1">
        <v>44469</v>
      </c>
      <c r="BM163">
        <v>40</v>
      </c>
      <c r="BN163">
        <v>0</v>
      </c>
      <c r="BO163">
        <v>8</v>
      </c>
      <c r="BP163">
        <v>8</v>
      </c>
      <c r="BQ163">
        <v>8</v>
      </c>
      <c r="BR163">
        <v>8</v>
      </c>
      <c r="BS163">
        <v>8</v>
      </c>
      <c r="BT163">
        <v>0</v>
      </c>
      <c r="BU163" t="str">
        <f>"7:30 AM"</f>
        <v>7:30 AM</v>
      </c>
      <c r="BV163" t="str">
        <f>"4:30 PM"</f>
        <v>4:30 PM</v>
      </c>
      <c r="BW163" t="s">
        <v>128</v>
      </c>
      <c r="BX163">
        <v>0</v>
      </c>
      <c r="BY163">
        <v>6</v>
      </c>
      <c r="BZ163" t="s">
        <v>111</v>
      </c>
      <c r="CA163">
        <v>0</v>
      </c>
      <c r="CB163" t="s">
        <v>8915</v>
      </c>
      <c r="CC163" t="s">
        <v>4167</v>
      </c>
      <c r="CE163" t="s">
        <v>154</v>
      </c>
      <c r="CF163" t="s">
        <v>117</v>
      </c>
      <c r="CG163">
        <v>96950</v>
      </c>
      <c r="CH163" s="3">
        <v>12.64</v>
      </c>
      <c r="CI163" s="3">
        <v>12.64</v>
      </c>
      <c r="CJ163" s="3">
        <v>18.96</v>
      </c>
      <c r="CK163" s="3">
        <v>18.96</v>
      </c>
      <c r="CL163" t="s">
        <v>132</v>
      </c>
      <c r="CM163" t="s">
        <v>162</v>
      </c>
      <c r="CN163" t="s">
        <v>133</v>
      </c>
      <c r="CP163" t="s">
        <v>111</v>
      </c>
      <c r="CQ163" t="s">
        <v>134</v>
      </c>
      <c r="CR163" t="s">
        <v>134</v>
      </c>
      <c r="CS163" t="s">
        <v>134</v>
      </c>
      <c r="CT163" t="s">
        <v>119</v>
      </c>
      <c r="CU163" t="s">
        <v>134</v>
      </c>
      <c r="CV163" t="s">
        <v>119</v>
      </c>
      <c r="CW163" t="s">
        <v>8916</v>
      </c>
      <c r="CX163">
        <v>16702356622</v>
      </c>
      <c r="CY163" t="s">
        <v>4172</v>
      </c>
      <c r="CZ163" t="s">
        <v>162</v>
      </c>
      <c r="DA163" t="s">
        <v>134</v>
      </c>
      <c r="DB163" t="s">
        <v>111</v>
      </c>
      <c r="DC163" t="s">
        <v>404</v>
      </c>
    </row>
    <row r="164" spans="1:111" ht="15" customHeight="1" x14ac:dyDescent="0.25">
      <c r="A164" t="s">
        <v>7699</v>
      </c>
      <c r="B164" t="s">
        <v>137</v>
      </c>
      <c r="C164" s="1">
        <v>44040.257364467594</v>
      </c>
      <c r="D164" s="1">
        <v>44119</v>
      </c>
      <c r="E164" t="s">
        <v>138</v>
      </c>
      <c r="F164" s="1">
        <v>44103.833333333336</v>
      </c>
      <c r="G164" t="s">
        <v>111</v>
      </c>
      <c r="H164" t="s">
        <v>111</v>
      </c>
      <c r="I164" t="s">
        <v>111</v>
      </c>
      <c r="J164" t="s">
        <v>7700</v>
      </c>
      <c r="K164" t="s">
        <v>162</v>
      </c>
      <c r="L164" t="s">
        <v>7225</v>
      </c>
      <c r="M164" t="s">
        <v>4167</v>
      </c>
      <c r="N164" t="s">
        <v>154</v>
      </c>
      <c r="O164" t="s">
        <v>117</v>
      </c>
      <c r="P164">
        <v>96950</v>
      </c>
      <c r="Q164" t="s">
        <v>118</v>
      </c>
      <c r="S164">
        <v>16702356622</v>
      </c>
      <c r="U164">
        <v>531110</v>
      </c>
      <c r="V164" t="s">
        <v>120</v>
      </c>
      <c r="X164" t="s">
        <v>4168</v>
      </c>
      <c r="Y164" t="s">
        <v>4169</v>
      </c>
      <c r="Z164" t="s">
        <v>4170</v>
      </c>
      <c r="AA164" t="s">
        <v>2774</v>
      </c>
      <c r="AB164" t="s">
        <v>4171</v>
      </c>
      <c r="AC164" t="s">
        <v>4167</v>
      </c>
      <c r="AD164" t="s">
        <v>154</v>
      </c>
      <c r="AE164" t="s">
        <v>117</v>
      </c>
      <c r="AF164">
        <v>96950</v>
      </c>
      <c r="AG164" t="s">
        <v>118</v>
      </c>
      <c r="AI164">
        <v>16707830215</v>
      </c>
      <c r="AK164" t="s">
        <v>4172</v>
      </c>
      <c r="BC164" t="str">
        <f>"49-9071.00"</f>
        <v>49-9071.00</v>
      </c>
      <c r="BD164" t="s">
        <v>125</v>
      </c>
      <c r="BE164" t="s">
        <v>7701</v>
      </c>
      <c r="BF164" t="s">
        <v>3551</v>
      </c>
      <c r="BG164">
        <v>1</v>
      </c>
      <c r="BH164">
        <v>1</v>
      </c>
      <c r="BI164" s="1">
        <v>44105</v>
      </c>
      <c r="BJ164" s="1">
        <v>44469</v>
      </c>
      <c r="BK164" s="1">
        <v>44119</v>
      </c>
      <c r="BL164" s="1">
        <v>44469</v>
      </c>
      <c r="BM164">
        <v>40</v>
      </c>
      <c r="BN164">
        <v>0</v>
      </c>
      <c r="BO164">
        <v>8</v>
      </c>
      <c r="BP164">
        <v>8</v>
      </c>
      <c r="BQ164">
        <v>8</v>
      </c>
      <c r="BR164">
        <v>8</v>
      </c>
      <c r="BS164">
        <v>8</v>
      </c>
      <c r="BT164">
        <v>0</v>
      </c>
      <c r="BU164" t="str">
        <f>"7:30 AM"</f>
        <v>7:30 AM</v>
      </c>
      <c r="BV164" t="str">
        <f>"4:30 PM"</f>
        <v>4:30 PM</v>
      </c>
      <c r="BW164" t="s">
        <v>128</v>
      </c>
      <c r="BX164">
        <v>0</v>
      </c>
      <c r="BY164">
        <v>6</v>
      </c>
      <c r="BZ164" t="s">
        <v>111</v>
      </c>
      <c r="CA164">
        <v>0</v>
      </c>
      <c r="CB164" t="s">
        <v>7702</v>
      </c>
      <c r="CC164" t="s">
        <v>7225</v>
      </c>
      <c r="CD164" t="s">
        <v>4167</v>
      </c>
      <c r="CE164" t="s">
        <v>154</v>
      </c>
      <c r="CF164" t="s">
        <v>117</v>
      </c>
      <c r="CG164">
        <v>96950</v>
      </c>
      <c r="CH164" s="3">
        <v>12.64</v>
      </c>
      <c r="CI164" s="3">
        <v>12.64</v>
      </c>
      <c r="CJ164" s="3">
        <v>18.96</v>
      </c>
      <c r="CK164" s="3">
        <v>18.96</v>
      </c>
      <c r="CL164" t="s">
        <v>132</v>
      </c>
      <c r="CM164" t="s">
        <v>162</v>
      </c>
      <c r="CN164" t="s">
        <v>133</v>
      </c>
      <c r="CP164" t="s">
        <v>111</v>
      </c>
      <c r="CQ164" t="s">
        <v>134</v>
      </c>
      <c r="CR164" t="s">
        <v>134</v>
      </c>
      <c r="CS164" t="s">
        <v>134</v>
      </c>
      <c r="CT164" t="s">
        <v>119</v>
      </c>
      <c r="CU164" t="s">
        <v>134</v>
      </c>
      <c r="CV164" t="s">
        <v>119</v>
      </c>
      <c r="CW164" t="s">
        <v>7703</v>
      </c>
      <c r="CX164">
        <v>16702356622</v>
      </c>
      <c r="CY164" t="s">
        <v>4172</v>
      </c>
      <c r="CZ164" t="s">
        <v>162</v>
      </c>
      <c r="DA164" t="s">
        <v>134</v>
      </c>
      <c r="DB164" t="s">
        <v>111</v>
      </c>
    </row>
    <row r="165" spans="1:111" ht="15" customHeight="1" x14ac:dyDescent="0.25">
      <c r="A165" t="s">
        <v>4164</v>
      </c>
      <c r="B165" t="s">
        <v>109</v>
      </c>
      <c r="C165" s="1">
        <v>44040.272099768517</v>
      </c>
      <c r="D165" s="1">
        <v>44110</v>
      </c>
      <c r="E165" t="s">
        <v>110</v>
      </c>
      <c r="G165" t="s">
        <v>134</v>
      </c>
      <c r="H165" t="s">
        <v>111</v>
      </c>
      <c r="I165" t="s">
        <v>111</v>
      </c>
      <c r="J165" t="s">
        <v>4165</v>
      </c>
      <c r="K165" t="s">
        <v>162</v>
      </c>
      <c r="L165" t="s">
        <v>4166</v>
      </c>
      <c r="M165" t="s">
        <v>4167</v>
      </c>
      <c r="N165" t="s">
        <v>154</v>
      </c>
      <c r="O165" t="s">
        <v>117</v>
      </c>
      <c r="P165">
        <v>96950</v>
      </c>
      <c r="Q165" t="s">
        <v>118</v>
      </c>
      <c r="S165">
        <v>16702356622</v>
      </c>
      <c r="U165">
        <v>236115</v>
      </c>
      <c r="V165" t="s">
        <v>120</v>
      </c>
      <c r="X165" t="s">
        <v>4168</v>
      </c>
      <c r="Y165" t="s">
        <v>4169</v>
      </c>
      <c r="Z165" t="s">
        <v>4170</v>
      </c>
      <c r="AA165" t="s">
        <v>2774</v>
      </c>
      <c r="AB165" t="s">
        <v>4171</v>
      </c>
      <c r="AC165" t="s">
        <v>4167</v>
      </c>
      <c r="AD165" t="s">
        <v>154</v>
      </c>
      <c r="AE165" t="s">
        <v>117</v>
      </c>
      <c r="AF165">
        <v>96950</v>
      </c>
      <c r="AG165" t="s">
        <v>118</v>
      </c>
      <c r="AI165">
        <v>16707830215</v>
      </c>
      <c r="AK165" t="s">
        <v>4172</v>
      </c>
      <c r="BC165" t="str">
        <f>"47-2073.00"</f>
        <v>47-2073.00</v>
      </c>
      <c r="BD165" t="s">
        <v>4173</v>
      </c>
      <c r="BE165" t="s">
        <v>4174</v>
      </c>
      <c r="BF165" t="s">
        <v>4175</v>
      </c>
      <c r="BG165">
        <v>2</v>
      </c>
      <c r="BI165" s="1">
        <v>44105</v>
      </c>
      <c r="BJ165" s="1">
        <v>44469</v>
      </c>
      <c r="BM165">
        <v>40</v>
      </c>
      <c r="BN165">
        <v>0</v>
      </c>
      <c r="BO165">
        <v>8</v>
      </c>
      <c r="BP165">
        <v>8</v>
      </c>
      <c r="BQ165">
        <v>8</v>
      </c>
      <c r="BR165">
        <v>8</v>
      </c>
      <c r="BS165">
        <v>8</v>
      </c>
      <c r="BT165">
        <v>0</v>
      </c>
      <c r="BU165" t="str">
        <f>"7:30 AM"</f>
        <v>7:30 AM</v>
      </c>
      <c r="BV165" t="str">
        <f>"4:30 PM"</f>
        <v>4:30 PM</v>
      </c>
      <c r="BW165" t="s">
        <v>128</v>
      </c>
      <c r="BX165">
        <v>0</v>
      </c>
      <c r="BY165">
        <v>6</v>
      </c>
      <c r="BZ165" t="s">
        <v>111</v>
      </c>
      <c r="CA165">
        <v>0</v>
      </c>
      <c r="CB165" t="s">
        <v>4176</v>
      </c>
      <c r="CC165" t="s">
        <v>4177</v>
      </c>
      <c r="CD165" t="s">
        <v>4167</v>
      </c>
      <c r="CE165" t="s">
        <v>154</v>
      </c>
      <c r="CF165" t="s">
        <v>117</v>
      </c>
      <c r="CG165">
        <v>96950</v>
      </c>
      <c r="CH165" s="3">
        <v>17.38</v>
      </c>
      <c r="CI165" s="3">
        <v>17.38</v>
      </c>
      <c r="CJ165" s="3">
        <v>26.07</v>
      </c>
      <c r="CK165" s="3">
        <v>26.07</v>
      </c>
      <c r="CL165" t="s">
        <v>132</v>
      </c>
      <c r="CM165" t="s">
        <v>162</v>
      </c>
      <c r="CN165" t="s">
        <v>133</v>
      </c>
      <c r="CP165" t="s">
        <v>111</v>
      </c>
      <c r="CQ165" t="s">
        <v>134</v>
      </c>
      <c r="CR165" t="s">
        <v>134</v>
      </c>
      <c r="CS165" t="s">
        <v>134</v>
      </c>
      <c r="CT165" t="s">
        <v>119</v>
      </c>
      <c r="CU165" t="s">
        <v>134</v>
      </c>
      <c r="CV165" t="s">
        <v>119</v>
      </c>
      <c r="CW165" t="s">
        <v>4178</v>
      </c>
      <c r="CX165">
        <v>16702356622</v>
      </c>
      <c r="CY165" t="s">
        <v>4172</v>
      </c>
      <c r="CZ165" t="s">
        <v>162</v>
      </c>
      <c r="DA165" t="s">
        <v>134</v>
      </c>
      <c r="DB165" t="s">
        <v>111</v>
      </c>
    </row>
    <row r="166" spans="1:111" ht="15" customHeight="1" x14ac:dyDescent="0.25">
      <c r="A166" t="s">
        <v>2205</v>
      </c>
      <c r="B166" t="s">
        <v>137</v>
      </c>
      <c r="C166" s="1">
        <v>44040.274859375</v>
      </c>
      <c r="D166" s="1">
        <v>44106</v>
      </c>
      <c r="E166" t="s">
        <v>110</v>
      </c>
      <c r="G166" t="s">
        <v>111</v>
      </c>
      <c r="H166" t="s">
        <v>111</v>
      </c>
      <c r="I166" t="s">
        <v>111</v>
      </c>
      <c r="J166" t="s">
        <v>2206</v>
      </c>
      <c r="K166" t="s">
        <v>2207</v>
      </c>
      <c r="L166" t="s">
        <v>2208</v>
      </c>
      <c r="M166" t="s">
        <v>2209</v>
      </c>
      <c r="N166" t="s">
        <v>116</v>
      </c>
      <c r="O166" t="s">
        <v>117</v>
      </c>
      <c r="P166">
        <v>96950</v>
      </c>
      <c r="Q166" t="s">
        <v>118</v>
      </c>
      <c r="S166">
        <v>16702359398</v>
      </c>
      <c r="U166">
        <v>42499</v>
      </c>
      <c r="V166" t="s">
        <v>120</v>
      </c>
      <c r="X166" t="s">
        <v>2210</v>
      </c>
      <c r="Y166" t="s">
        <v>2211</v>
      </c>
      <c r="Z166" t="s">
        <v>2212</v>
      </c>
      <c r="AA166" t="s">
        <v>2213</v>
      </c>
      <c r="AB166" t="s">
        <v>2208</v>
      </c>
      <c r="AC166" t="s">
        <v>2209</v>
      </c>
      <c r="AD166" t="s">
        <v>154</v>
      </c>
      <c r="AE166" t="s">
        <v>117</v>
      </c>
      <c r="AF166">
        <v>96950</v>
      </c>
      <c r="AG166" t="s">
        <v>118</v>
      </c>
      <c r="AI166">
        <v>16702359398</v>
      </c>
      <c r="AK166" t="s">
        <v>2214</v>
      </c>
      <c r="BC166" t="str">
        <f>"43-5071.00"</f>
        <v>43-5071.00</v>
      </c>
      <c r="BD166" t="s">
        <v>2215</v>
      </c>
      <c r="BE166" t="s">
        <v>2216</v>
      </c>
      <c r="BF166" t="s">
        <v>2217</v>
      </c>
      <c r="BG166">
        <v>1</v>
      </c>
      <c r="BH166">
        <v>1</v>
      </c>
      <c r="BI166" s="1">
        <v>44105</v>
      </c>
      <c r="BJ166" s="1">
        <v>44469</v>
      </c>
      <c r="BK166" s="1">
        <v>44106</v>
      </c>
      <c r="BL166" s="1">
        <v>44469</v>
      </c>
      <c r="BM166">
        <v>40</v>
      </c>
      <c r="BN166">
        <v>0</v>
      </c>
      <c r="BO166">
        <v>8</v>
      </c>
      <c r="BP166">
        <v>8</v>
      </c>
      <c r="BQ166">
        <v>8</v>
      </c>
      <c r="BR166">
        <v>8</v>
      </c>
      <c r="BS166">
        <v>8</v>
      </c>
      <c r="BT166">
        <v>0</v>
      </c>
      <c r="BU166" t="str">
        <f>"8:00 AM"</f>
        <v>8:00 AM</v>
      </c>
      <c r="BV166" t="str">
        <f>"5:00 PM"</f>
        <v>5:00 PM</v>
      </c>
      <c r="BW166" t="s">
        <v>128</v>
      </c>
      <c r="BX166">
        <v>0</v>
      </c>
      <c r="BY166">
        <v>12</v>
      </c>
      <c r="BZ166" t="s">
        <v>111</v>
      </c>
      <c r="CA166">
        <v>0</v>
      </c>
      <c r="CB166" s="2" t="s">
        <v>2218</v>
      </c>
      <c r="CC166" t="s">
        <v>2208</v>
      </c>
      <c r="CD166" t="s">
        <v>2209</v>
      </c>
      <c r="CE166" t="s">
        <v>154</v>
      </c>
      <c r="CF166" t="s">
        <v>117</v>
      </c>
      <c r="CG166">
        <v>96950</v>
      </c>
      <c r="CH166" s="3">
        <v>15.93</v>
      </c>
      <c r="CI166" s="3">
        <v>15.93</v>
      </c>
      <c r="CJ166" s="3">
        <v>23.9</v>
      </c>
      <c r="CK166" s="3">
        <v>23.9</v>
      </c>
      <c r="CL166" t="s">
        <v>132</v>
      </c>
      <c r="CN166" t="s">
        <v>133</v>
      </c>
      <c r="CP166" t="s">
        <v>111</v>
      </c>
      <c r="CQ166" t="s">
        <v>134</v>
      </c>
      <c r="CR166" t="s">
        <v>111</v>
      </c>
      <c r="CS166" t="s">
        <v>134</v>
      </c>
      <c r="CT166" t="s">
        <v>119</v>
      </c>
      <c r="CU166" t="s">
        <v>119</v>
      </c>
      <c r="CV166" t="s">
        <v>119</v>
      </c>
      <c r="CW166" t="s">
        <v>2219</v>
      </c>
      <c r="CX166">
        <v>16702359398</v>
      </c>
      <c r="CY166" t="s">
        <v>2214</v>
      </c>
      <c r="CZ166" t="s">
        <v>119</v>
      </c>
      <c r="DA166" t="s">
        <v>134</v>
      </c>
      <c r="DB166" t="s">
        <v>111</v>
      </c>
    </row>
    <row r="167" spans="1:111" ht="15" customHeight="1" x14ac:dyDescent="0.25">
      <c r="A167" t="s">
        <v>9678</v>
      </c>
      <c r="B167" t="s">
        <v>137</v>
      </c>
      <c r="C167" s="1">
        <v>44040.284428472223</v>
      </c>
      <c r="D167" s="1">
        <v>44110</v>
      </c>
      <c r="E167" t="s">
        <v>110</v>
      </c>
      <c r="G167" t="s">
        <v>111</v>
      </c>
      <c r="H167" t="s">
        <v>111</v>
      </c>
      <c r="I167" t="s">
        <v>111</v>
      </c>
      <c r="J167" t="s">
        <v>2206</v>
      </c>
      <c r="K167" t="s">
        <v>2207</v>
      </c>
      <c r="L167" t="s">
        <v>9679</v>
      </c>
      <c r="M167" t="s">
        <v>2209</v>
      </c>
      <c r="N167" t="s">
        <v>116</v>
      </c>
      <c r="O167" t="s">
        <v>117</v>
      </c>
      <c r="P167">
        <v>96950</v>
      </c>
      <c r="Q167" t="s">
        <v>118</v>
      </c>
      <c r="S167">
        <v>16702359398</v>
      </c>
      <c r="U167">
        <v>42499</v>
      </c>
      <c r="V167" t="s">
        <v>120</v>
      </c>
      <c r="X167" t="s">
        <v>2210</v>
      </c>
      <c r="Y167" t="s">
        <v>2211</v>
      </c>
      <c r="AA167" t="s">
        <v>2213</v>
      </c>
      <c r="AB167" t="s">
        <v>2208</v>
      </c>
      <c r="AC167" t="s">
        <v>2209</v>
      </c>
      <c r="AD167" t="s">
        <v>116</v>
      </c>
      <c r="AE167" t="s">
        <v>117</v>
      </c>
      <c r="AF167">
        <v>96950</v>
      </c>
      <c r="AG167" t="s">
        <v>118</v>
      </c>
      <c r="AI167">
        <v>16702359398</v>
      </c>
      <c r="AK167" t="s">
        <v>2214</v>
      </c>
      <c r="BC167" t="str">
        <f>"11-1021.00"</f>
        <v>11-1021.00</v>
      </c>
      <c r="BD167" t="s">
        <v>838</v>
      </c>
      <c r="BE167" t="s">
        <v>9680</v>
      </c>
      <c r="BF167" t="s">
        <v>216</v>
      </c>
      <c r="BG167">
        <v>1</v>
      </c>
      <c r="BH167">
        <v>1</v>
      </c>
      <c r="BI167" s="1">
        <v>44105</v>
      </c>
      <c r="BJ167" s="1">
        <v>44469</v>
      </c>
      <c r="BK167" s="1">
        <v>44110</v>
      </c>
      <c r="BL167" s="1">
        <v>44469</v>
      </c>
      <c r="BM167">
        <v>40</v>
      </c>
      <c r="BN167">
        <v>0</v>
      </c>
      <c r="BO167">
        <v>8</v>
      </c>
      <c r="BP167">
        <v>8</v>
      </c>
      <c r="BQ167">
        <v>8</v>
      </c>
      <c r="BR167">
        <v>8</v>
      </c>
      <c r="BS167">
        <v>8</v>
      </c>
      <c r="BT167">
        <v>0</v>
      </c>
      <c r="BU167" t="str">
        <f>"8:00 AM"</f>
        <v>8:00 AM</v>
      </c>
      <c r="BV167" t="str">
        <f>"5:00 PM"</f>
        <v>5:00 PM</v>
      </c>
      <c r="BW167" t="s">
        <v>128</v>
      </c>
      <c r="BX167">
        <v>0</v>
      </c>
      <c r="BY167">
        <v>48</v>
      </c>
      <c r="BZ167" t="s">
        <v>134</v>
      </c>
      <c r="CA167">
        <v>5</v>
      </c>
      <c r="CB167" s="2" t="s">
        <v>9681</v>
      </c>
      <c r="CC167" t="s">
        <v>9679</v>
      </c>
      <c r="CD167" t="s">
        <v>2209</v>
      </c>
      <c r="CE167" t="s">
        <v>116</v>
      </c>
      <c r="CF167" t="s">
        <v>117</v>
      </c>
      <c r="CG167">
        <v>96950</v>
      </c>
      <c r="CH167" s="3">
        <v>30.92</v>
      </c>
      <c r="CI167" s="3">
        <v>30.92</v>
      </c>
      <c r="CJ167" s="3">
        <v>46.38</v>
      </c>
      <c r="CK167" s="3">
        <v>46.38</v>
      </c>
      <c r="CL167" t="s">
        <v>132</v>
      </c>
      <c r="CM167" t="s">
        <v>119</v>
      </c>
      <c r="CN167" t="s">
        <v>133</v>
      </c>
      <c r="CP167" t="s">
        <v>111</v>
      </c>
      <c r="CQ167" t="s">
        <v>134</v>
      </c>
      <c r="CR167" t="s">
        <v>111</v>
      </c>
      <c r="CS167" t="s">
        <v>134</v>
      </c>
      <c r="CT167" t="s">
        <v>119</v>
      </c>
      <c r="CU167" t="s">
        <v>119</v>
      </c>
      <c r="CV167" t="s">
        <v>119</v>
      </c>
      <c r="CW167" t="s">
        <v>2219</v>
      </c>
      <c r="CX167">
        <v>16702359398</v>
      </c>
      <c r="CY167" t="s">
        <v>2214</v>
      </c>
      <c r="CZ167" t="s">
        <v>119</v>
      </c>
      <c r="DA167" t="s">
        <v>134</v>
      </c>
      <c r="DB167" t="s">
        <v>111</v>
      </c>
    </row>
    <row r="168" spans="1:111" ht="15" customHeight="1" x14ac:dyDescent="0.25">
      <c r="A168" t="s">
        <v>7219</v>
      </c>
      <c r="B168" t="s">
        <v>109</v>
      </c>
      <c r="C168" s="1">
        <v>44040.308612962966</v>
      </c>
      <c r="D168" s="1">
        <v>44110</v>
      </c>
      <c r="E168" t="s">
        <v>110</v>
      </c>
      <c r="G168" t="s">
        <v>111</v>
      </c>
      <c r="H168" t="s">
        <v>111</v>
      </c>
      <c r="I168" t="s">
        <v>111</v>
      </c>
      <c r="J168" t="s">
        <v>4165</v>
      </c>
      <c r="L168" t="s">
        <v>7220</v>
      </c>
      <c r="M168" t="s">
        <v>4167</v>
      </c>
      <c r="N168" t="s">
        <v>1827</v>
      </c>
      <c r="O168" t="s">
        <v>117</v>
      </c>
      <c r="P168">
        <v>96950</v>
      </c>
      <c r="Q168" t="s">
        <v>118</v>
      </c>
      <c r="R168" t="s">
        <v>3656</v>
      </c>
      <c r="S168">
        <v>16702356622</v>
      </c>
      <c r="U168">
        <v>236115</v>
      </c>
      <c r="V168" t="s">
        <v>120</v>
      </c>
      <c r="X168" t="s">
        <v>4168</v>
      </c>
      <c r="Y168" t="s">
        <v>4169</v>
      </c>
      <c r="Z168" t="s">
        <v>4170</v>
      </c>
      <c r="AA168" t="s">
        <v>2774</v>
      </c>
      <c r="AB168" t="s">
        <v>7221</v>
      </c>
      <c r="AD168" t="s">
        <v>1827</v>
      </c>
      <c r="AE168" t="s">
        <v>117</v>
      </c>
      <c r="AF168">
        <v>96950</v>
      </c>
      <c r="AG168" t="s">
        <v>118</v>
      </c>
      <c r="AH168" t="s">
        <v>3656</v>
      </c>
      <c r="AI168">
        <v>16707830215</v>
      </c>
      <c r="AK168" t="s">
        <v>4172</v>
      </c>
      <c r="BC168" t="str">
        <f>"47-2031.01"</f>
        <v>47-2031.01</v>
      </c>
      <c r="BD168" t="s">
        <v>7131</v>
      </c>
      <c r="BE168" t="s">
        <v>7222</v>
      </c>
      <c r="BF168" t="s">
        <v>7223</v>
      </c>
      <c r="BG168">
        <v>10</v>
      </c>
      <c r="BI168" s="1">
        <v>44105</v>
      </c>
      <c r="BJ168" s="1">
        <v>44469</v>
      </c>
      <c r="BM168">
        <v>40</v>
      </c>
      <c r="BN168">
        <v>0</v>
      </c>
      <c r="BO168">
        <v>8</v>
      </c>
      <c r="BP168">
        <v>8</v>
      </c>
      <c r="BQ168">
        <v>8</v>
      </c>
      <c r="BR168">
        <v>8</v>
      </c>
      <c r="BS168">
        <v>8</v>
      </c>
      <c r="BT168">
        <v>0</v>
      </c>
      <c r="BU168" t="str">
        <f>"7:30 AM"</f>
        <v>7:30 AM</v>
      </c>
      <c r="BV168" t="str">
        <f>"4:30 PM"</f>
        <v>4:30 PM</v>
      </c>
      <c r="BW168" t="s">
        <v>128</v>
      </c>
      <c r="BX168">
        <v>0</v>
      </c>
      <c r="BY168">
        <v>6</v>
      </c>
      <c r="BZ168" t="s">
        <v>111</v>
      </c>
      <c r="CA168">
        <v>0</v>
      </c>
      <c r="CB168" t="s">
        <v>7224</v>
      </c>
      <c r="CC168" t="s">
        <v>7225</v>
      </c>
      <c r="CD168" t="s">
        <v>4167</v>
      </c>
      <c r="CE168" t="s">
        <v>154</v>
      </c>
      <c r="CF168" t="s">
        <v>117</v>
      </c>
      <c r="CG168">
        <v>96950</v>
      </c>
      <c r="CH168" s="3">
        <v>15.91</v>
      </c>
      <c r="CI168" s="3">
        <v>15.91</v>
      </c>
      <c r="CJ168" s="3">
        <v>23.87</v>
      </c>
      <c r="CK168" s="3">
        <v>23.87</v>
      </c>
      <c r="CL168" t="s">
        <v>132</v>
      </c>
      <c r="CM168" t="s">
        <v>162</v>
      </c>
      <c r="CN168" t="s">
        <v>133</v>
      </c>
      <c r="CP168" t="s">
        <v>111</v>
      </c>
      <c r="CQ168" t="s">
        <v>134</v>
      </c>
      <c r="CR168" t="s">
        <v>134</v>
      </c>
      <c r="CS168" t="s">
        <v>134</v>
      </c>
      <c r="CT168" t="s">
        <v>119</v>
      </c>
      <c r="CU168" t="s">
        <v>134</v>
      </c>
      <c r="CV168" t="s">
        <v>119</v>
      </c>
      <c r="CW168" t="s">
        <v>7226</v>
      </c>
      <c r="CX168">
        <v>16702356622</v>
      </c>
      <c r="CY168" t="s">
        <v>4172</v>
      </c>
      <c r="CZ168" t="s">
        <v>162</v>
      </c>
      <c r="DA168" t="s">
        <v>134</v>
      </c>
      <c r="DB168" t="s">
        <v>111</v>
      </c>
    </row>
    <row r="169" spans="1:111" ht="15" customHeight="1" x14ac:dyDescent="0.25">
      <c r="A169" t="s">
        <v>8489</v>
      </c>
      <c r="B169" t="s">
        <v>137</v>
      </c>
      <c r="C169" s="1">
        <v>44040.319637499997</v>
      </c>
      <c r="D169" s="1">
        <v>44110</v>
      </c>
      <c r="E169" t="s">
        <v>110</v>
      </c>
      <c r="G169" t="s">
        <v>134</v>
      </c>
      <c r="H169" t="s">
        <v>111</v>
      </c>
      <c r="I169" t="s">
        <v>111</v>
      </c>
      <c r="J169" t="s">
        <v>4165</v>
      </c>
      <c r="K169" t="s">
        <v>162</v>
      </c>
      <c r="L169" t="s">
        <v>8490</v>
      </c>
      <c r="M169" t="s">
        <v>4167</v>
      </c>
      <c r="N169" t="s">
        <v>154</v>
      </c>
      <c r="O169" t="s">
        <v>117</v>
      </c>
      <c r="P169">
        <v>96950</v>
      </c>
      <c r="Q169" t="s">
        <v>118</v>
      </c>
      <c r="S169">
        <v>16702356622</v>
      </c>
      <c r="U169">
        <v>236115</v>
      </c>
      <c r="V169" t="s">
        <v>120</v>
      </c>
      <c r="X169" t="s">
        <v>4168</v>
      </c>
      <c r="Y169" t="s">
        <v>4169</v>
      </c>
      <c r="Z169" t="s">
        <v>4170</v>
      </c>
      <c r="AA169" t="s">
        <v>2774</v>
      </c>
      <c r="AB169" t="s">
        <v>4171</v>
      </c>
      <c r="AC169" t="s">
        <v>4167</v>
      </c>
      <c r="AD169" t="s">
        <v>154</v>
      </c>
      <c r="AE169" t="s">
        <v>117</v>
      </c>
      <c r="AF169">
        <v>96950</v>
      </c>
      <c r="AG169" t="s">
        <v>118</v>
      </c>
      <c r="AI169">
        <v>16707830215</v>
      </c>
      <c r="AK169" t="s">
        <v>4172</v>
      </c>
      <c r="BC169" t="str">
        <f>"49-3042.00"</f>
        <v>49-3042.00</v>
      </c>
      <c r="BD169" t="s">
        <v>853</v>
      </c>
      <c r="BE169" t="s">
        <v>8491</v>
      </c>
      <c r="BF169" t="s">
        <v>853</v>
      </c>
      <c r="BG169">
        <v>2</v>
      </c>
      <c r="BH169">
        <v>2</v>
      </c>
      <c r="BI169" s="1">
        <v>44105</v>
      </c>
      <c r="BJ169" s="1">
        <v>44469</v>
      </c>
      <c r="BK169" s="1">
        <v>44110</v>
      </c>
      <c r="BL169" s="1">
        <v>44469</v>
      </c>
      <c r="BM169">
        <v>40</v>
      </c>
      <c r="BN169">
        <v>0</v>
      </c>
      <c r="BO169">
        <v>8</v>
      </c>
      <c r="BP169">
        <v>8</v>
      </c>
      <c r="BQ169">
        <v>8</v>
      </c>
      <c r="BR169">
        <v>8</v>
      </c>
      <c r="BS169">
        <v>8</v>
      </c>
      <c r="BT169">
        <v>0</v>
      </c>
      <c r="BU169" t="str">
        <f>"7:30 AM"</f>
        <v>7:30 AM</v>
      </c>
      <c r="BV169" t="str">
        <f>"4:30 PM"</f>
        <v>4:30 PM</v>
      </c>
      <c r="BW169" t="s">
        <v>128</v>
      </c>
      <c r="BX169">
        <v>0</v>
      </c>
      <c r="BY169">
        <v>6</v>
      </c>
      <c r="BZ169" t="s">
        <v>111</v>
      </c>
      <c r="CA169">
        <v>0</v>
      </c>
      <c r="CB169" t="s">
        <v>8492</v>
      </c>
      <c r="CC169" t="s">
        <v>7225</v>
      </c>
      <c r="CD169" t="s">
        <v>4167</v>
      </c>
      <c r="CE169" t="s">
        <v>154</v>
      </c>
      <c r="CF169" t="s">
        <v>117</v>
      </c>
      <c r="CG169">
        <v>96950</v>
      </c>
      <c r="CH169" s="3">
        <v>18.77</v>
      </c>
      <c r="CI169" s="3">
        <v>18.77</v>
      </c>
      <c r="CJ169" s="3">
        <v>28.16</v>
      </c>
      <c r="CK169" s="3">
        <v>28.16</v>
      </c>
      <c r="CL169" t="s">
        <v>132</v>
      </c>
      <c r="CM169" t="s">
        <v>162</v>
      </c>
      <c r="CN169" t="s">
        <v>133</v>
      </c>
      <c r="CP169" t="s">
        <v>111</v>
      </c>
      <c r="CQ169" t="s">
        <v>134</v>
      </c>
      <c r="CR169" t="s">
        <v>134</v>
      </c>
      <c r="CS169" t="s">
        <v>134</v>
      </c>
      <c r="CT169" t="s">
        <v>119</v>
      </c>
      <c r="CU169" t="s">
        <v>134</v>
      </c>
      <c r="CV169" t="s">
        <v>119</v>
      </c>
      <c r="CW169" t="s">
        <v>8493</v>
      </c>
      <c r="CX169">
        <v>16702356622</v>
      </c>
      <c r="CY169" t="s">
        <v>4172</v>
      </c>
      <c r="CZ169" t="s">
        <v>162</v>
      </c>
      <c r="DA169" t="s">
        <v>134</v>
      </c>
      <c r="DB169" t="s">
        <v>111</v>
      </c>
    </row>
    <row r="170" spans="1:111" ht="15" customHeight="1" x14ac:dyDescent="0.25">
      <c r="A170" t="s">
        <v>843</v>
      </c>
      <c r="B170" t="s">
        <v>109</v>
      </c>
      <c r="C170" s="1">
        <v>44040.406843055556</v>
      </c>
      <c r="D170" s="1">
        <v>44110</v>
      </c>
      <c r="E170" t="s">
        <v>138</v>
      </c>
      <c r="F170" s="1">
        <v>44103.833333333336</v>
      </c>
      <c r="G170" t="s">
        <v>134</v>
      </c>
      <c r="H170" t="s">
        <v>111</v>
      </c>
      <c r="I170" t="s">
        <v>111</v>
      </c>
      <c r="J170" t="s">
        <v>844</v>
      </c>
      <c r="K170" t="s">
        <v>845</v>
      </c>
      <c r="L170" t="s">
        <v>846</v>
      </c>
      <c r="M170" t="s">
        <v>340</v>
      </c>
      <c r="N170" t="s">
        <v>154</v>
      </c>
      <c r="O170" t="s">
        <v>117</v>
      </c>
      <c r="P170">
        <v>96950</v>
      </c>
      <c r="Q170" t="s">
        <v>118</v>
      </c>
      <c r="S170">
        <v>16702332013</v>
      </c>
      <c r="U170">
        <v>2382</v>
      </c>
      <c r="V170" t="s">
        <v>120</v>
      </c>
      <c r="X170" t="s">
        <v>847</v>
      </c>
      <c r="Y170" t="s">
        <v>848</v>
      </c>
      <c r="Z170" t="s">
        <v>849</v>
      </c>
      <c r="AA170" t="s">
        <v>850</v>
      </c>
      <c r="AB170" t="s">
        <v>851</v>
      </c>
      <c r="AD170" t="s">
        <v>154</v>
      </c>
      <c r="AE170" t="s">
        <v>117</v>
      </c>
      <c r="AF170">
        <v>96950</v>
      </c>
      <c r="AG170" t="s">
        <v>118</v>
      </c>
      <c r="AI170">
        <v>16702332013</v>
      </c>
      <c r="AK170" t="s">
        <v>852</v>
      </c>
      <c r="BC170" t="str">
        <f>"49-3042.00"</f>
        <v>49-3042.00</v>
      </c>
      <c r="BD170" t="s">
        <v>853</v>
      </c>
      <c r="BE170" t="s">
        <v>854</v>
      </c>
      <c r="BF170" t="s">
        <v>855</v>
      </c>
      <c r="BG170">
        <v>1</v>
      </c>
      <c r="BI170" s="1">
        <v>44105</v>
      </c>
      <c r="BJ170" s="1">
        <v>45199</v>
      </c>
      <c r="BM170">
        <v>35</v>
      </c>
      <c r="BN170">
        <v>0</v>
      </c>
      <c r="BO170">
        <v>7</v>
      </c>
      <c r="BP170">
        <v>7</v>
      </c>
      <c r="BQ170">
        <v>7</v>
      </c>
      <c r="BR170">
        <v>7</v>
      </c>
      <c r="BS170">
        <v>7</v>
      </c>
      <c r="BT170">
        <v>0</v>
      </c>
      <c r="BU170" t="str">
        <f>"8:30 AM"</f>
        <v>8:30 AM</v>
      </c>
      <c r="BV170" t="str">
        <f>"4:30 PM"</f>
        <v>4:30 PM</v>
      </c>
      <c r="BW170" t="s">
        <v>162</v>
      </c>
      <c r="BX170">
        <v>0</v>
      </c>
      <c r="BY170">
        <v>24</v>
      </c>
      <c r="BZ170" t="s">
        <v>111</v>
      </c>
      <c r="CA170">
        <v>0</v>
      </c>
      <c r="CB170" s="2" t="s">
        <v>856</v>
      </c>
      <c r="CC170" t="s">
        <v>857</v>
      </c>
      <c r="CD170" t="s">
        <v>858</v>
      </c>
      <c r="CE170" t="s">
        <v>116</v>
      </c>
      <c r="CF170" t="s">
        <v>117</v>
      </c>
      <c r="CG170">
        <v>96950</v>
      </c>
      <c r="CH170" s="3">
        <v>18.77</v>
      </c>
      <c r="CI170" s="3">
        <v>18.77</v>
      </c>
      <c r="CJ170" s="3">
        <v>0</v>
      </c>
      <c r="CK170" s="3">
        <v>0</v>
      </c>
      <c r="CL170" t="s">
        <v>132</v>
      </c>
      <c r="CM170" t="s">
        <v>162</v>
      </c>
      <c r="CN170" t="s">
        <v>133</v>
      </c>
      <c r="CP170" t="s">
        <v>111</v>
      </c>
      <c r="CQ170" t="s">
        <v>134</v>
      </c>
      <c r="CR170" t="s">
        <v>111</v>
      </c>
      <c r="CS170" t="s">
        <v>111</v>
      </c>
      <c r="CT170" t="s">
        <v>119</v>
      </c>
      <c r="CU170" t="s">
        <v>134</v>
      </c>
      <c r="CV170" t="s">
        <v>119</v>
      </c>
      <c r="CW170" t="s">
        <v>859</v>
      </c>
      <c r="CX170">
        <v>16702871097</v>
      </c>
      <c r="CY170" t="s">
        <v>860</v>
      </c>
      <c r="CZ170" t="s">
        <v>119</v>
      </c>
      <c r="DA170" t="s">
        <v>134</v>
      </c>
      <c r="DB170" t="s">
        <v>111</v>
      </c>
      <c r="DC170" t="s">
        <v>861</v>
      </c>
      <c r="DD170" t="s">
        <v>848</v>
      </c>
      <c r="DE170" t="s">
        <v>849</v>
      </c>
      <c r="DF170" t="s">
        <v>845</v>
      </c>
      <c r="DG170" t="s">
        <v>860</v>
      </c>
    </row>
    <row r="171" spans="1:111" ht="15" customHeight="1" x14ac:dyDescent="0.25">
      <c r="A171" t="s">
        <v>8023</v>
      </c>
      <c r="B171" t="s">
        <v>137</v>
      </c>
      <c r="C171" s="1">
        <v>44040.412879513889</v>
      </c>
      <c r="D171" s="1">
        <v>44111</v>
      </c>
      <c r="E171" t="s">
        <v>110</v>
      </c>
      <c r="G171" t="s">
        <v>134</v>
      </c>
      <c r="H171" t="s">
        <v>111</v>
      </c>
      <c r="I171" t="s">
        <v>111</v>
      </c>
      <c r="J171" t="s">
        <v>844</v>
      </c>
      <c r="K171" t="s">
        <v>845</v>
      </c>
      <c r="L171" t="s">
        <v>846</v>
      </c>
      <c r="M171" t="s">
        <v>340</v>
      </c>
      <c r="N171" t="s">
        <v>154</v>
      </c>
      <c r="O171" t="s">
        <v>117</v>
      </c>
      <c r="P171">
        <v>96950</v>
      </c>
      <c r="Q171" t="s">
        <v>118</v>
      </c>
      <c r="S171">
        <v>16702332013</v>
      </c>
      <c r="U171">
        <v>2382</v>
      </c>
      <c r="V171" t="s">
        <v>120</v>
      </c>
      <c r="X171" t="s">
        <v>847</v>
      </c>
      <c r="Y171" t="s">
        <v>848</v>
      </c>
      <c r="Z171" t="s">
        <v>849</v>
      </c>
      <c r="AA171" t="s">
        <v>850</v>
      </c>
      <c r="AB171" t="s">
        <v>851</v>
      </c>
      <c r="AD171" t="s">
        <v>154</v>
      </c>
      <c r="AE171" t="s">
        <v>117</v>
      </c>
      <c r="AF171">
        <v>96950</v>
      </c>
      <c r="AG171" t="s">
        <v>118</v>
      </c>
      <c r="AI171">
        <v>16702332013</v>
      </c>
      <c r="AK171" t="s">
        <v>852</v>
      </c>
      <c r="BC171" t="str">
        <f>"49-3042.00"</f>
        <v>49-3042.00</v>
      </c>
      <c r="BD171" t="s">
        <v>853</v>
      </c>
      <c r="BE171" t="s">
        <v>854</v>
      </c>
      <c r="BF171" t="s">
        <v>855</v>
      </c>
      <c r="BG171">
        <v>1</v>
      </c>
      <c r="BH171">
        <v>1</v>
      </c>
      <c r="BI171" s="1">
        <v>44105</v>
      </c>
      <c r="BJ171" s="1">
        <v>45199</v>
      </c>
      <c r="BK171" s="1">
        <v>44111</v>
      </c>
      <c r="BL171" s="1">
        <v>45199</v>
      </c>
      <c r="BM171">
        <v>40</v>
      </c>
      <c r="BN171">
        <v>0</v>
      </c>
      <c r="BO171">
        <v>8</v>
      </c>
      <c r="BP171">
        <v>8</v>
      </c>
      <c r="BQ171">
        <v>8</v>
      </c>
      <c r="BR171">
        <v>8</v>
      </c>
      <c r="BS171">
        <v>8</v>
      </c>
      <c r="BT171">
        <v>0</v>
      </c>
      <c r="BU171" t="str">
        <f>"8:00 AM"</f>
        <v>8:00 AM</v>
      </c>
      <c r="BV171" t="str">
        <f>"5:00 PM"</f>
        <v>5:00 PM</v>
      </c>
      <c r="BW171" t="s">
        <v>162</v>
      </c>
      <c r="BX171">
        <v>0</v>
      </c>
      <c r="BY171">
        <v>12</v>
      </c>
      <c r="BZ171" t="s">
        <v>111</v>
      </c>
      <c r="CA171">
        <v>0</v>
      </c>
      <c r="CB171" s="2" t="s">
        <v>8024</v>
      </c>
      <c r="CC171" t="s">
        <v>858</v>
      </c>
      <c r="CD171" t="s">
        <v>5257</v>
      </c>
      <c r="CE171" t="s">
        <v>116</v>
      </c>
      <c r="CF171" t="s">
        <v>117</v>
      </c>
      <c r="CG171">
        <v>96950</v>
      </c>
      <c r="CH171" s="3">
        <v>18.77</v>
      </c>
      <c r="CI171" s="3">
        <v>18.77</v>
      </c>
      <c r="CJ171" s="3">
        <v>0</v>
      </c>
      <c r="CK171" s="3">
        <v>0</v>
      </c>
      <c r="CL171" t="s">
        <v>132</v>
      </c>
      <c r="CM171" t="s">
        <v>162</v>
      </c>
      <c r="CN171" t="s">
        <v>133</v>
      </c>
      <c r="CP171" t="s">
        <v>111</v>
      </c>
      <c r="CQ171" t="s">
        <v>134</v>
      </c>
      <c r="CR171" t="s">
        <v>111</v>
      </c>
      <c r="CS171" t="s">
        <v>111</v>
      </c>
      <c r="CT171" t="s">
        <v>119</v>
      </c>
      <c r="CU171" t="s">
        <v>134</v>
      </c>
      <c r="CV171" t="s">
        <v>119</v>
      </c>
      <c r="CW171" t="s">
        <v>859</v>
      </c>
      <c r="CX171">
        <v>16702871097</v>
      </c>
      <c r="CY171" t="s">
        <v>5258</v>
      </c>
      <c r="CZ171" t="s">
        <v>119</v>
      </c>
      <c r="DA171" t="s">
        <v>134</v>
      </c>
      <c r="DB171" t="s">
        <v>111</v>
      </c>
      <c r="DC171" t="s">
        <v>847</v>
      </c>
      <c r="DD171" t="s">
        <v>848</v>
      </c>
      <c r="DE171" t="s">
        <v>849</v>
      </c>
      <c r="DF171" t="s">
        <v>845</v>
      </c>
      <c r="DG171" t="s">
        <v>860</v>
      </c>
    </row>
    <row r="172" spans="1:111" ht="15" customHeight="1" x14ac:dyDescent="0.25">
      <c r="A172" t="s">
        <v>1445</v>
      </c>
      <c r="B172" t="s">
        <v>137</v>
      </c>
      <c r="C172" s="1">
        <v>44040.427815277777</v>
      </c>
      <c r="D172" s="1">
        <v>44110</v>
      </c>
      <c r="E172" t="s">
        <v>138</v>
      </c>
      <c r="F172" s="1">
        <v>44103.833333333336</v>
      </c>
      <c r="G172" t="s">
        <v>134</v>
      </c>
      <c r="H172" t="s">
        <v>111</v>
      </c>
      <c r="I172" t="s">
        <v>111</v>
      </c>
      <c r="J172" t="s">
        <v>1446</v>
      </c>
      <c r="K172" t="s">
        <v>1447</v>
      </c>
      <c r="L172" t="s">
        <v>1448</v>
      </c>
      <c r="M172" t="s">
        <v>1449</v>
      </c>
      <c r="N172" t="s">
        <v>344</v>
      </c>
      <c r="O172" t="s">
        <v>117</v>
      </c>
      <c r="P172">
        <v>96950</v>
      </c>
      <c r="Q172" t="s">
        <v>118</v>
      </c>
      <c r="R172" t="s">
        <v>286</v>
      </c>
      <c r="S172">
        <v>16707880701</v>
      </c>
      <c r="U172">
        <v>61162</v>
      </c>
      <c r="V172" t="s">
        <v>120</v>
      </c>
      <c r="X172" t="s">
        <v>1450</v>
      </c>
      <c r="Y172" t="s">
        <v>1451</v>
      </c>
      <c r="Z172" t="s">
        <v>1452</v>
      </c>
      <c r="AA172" t="s">
        <v>814</v>
      </c>
      <c r="AB172" t="s">
        <v>1448</v>
      </c>
      <c r="AC172" t="s">
        <v>1453</v>
      </c>
      <c r="AD172" t="s">
        <v>154</v>
      </c>
      <c r="AE172" t="s">
        <v>117</v>
      </c>
      <c r="AF172">
        <v>96950</v>
      </c>
      <c r="AG172" t="s">
        <v>118</v>
      </c>
      <c r="AI172">
        <v>16707880701</v>
      </c>
      <c r="AK172" t="s">
        <v>1454</v>
      </c>
      <c r="BC172" t="str">
        <f>"25-3021.00"</f>
        <v>25-3021.00</v>
      </c>
      <c r="BD172" t="s">
        <v>1387</v>
      </c>
      <c r="BE172" t="s">
        <v>1455</v>
      </c>
      <c r="BF172" t="s">
        <v>1456</v>
      </c>
      <c r="BG172">
        <v>1</v>
      </c>
      <c r="BH172">
        <v>1</v>
      </c>
      <c r="BI172" s="1">
        <v>44105</v>
      </c>
      <c r="BJ172" s="1">
        <v>44469</v>
      </c>
      <c r="BK172" s="1">
        <v>44110</v>
      </c>
      <c r="BL172" s="1">
        <v>44469</v>
      </c>
      <c r="BM172">
        <v>40</v>
      </c>
      <c r="BN172">
        <v>8</v>
      </c>
      <c r="BO172">
        <v>0</v>
      </c>
      <c r="BP172">
        <v>8</v>
      </c>
      <c r="BQ172">
        <v>8</v>
      </c>
      <c r="BR172">
        <v>0</v>
      </c>
      <c r="BS172">
        <v>8</v>
      </c>
      <c r="BT172">
        <v>8</v>
      </c>
      <c r="BU172" t="str">
        <f>"8:00 AM"</f>
        <v>8:00 AM</v>
      </c>
      <c r="BV172" t="str">
        <f>"5:00 PM"</f>
        <v>5:00 PM</v>
      </c>
      <c r="BW172" t="s">
        <v>128</v>
      </c>
      <c r="BX172">
        <v>6</v>
      </c>
      <c r="BY172">
        <v>12</v>
      </c>
      <c r="BZ172" t="s">
        <v>111</v>
      </c>
      <c r="CA172">
        <v>0</v>
      </c>
      <c r="CB172" t="s">
        <v>1457</v>
      </c>
      <c r="CC172" t="s">
        <v>1448</v>
      </c>
      <c r="CD172" t="s">
        <v>1449</v>
      </c>
      <c r="CE172" t="s">
        <v>344</v>
      </c>
      <c r="CF172" t="s">
        <v>117</v>
      </c>
      <c r="CG172">
        <v>96950</v>
      </c>
      <c r="CH172" s="3">
        <v>11.31</v>
      </c>
      <c r="CI172" s="3">
        <v>11.31</v>
      </c>
      <c r="CJ172" s="3">
        <v>16.97</v>
      </c>
      <c r="CK172" s="3">
        <v>16.97</v>
      </c>
      <c r="CL172" t="s">
        <v>132</v>
      </c>
      <c r="CM172" t="s">
        <v>286</v>
      </c>
      <c r="CN172" t="s">
        <v>133</v>
      </c>
      <c r="CP172" t="s">
        <v>111</v>
      </c>
      <c r="CQ172" t="s">
        <v>134</v>
      </c>
      <c r="CR172" t="s">
        <v>134</v>
      </c>
      <c r="CS172" t="s">
        <v>134</v>
      </c>
      <c r="CT172" t="s">
        <v>134</v>
      </c>
      <c r="CU172" t="s">
        <v>134</v>
      </c>
      <c r="CV172" t="s">
        <v>119</v>
      </c>
      <c r="CW172" t="s">
        <v>1458</v>
      </c>
      <c r="CX172">
        <v>16706707880</v>
      </c>
      <c r="CY172" t="s">
        <v>1454</v>
      </c>
      <c r="CZ172" t="s">
        <v>119</v>
      </c>
      <c r="DA172" t="s">
        <v>134</v>
      </c>
      <c r="DB172" t="s">
        <v>111</v>
      </c>
    </row>
    <row r="173" spans="1:111" ht="15" customHeight="1" x14ac:dyDescent="0.25">
      <c r="A173" t="s">
        <v>4348</v>
      </c>
      <c r="B173" t="s">
        <v>109</v>
      </c>
      <c r="C173" s="1">
        <v>44040.987680555554</v>
      </c>
      <c r="D173" s="1">
        <v>44118</v>
      </c>
      <c r="E173" t="s">
        <v>138</v>
      </c>
      <c r="F173" s="1">
        <v>44100.833333333336</v>
      </c>
      <c r="G173" t="s">
        <v>134</v>
      </c>
      <c r="H173" t="s">
        <v>111</v>
      </c>
      <c r="I173" t="s">
        <v>111</v>
      </c>
      <c r="J173" t="s">
        <v>4349</v>
      </c>
      <c r="K173" t="s">
        <v>3221</v>
      </c>
      <c r="L173" t="s">
        <v>4350</v>
      </c>
      <c r="M173" t="s">
        <v>4206</v>
      </c>
      <c r="N173" t="s">
        <v>154</v>
      </c>
      <c r="O173" t="s">
        <v>117</v>
      </c>
      <c r="P173">
        <v>96950</v>
      </c>
      <c r="Q173" t="s">
        <v>118</v>
      </c>
      <c r="R173" t="s">
        <v>119</v>
      </c>
      <c r="S173">
        <v>16706702027</v>
      </c>
      <c r="U173">
        <v>517312</v>
      </c>
      <c r="V173" t="s">
        <v>120</v>
      </c>
      <c r="X173" t="s">
        <v>4351</v>
      </c>
      <c r="Y173" t="s">
        <v>4352</v>
      </c>
      <c r="Z173" t="s">
        <v>4353</v>
      </c>
      <c r="AA173" t="s">
        <v>4354</v>
      </c>
      <c r="AB173" t="s">
        <v>4350</v>
      </c>
      <c r="AC173" t="s">
        <v>4206</v>
      </c>
      <c r="AD173" t="s">
        <v>154</v>
      </c>
      <c r="AE173" t="s">
        <v>117</v>
      </c>
      <c r="AF173">
        <v>96950</v>
      </c>
      <c r="AG173" t="s">
        <v>118</v>
      </c>
      <c r="AH173" t="s">
        <v>119</v>
      </c>
      <c r="AI173">
        <v>16702342027</v>
      </c>
      <c r="AK173" t="s">
        <v>3222</v>
      </c>
      <c r="BC173" t="str">
        <f>"49-2022.00"</f>
        <v>49-2022.00</v>
      </c>
      <c r="BD173" t="s">
        <v>4355</v>
      </c>
      <c r="BE173" t="s">
        <v>4356</v>
      </c>
      <c r="BF173" t="s">
        <v>4357</v>
      </c>
      <c r="BG173">
        <v>2</v>
      </c>
      <c r="BI173" s="1">
        <v>44102</v>
      </c>
      <c r="BJ173" s="1">
        <v>44468</v>
      </c>
      <c r="BM173">
        <v>40</v>
      </c>
      <c r="BN173">
        <v>0</v>
      </c>
      <c r="BO173">
        <v>8</v>
      </c>
      <c r="BP173">
        <v>8</v>
      </c>
      <c r="BQ173">
        <v>8</v>
      </c>
      <c r="BR173">
        <v>8</v>
      </c>
      <c r="BS173">
        <v>8</v>
      </c>
      <c r="BT173">
        <v>0</v>
      </c>
      <c r="BU173" t="str">
        <f>"8:00 AM"</f>
        <v>8:00 AM</v>
      </c>
      <c r="BV173" t="str">
        <f>"5:00 PM"</f>
        <v>5:00 PM</v>
      </c>
      <c r="BW173" t="s">
        <v>128</v>
      </c>
      <c r="BX173">
        <v>0</v>
      </c>
      <c r="BY173">
        <v>24</v>
      </c>
      <c r="BZ173" t="s">
        <v>111</v>
      </c>
      <c r="CA173">
        <v>0</v>
      </c>
      <c r="CB173" t="s">
        <v>4358</v>
      </c>
      <c r="CC173" t="s">
        <v>2047</v>
      </c>
      <c r="CD173" t="s">
        <v>4359</v>
      </c>
      <c r="CE173" t="s">
        <v>154</v>
      </c>
      <c r="CF173" t="s">
        <v>117</v>
      </c>
      <c r="CG173">
        <v>96950</v>
      </c>
      <c r="CH173" s="3">
        <v>19.98</v>
      </c>
      <c r="CI173" s="3">
        <v>19.98</v>
      </c>
      <c r="CJ173" s="3">
        <v>29.97</v>
      </c>
      <c r="CK173" s="3">
        <v>29.97</v>
      </c>
      <c r="CL173" t="s">
        <v>132</v>
      </c>
      <c r="CM173" t="s">
        <v>4360</v>
      </c>
      <c r="CN173" t="s">
        <v>133</v>
      </c>
      <c r="CP173" t="s">
        <v>134</v>
      </c>
      <c r="CQ173" t="s">
        <v>134</v>
      </c>
      <c r="CR173" t="s">
        <v>111</v>
      </c>
      <c r="CS173" t="s">
        <v>134</v>
      </c>
      <c r="CT173" t="s">
        <v>119</v>
      </c>
      <c r="CU173" t="s">
        <v>134</v>
      </c>
      <c r="CV173" t="s">
        <v>119</v>
      </c>
      <c r="CW173" t="s">
        <v>119</v>
      </c>
      <c r="CX173">
        <v>16702346600</v>
      </c>
      <c r="CY173" t="s">
        <v>3222</v>
      </c>
      <c r="CZ173" t="s">
        <v>4361</v>
      </c>
      <c r="DA173" t="s">
        <v>134</v>
      </c>
      <c r="DB173" t="s">
        <v>111</v>
      </c>
    </row>
    <row r="174" spans="1:111" ht="15" customHeight="1" x14ac:dyDescent="0.25">
      <c r="A174" t="s">
        <v>6971</v>
      </c>
      <c r="B174" t="s">
        <v>109</v>
      </c>
      <c r="C174" s="1">
        <v>44041.013298958336</v>
      </c>
      <c r="D174" s="1">
        <v>44111</v>
      </c>
      <c r="E174" t="s">
        <v>110</v>
      </c>
      <c r="G174" t="s">
        <v>111</v>
      </c>
      <c r="H174" t="s">
        <v>111</v>
      </c>
      <c r="I174" t="s">
        <v>111</v>
      </c>
      <c r="J174" t="s">
        <v>6972</v>
      </c>
      <c r="K174" t="s">
        <v>6973</v>
      </c>
      <c r="L174" t="s">
        <v>6974</v>
      </c>
      <c r="M174" t="s">
        <v>3194</v>
      </c>
      <c r="N174" t="s">
        <v>116</v>
      </c>
      <c r="O174" t="s">
        <v>117</v>
      </c>
      <c r="P174">
        <v>96950</v>
      </c>
      <c r="Q174" t="s">
        <v>118</v>
      </c>
      <c r="S174">
        <v>16709892288</v>
      </c>
      <c r="U174">
        <v>44211</v>
      </c>
      <c r="V174" t="s">
        <v>120</v>
      </c>
      <c r="X174" t="s">
        <v>3192</v>
      </c>
      <c r="Y174" t="s">
        <v>6975</v>
      </c>
      <c r="AA174" t="s">
        <v>657</v>
      </c>
      <c r="AB174" t="s">
        <v>6974</v>
      </c>
      <c r="AC174" t="s">
        <v>3194</v>
      </c>
      <c r="AD174" t="s">
        <v>116</v>
      </c>
      <c r="AE174" t="s">
        <v>117</v>
      </c>
      <c r="AF174">
        <v>96950</v>
      </c>
      <c r="AG174" t="s">
        <v>118</v>
      </c>
      <c r="AI174">
        <v>16709892288</v>
      </c>
      <c r="AK174" t="s">
        <v>6976</v>
      </c>
      <c r="AL174" t="s">
        <v>1192</v>
      </c>
      <c r="AM174" t="s">
        <v>1435</v>
      </c>
      <c r="AN174" t="s">
        <v>3117</v>
      </c>
      <c r="AO174" t="s">
        <v>121</v>
      </c>
      <c r="AP174" t="s">
        <v>2253</v>
      </c>
      <c r="AQ174" t="s">
        <v>5488</v>
      </c>
      <c r="AR174" t="s">
        <v>116</v>
      </c>
      <c r="AS174" t="s">
        <v>117</v>
      </c>
      <c r="AT174">
        <v>96950</v>
      </c>
      <c r="AU174" t="s">
        <v>118</v>
      </c>
      <c r="AW174">
        <v>16702330081</v>
      </c>
      <c r="AY174" t="s">
        <v>1439</v>
      </c>
      <c r="AZ174" t="s">
        <v>1440</v>
      </c>
      <c r="BA174" t="s">
        <v>117</v>
      </c>
      <c r="BB174" t="s">
        <v>1441</v>
      </c>
      <c r="BC174" t="str">
        <f>"11-2022.00"</f>
        <v>11-2022.00</v>
      </c>
      <c r="BD174" t="s">
        <v>364</v>
      </c>
      <c r="BE174" t="s">
        <v>6977</v>
      </c>
      <c r="BF174" t="s">
        <v>4142</v>
      </c>
      <c r="BG174">
        <v>1</v>
      </c>
      <c r="BI174" s="1">
        <v>44105</v>
      </c>
      <c r="BJ174" s="1">
        <v>44469</v>
      </c>
      <c r="BM174">
        <v>40</v>
      </c>
      <c r="BN174">
        <v>0</v>
      </c>
      <c r="BO174">
        <v>8</v>
      </c>
      <c r="BP174">
        <v>8</v>
      </c>
      <c r="BQ174">
        <v>8</v>
      </c>
      <c r="BR174">
        <v>8</v>
      </c>
      <c r="BS174">
        <v>8</v>
      </c>
      <c r="BT174">
        <v>0</v>
      </c>
      <c r="BU174" t="str">
        <f>"8:00 AM"</f>
        <v>8:00 AM</v>
      </c>
      <c r="BV174" t="str">
        <f>"5:00 PM"</f>
        <v>5:00 PM</v>
      </c>
      <c r="BW174" t="s">
        <v>415</v>
      </c>
      <c r="BX174">
        <v>0</v>
      </c>
      <c r="BY174">
        <v>47</v>
      </c>
      <c r="BZ174" t="s">
        <v>134</v>
      </c>
      <c r="CA174">
        <v>2</v>
      </c>
      <c r="CB174" t="e">
        <f>- proficient WITH personal computers WITH a solid KNOWLEDGE OF MS Excel &amp; Word AND other Design software</f>
        <v>#NAME?</v>
      </c>
      <c r="CC174" t="s">
        <v>6974</v>
      </c>
      <c r="CD174" t="s">
        <v>6978</v>
      </c>
      <c r="CE174" t="s">
        <v>116</v>
      </c>
      <c r="CF174" t="s">
        <v>117</v>
      </c>
      <c r="CG174">
        <v>96950</v>
      </c>
      <c r="CH174" s="3">
        <v>30.42</v>
      </c>
      <c r="CI174" s="3">
        <v>30.42</v>
      </c>
      <c r="CL174" t="s">
        <v>132</v>
      </c>
      <c r="CM174" t="s">
        <v>119</v>
      </c>
      <c r="CN174" t="s">
        <v>133</v>
      </c>
      <c r="CP174" t="s">
        <v>111</v>
      </c>
      <c r="CQ174" t="s">
        <v>134</v>
      </c>
      <c r="CR174" t="s">
        <v>111</v>
      </c>
      <c r="CS174" t="s">
        <v>111</v>
      </c>
      <c r="CT174" t="s">
        <v>119</v>
      </c>
      <c r="CU174" t="s">
        <v>134</v>
      </c>
      <c r="CV174" t="s">
        <v>119</v>
      </c>
      <c r="CW174" t="s">
        <v>119</v>
      </c>
      <c r="CX174">
        <v>16709892288</v>
      </c>
      <c r="CY174" t="s">
        <v>6976</v>
      </c>
      <c r="CZ174" t="s">
        <v>119</v>
      </c>
      <c r="DA174" t="s">
        <v>134</v>
      </c>
      <c r="DB174" t="s">
        <v>111</v>
      </c>
    </row>
    <row r="175" spans="1:111" ht="15" customHeight="1" x14ac:dyDescent="0.25">
      <c r="A175" t="s">
        <v>3804</v>
      </c>
      <c r="B175" t="s">
        <v>109</v>
      </c>
      <c r="C175" s="1">
        <v>44041.102196064814</v>
      </c>
      <c r="D175" s="1">
        <v>44125</v>
      </c>
      <c r="E175" t="s">
        <v>138</v>
      </c>
      <c r="F175" s="1">
        <v>44103.833333333336</v>
      </c>
      <c r="G175" t="s">
        <v>134</v>
      </c>
      <c r="H175" t="s">
        <v>111</v>
      </c>
      <c r="I175" t="s">
        <v>111</v>
      </c>
      <c r="J175" t="s">
        <v>3805</v>
      </c>
      <c r="K175" t="s">
        <v>3806</v>
      </c>
      <c r="L175" t="s">
        <v>3807</v>
      </c>
      <c r="M175" t="s">
        <v>3808</v>
      </c>
      <c r="N175" t="s">
        <v>116</v>
      </c>
      <c r="O175" t="s">
        <v>117</v>
      </c>
      <c r="P175">
        <v>96950</v>
      </c>
      <c r="Q175" t="s">
        <v>118</v>
      </c>
      <c r="S175">
        <v>16702873412</v>
      </c>
      <c r="U175">
        <v>53112</v>
      </c>
      <c r="V175" t="s">
        <v>120</v>
      </c>
      <c r="X175" t="s">
        <v>2353</v>
      </c>
      <c r="Y175" t="s">
        <v>3809</v>
      </c>
      <c r="AA175" t="s">
        <v>123</v>
      </c>
      <c r="AB175" t="s">
        <v>3810</v>
      </c>
      <c r="AC175" t="s">
        <v>3811</v>
      </c>
      <c r="AD175" t="s">
        <v>116</v>
      </c>
      <c r="AE175" t="s">
        <v>117</v>
      </c>
      <c r="AF175">
        <v>96950</v>
      </c>
      <c r="AG175" t="s">
        <v>118</v>
      </c>
      <c r="AI175">
        <v>16702873412</v>
      </c>
      <c r="AK175" t="s">
        <v>3812</v>
      </c>
      <c r="BC175" t="str">
        <f>"49-9071.00"</f>
        <v>49-9071.00</v>
      </c>
      <c r="BD175" t="s">
        <v>125</v>
      </c>
      <c r="BE175" t="s">
        <v>3813</v>
      </c>
      <c r="BF175" t="s">
        <v>334</v>
      </c>
      <c r="BG175">
        <v>3</v>
      </c>
      <c r="BI175" s="1">
        <v>44105</v>
      </c>
      <c r="BJ175" s="1">
        <v>45199</v>
      </c>
      <c r="BM175">
        <v>35</v>
      </c>
      <c r="BN175">
        <v>0</v>
      </c>
      <c r="BO175">
        <v>7</v>
      </c>
      <c r="BP175">
        <v>7</v>
      </c>
      <c r="BQ175">
        <v>7</v>
      </c>
      <c r="BR175">
        <v>7</v>
      </c>
      <c r="BS175">
        <v>7</v>
      </c>
      <c r="BT175">
        <v>0</v>
      </c>
      <c r="BU175" t="str">
        <f>"8:00 AM"</f>
        <v>8:00 AM</v>
      </c>
      <c r="BV175" t="str">
        <f>"4:00 PM"</f>
        <v>4:00 PM</v>
      </c>
      <c r="BW175" t="s">
        <v>162</v>
      </c>
      <c r="BX175">
        <v>3</v>
      </c>
      <c r="BY175">
        <v>0</v>
      </c>
      <c r="BZ175" t="s">
        <v>111</v>
      </c>
      <c r="CA175">
        <v>0</v>
      </c>
      <c r="CB175" s="2" t="s">
        <v>3814</v>
      </c>
      <c r="CC175" t="s">
        <v>3807</v>
      </c>
      <c r="CD175" t="s">
        <v>551</v>
      </c>
      <c r="CE175" t="s">
        <v>116</v>
      </c>
      <c r="CF175" t="s">
        <v>117</v>
      </c>
      <c r="CG175">
        <v>96950</v>
      </c>
      <c r="CH175" s="3">
        <v>12.64</v>
      </c>
      <c r="CI175" s="3">
        <v>12.64</v>
      </c>
      <c r="CJ175" s="3">
        <v>18.96</v>
      </c>
      <c r="CK175" s="3">
        <v>18.96</v>
      </c>
      <c r="CL175" t="s">
        <v>132</v>
      </c>
      <c r="CM175" t="s">
        <v>509</v>
      </c>
      <c r="CN175" t="s">
        <v>133</v>
      </c>
      <c r="CP175" t="s">
        <v>111</v>
      </c>
      <c r="CQ175" t="s">
        <v>134</v>
      </c>
      <c r="CR175" t="s">
        <v>111</v>
      </c>
      <c r="CS175" t="s">
        <v>134</v>
      </c>
      <c r="CT175" t="s">
        <v>119</v>
      </c>
      <c r="CU175" t="s">
        <v>134</v>
      </c>
      <c r="CV175" t="s">
        <v>119</v>
      </c>
      <c r="CW175" t="s">
        <v>509</v>
      </c>
      <c r="CX175">
        <v>16702873412</v>
      </c>
      <c r="CY175" t="s">
        <v>3812</v>
      </c>
      <c r="CZ175" t="s">
        <v>268</v>
      </c>
      <c r="DA175" t="s">
        <v>134</v>
      </c>
      <c r="DB175" t="s">
        <v>111</v>
      </c>
      <c r="DC175" t="s">
        <v>1289</v>
      </c>
      <c r="DD175" t="s">
        <v>3815</v>
      </c>
      <c r="DE175" t="s">
        <v>2348</v>
      </c>
    </row>
    <row r="176" spans="1:111" ht="15" customHeight="1" x14ac:dyDescent="0.25">
      <c r="A176" t="s">
        <v>8975</v>
      </c>
      <c r="B176" t="s">
        <v>109</v>
      </c>
      <c r="C176" s="1">
        <v>44041.161356597222</v>
      </c>
      <c r="D176" s="1">
        <v>44118</v>
      </c>
      <c r="E176" t="s">
        <v>138</v>
      </c>
      <c r="F176" s="1">
        <v>44103.833333333336</v>
      </c>
      <c r="G176" t="s">
        <v>134</v>
      </c>
      <c r="H176" t="s">
        <v>111</v>
      </c>
      <c r="I176" t="s">
        <v>111</v>
      </c>
      <c r="J176" t="s">
        <v>7073</v>
      </c>
      <c r="K176" t="s">
        <v>7074</v>
      </c>
      <c r="L176" t="s">
        <v>7075</v>
      </c>
      <c r="M176" t="s">
        <v>7075</v>
      </c>
      <c r="N176" t="s">
        <v>154</v>
      </c>
      <c r="O176" t="s">
        <v>117</v>
      </c>
      <c r="P176">
        <v>96950</v>
      </c>
      <c r="Q176" t="s">
        <v>118</v>
      </c>
      <c r="S176">
        <v>16702346445</v>
      </c>
      <c r="T176">
        <v>2263</v>
      </c>
      <c r="U176">
        <v>452311</v>
      </c>
      <c r="V176" t="s">
        <v>120</v>
      </c>
      <c r="X176" t="s">
        <v>372</v>
      </c>
      <c r="Y176" t="s">
        <v>383</v>
      </c>
      <c r="AA176" t="s">
        <v>374</v>
      </c>
      <c r="AB176" t="s">
        <v>8976</v>
      </c>
      <c r="AC176" t="s">
        <v>8976</v>
      </c>
      <c r="AD176" t="s">
        <v>154</v>
      </c>
      <c r="AE176" t="s">
        <v>117</v>
      </c>
      <c r="AF176">
        <v>96950</v>
      </c>
      <c r="AG176" t="s">
        <v>118</v>
      </c>
      <c r="AI176">
        <v>16702346445</v>
      </c>
      <c r="AJ176">
        <v>2263</v>
      </c>
      <c r="AK176" t="s">
        <v>376</v>
      </c>
      <c r="BC176" t="str">
        <f>"41-4011.00"</f>
        <v>41-4011.00</v>
      </c>
      <c r="BD176" t="s">
        <v>8977</v>
      </c>
      <c r="BE176" t="s">
        <v>8978</v>
      </c>
      <c r="BF176" t="s">
        <v>1486</v>
      </c>
      <c r="BG176">
        <v>1</v>
      </c>
      <c r="BI176" s="1">
        <v>44105</v>
      </c>
      <c r="BJ176" s="1">
        <v>45199</v>
      </c>
      <c r="BM176">
        <v>40</v>
      </c>
      <c r="BN176">
        <v>0</v>
      </c>
      <c r="BO176">
        <v>8</v>
      </c>
      <c r="BP176">
        <v>8</v>
      </c>
      <c r="BQ176">
        <v>8</v>
      </c>
      <c r="BR176">
        <v>8</v>
      </c>
      <c r="BS176">
        <v>8</v>
      </c>
      <c r="BT176">
        <v>0</v>
      </c>
      <c r="BU176" t="str">
        <f>"10:00 AM"</f>
        <v>10:00 AM</v>
      </c>
      <c r="BV176" t="str">
        <f>"7:00 PM"</f>
        <v>7:00 PM</v>
      </c>
      <c r="BW176" t="s">
        <v>128</v>
      </c>
      <c r="BX176">
        <v>0</v>
      </c>
      <c r="BY176">
        <v>6</v>
      </c>
      <c r="BZ176" t="s">
        <v>111</v>
      </c>
      <c r="CA176">
        <v>0</v>
      </c>
      <c r="CB176" s="2" t="s">
        <v>8979</v>
      </c>
      <c r="CC176" t="s">
        <v>7075</v>
      </c>
      <c r="CD176" t="s">
        <v>7075</v>
      </c>
      <c r="CE176" t="s">
        <v>154</v>
      </c>
      <c r="CF176" t="s">
        <v>117</v>
      </c>
      <c r="CG176">
        <v>96950</v>
      </c>
      <c r="CH176" s="3">
        <v>11.82</v>
      </c>
      <c r="CI176" s="3">
        <v>11.82</v>
      </c>
      <c r="CJ176" s="3">
        <v>17.73</v>
      </c>
      <c r="CK176" s="3">
        <v>17.73</v>
      </c>
      <c r="CL176" t="s">
        <v>132</v>
      </c>
      <c r="CM176" t="s">
        <v>493</v>
      </c>
      <c r="CN176" t="s">
        <v>133</v>
      </c>
      <c r="CP176" t="s">
        <v>111</v>
      </c>
      <c r="CQ176" t="s">
        <v>134</v>
      </c>
      <c r="CR176" t="s">
        <v>111</v>
      </c>
      <c r="CS176" t="s">
        <v>134</v>
      </c>
      <c r="CT176" t="s">
        <v>119</v>
      </c>
      <c r="CU176" t="s">
        <v>134</v>
      </c>
      <c r="CV176" t="s">
        <v>119</v>
      </c>
      <c r="CW176" t="s">
        <v>119</v>
      </c>
      <c r="CX176">
        <v>16702346445</v>
      </c>
      <c r="CY176" t="s">
        <v>376</v>
      </c>
      <c r="CZ176" t="s">
        <v>119</v>
      </c>
      <c r="DA176" t="s">
        <v>134</v>
      </c>
      <c r="DB176" t="s">
        <v>111</v>
      </c>
      <c r="DC176" t="s">
        <v>372</v>
      </c>
      <c r="DD176" t="s">
        <v>383</v>
      </c>
      <c r="DF176" t="s">
        <v>8980</v>
      </c>
      <c r="DG176" t="s">
        <v>376</v>
      </c>
    </row>
    <row r="177" spans="1:111" ht="15" customHeight="1" x14ac:dyDescent="0.25">
      <c r="A177" t="s">
        <v>916</v>
      </c>
      <c r="B177" t="s">
        <v>193</v>
      </c>
      <c r="C177" s="1">
        <v>44041.919025115742</v>
      </c>
      <c r="D177" s="1">
        <v>44134</v>
      </c>
      <c r="E177" t="s">
        <v>110</v>
      </c>
      <c r="G177" t="s">
        <v>111</v>
      </c>
      <c r="H177" t="s">
        <v>111</v>
      </c>
      <c r="I177" t="s">
        <v>111</v>
      </c>
      <c r="J177" t="s">
        <v>917</v>
      </c>
      <c r="K177" t="s">
        <v>918</v>
      </c>
      <c r="L177" t="s">
        <v>919</v>
      </c>
      <c r="N177" t="s">
        <v>116</v>
      </c>
      <c r="O177" t="s">
        <v>117</v>
      </c>
      <c r="P177">
        <v>96950</v>
      </c>
      <c r="Q177" t="s">
        <v>118</v>
      </c>
      <c r="S177">
        <v>16702358778</v>
      </c>
      <c r="U177">
        <v>812310</v>
      </c>
      <c r="V177" t="s">
        <v>120</v>
      </c>
      <c r="X177" t="s">
        <v>920</v>
      </c>
      <c r="Y177" t="s">
        <v>921</v>
      </c>
      <c r="Z177" t="s">
        <v>922</v>
      </c>
      <c r="AA177" t="s">
        <v>333</v>
      </c>
      <c r="AB177" t="s">
        <v>919</v>
      </c>
      <c r="AD177" t="s">
        <v>116</v>
      </c>
      <c r="AE177" t="s">
        <v>117</v>
      </c>
      <c r="AF177">
        <v>96950</v>
      </c>
      <c r="AG177" t="s">
        <v>118</v>
      </c>
      <c r="AI177">
        <v>16702358778</v>
      </c>
      <c r="AK177" t="s">
        <v>923</v>
      </c>
      <c r="BC177" t="str">
        <f>"49-9071.00"</f>
        <v>49-9071.00</v>
      </c>
      <c r="BD177" t="s">
        <v>125</v>
      </c>
      <c r="BE177" t="s">
        <v>924</v>
      </c>
      <c r="BF177" t="s">
        <v>925</v>
      </c>
      <c r="BG177">
        <v>3</v>
      </c>
      <c r="BI177" s="1">
        <v>44105</v>
      </c>
      <c r="BJ177" s="1">
        <v>44469</v>
      </c>
      <c r="BM177">
        <v>40</v>
      </c>
      <c r="BN177">
        <v>0</v>
      </c>
      <c r="BO177">
        <v>8</v>
      </c>
      <c r="BP177">
        <v>8</v>
      </c>
      <c r="BQ177">
        <v>8</v>
      </c>
      <c r="BR177">
        <v>8</v>
      </c>
      <c r="BS177">
        <v>8</v>
      </c>
      <c r="BT177">
        <v>0</v>
      </c>
      <c r="BU177" t="str">
        <f>"8:00 AM"</f>
        <v>8:00 AM</v>
      </c>
      <c r="BV177" t="str">
        <f>"5:00 PM"</f>
        <v>5:00 PM</v>
      </c>
      <c r="BW177" t="s">
        <v>128</v>
      </c>
      <c r="BX177">
        <v>0</v>
      </c>
      <c r="BY177">
        <v>0</v>
      </c>
      <c r="BZ177" t="s">
        <v>111</v>
      </c>
      <c r="CA177">
        <v>0</v>
      </c>
      <c r="CB177" s="2" t="s">
        <v>926</v>
      </c>
      <c r="CC177" t="s">
        <v>927</v>
      </c>
      <c r="CD177" t="s">
        <v>928</v>
      </c>
      <c r="CE177" t="s">
        <v>154</v>
      </c>
      <c r="CF177" t="s">
        <v>117</v>
      </c>
      <c r="CG177">
        <v>96950</v>
      </c>
      <c r="CH177" s="3">
        <v>8.33</v>
      </c>
      <c r="CI177" s="3">
        <v>8.33</v>
      </c>
      <c r="CJ177" s="3">
        <v>12.49</v>
      </c>
      <c r="CK177" s="3">
        <v>12.49</v>
      </c>
      <c r="CL177" t="s">
        <v>132</v>
      </c>
      <c r="CM177" t="s">
        <v>286</v>
      </c>
      <c r="CN177" t="s">
        <v>133</v>
      </c>
      <c r="CP177" t="s">
        <v>111</v>
      </c>
      <c r="CQ177" t="s">
        <v>134</v>
      </c>
      <c r="CR177" t="s">
        <v>134</v>
      </c>
      <c r="CS177" t="s">
        <v>134</v>
      </c>
      <c r="CT177" t="s">
        <v>119</v>
      </c>
      <c r="CU177" t="s">
        <v>134</v>
      </c>
      <c r="CV177" t="s">
        <v>134</v>
      </c>
      <c r="CW177" t="s">
        <v>929</v>
      </c>
      <c r="CX177">
        <v>16702358778</v>
      </c>
      <c r="CY177" t="s">
        <v>923</v>
      </c>
      <c r="CZ177" t="s">
        <v>119</v>
      </c>
      <c r="DA177" t="s">
        <v>134</v>
      </c>
      <c r="DB177" t="s">
        <v>111</v>
      </c>
    </row>
    <row r="178" spans="1:111" ht="15" customHeight="1" x14ac:dyDescent="0.25">
      <c r="A178" t="s">
        <v>5030</v>
      </c>
      <c r="B178" t="s">
        <v>109</v>
      </c>
      <c r="C178" s="1">
        <v>44042.123700231481</v>
      </c>
      <c r="D178" s="1">
        <v>44118</v>
      </c>
      <c r="E178" t="s">
        <v>138</v>
      </c>
      <c r="F178" s="1">
        <v>44103.833333333336</v>
      </c>
      <c r="G178" t="s">
        <v>111</v>
      </c>
      <c r="H178" t="s">
        <v>111</v>
      </c>
      <c r="I178" t="s">
        <v>111</v>
      </c>
      <c r="J178" t="s">
        <v>3123</v>
      </c>
      <c r="K178" t="s">
        <v>3124</v>
      </c>
      <c r="L178" t="s">
        <v>3125</v>
      </c>
      <c r="N178" t="s">
        <v>116</v>
      </c>
      <c r="O178" t="s">
        <v>117</v>
      </c>
      <c r="P178">
        <v>96950</v>
      </c>
      <c r="Q178" t="s">
        <v>118</v>
      </c>
      <c r="S178">
        <v>16702339032</v>
      </c>
      <c r="U178">
        <v>53111</v>
      </c>
      <c r="V178" t="s">
        <v>120</v>
      </c>
      <c r="X178" t="s">
        <v>3126</v>
      </c>
      <c r="Y178" t="s">
        <v>3127</v>
      </c>
      <c r="Z178" t="s">
        <v>3128</v>
      </c>
      <c r="AA178" t="s">
        <v>2355</v>
      </c>
      <c r="AB178" t="s">
        <v>3125</v>
      </c>
      <c r="AD178" t="s">
        <v>116</v>
      </c>
      <c r="AE178" t="s">
        <v>117</v>
      </c>
      <c r="AF178">
        <v>96950</v>
      </c>
      <c r="AG178" t="s">
        <v>118</v>
      </c>
      <c r="AI178">
        <v>16702339032</v>
      </c>
      <c r="AK178" t="s">
        <v>3129</v>
      </c>
      <c r="BC178" t="str">
        <f>"49-9071.00"</f>
        <v>49-9071.00</v>
      </c>
      <c r="BD178" t="s">
        <v>125</v>
      </c>
      <c r="BE178" t="s">
        <v>3130</v>
      </c>
      <c r="BF178" t="s">
        <v>2667</v>
      </c>
      <c r="BG178">
        <v>1</v>
      </c>
      <c r="BI178" s="1">
        <v>44105</v>
      </c>
      <c r="BJ178" s="1">
        <v>45199</v>
      </c>
      <c r="BM178">
        <v>35</v>
      </c>
      <c r="BN178">
        <v>0</v>
      </c>
      <c r="BO178">
        <v>7</v>
      </c>
      <c r="BP178">
        <v>7</v>
      </c>
      <c r="BQ178">
        <v>7</v>
      </c>
      <c r="BR178">
        <v>7</v>
      </c>
      <c r="BS178">
        <v>7</v>
      </c>
      <c r="BT178">
        <v>0</v>
      </c>
      <c r="BU178" t="str">
        <f>"7:00 AM"</f>
        <v>7:00 AM</v>
      </c>
      <c r="BV178" t="str">
        <f>"4:00 PM"</f>
        <v>4:00 PM</v>
      </c>
      <c r="BW178" t="s">
        <v>162</v>
      </c>
      <c r="BX178">
        <v>0</v>
      </c>
      <c r="BY178">
        <v>12</v>
      </c>
      <c r="BZ178" t="s">
        <v>111</v>
      </c>
      <c r="CA178">
        <v>0</v>
      </c>
      <c r="CB178" s="2" t="s">
        <v>5031</v>
      </c>
      <c r="CC178" t="s">
        <v>3132</v>
      </c>
      <c r="CD178" t="s">
        <v>340</v>
      </c>
      <c r="CE178" t="s">
        <v>116</v>
      </c>
      <c r="CF178" t="s">
        <v>117</v>
      </c>
      <c r="CG178">
        <v>96950</v>
      </c>
      <c r="CH178" s="3">
        <v>12.64</v>
      </c>
      <c r="CI178" s="3">
        <v>12.64</v>
      </c>
      <c r="CJ178" s="3">
        <v>0</v>
      </c>
      <c r="CK178" s="3">
        <v>0</v>
      </c>
      <c r="CL178" t="s">
        <v>132</v>
      </c>
      <c r="CM178" t="s">
        <v>162</v>
      </c>
      <c r="CN178" t="s">
        <v>133</v>
      </c>
      <c r="CP178" t="s">
        <v>111</v>
      </c>
      <c r="CQ178" t="s">
        <v>134</v>
      </c>
      <c r="CR178" t="s">
        <v>111</v>
      </c>
      <c r="CS178" t="s">
        <v>111</v>
      </c>
      <c r="CT178" t="s">
        <v>119</v>
      </c>
      <c r="CU178" t="s">
        <v>134</v>
      </c>
      <c r="CV178" t="s">
        <v>119</v>
      </c>
      <c r="CW178" t="s">
        <v>859</v>
      </c>
      <c r="CX178">
        <v>16702339032</v>
      </c>
      <c r="CY178" t="s">
        <v>3129</v>
      </c>
      <c r="CZ178" t="s">
        <v>119</v>
      </c>
      <c r="DA178" t="s">
        <v>134</v>
      </c>
      <c r="DB178" t="s">
        <v>111</v>
      </c>
    </row>
    <row r="179" spans="1:111" ht="15" customHeight="1" x14ac:dyDescent="0.25">
      <c r="A179" t="s">
        <v>4034</v>
      </c>
      <c r="B179" t="s">
        <v>109</v>
      </c>
      <c r="C179" s="1">
        <v>44042.14009108796</v>
      </c>
      <c r="D179" s="1">
        <v>44126</v>
      </c>
      <c r="E179" t="s">
        <v>138</v>
      </c>
      <c r="F179" s="1">
        <v>44103.833333333336</v>
      </c>
      <c r="G179" t="s">
        <v>134</v>
      </c>
      <c r="H179" t="s">
        <v>111</v>
      </c>
      <c r="I179" t="s">
        <v>111</v>
      </c>
      <c r="J179" t="s">
        <v>4035</v>
      </c>
      <c r="K179" t="s">
        <v>4036</v>
      </c>
      <c r="L179" t="s">
        <v>3125</v>
      </c>
      <c r="N179" t="s">
        <v>154</v>
      </c>
      <c r="O179" t="s">
        <v>117</v>
      </c>
      <c r="P179">
        <v>96950</v>
      </c>
      <c r="Q179" t="s">
        <v>118</v>
      </c>
      <c r="S179">
        <v>16702339032</v>
      </c>
      <c r="U179">
        <v>53111</v>
      </c>
      <c r="V179" t="s">
        <v>120</v>
      </c>
      <c r="X179" t="s">
        <v>4037</v>
      </c>
      <c r="Y179" t="s">
        <v>4038</v>
      </c>
      <c r="Z179" t="s">
        <v>4039</v>
      </c>
      <c r="AA179" t="s">
        <v>1962</v>
      </c>
      <c r="AB179" t="s">
        <v>4040</v>
      </c>
      <c r="AD179" t="s">
        <v>154</v>
      </c>
      <c r="AE179" t="s">
        <v>117</v>
      </c>
      <c r="AF179">
        <v>96950</v>
      </c>
      <c r="AG179" t="s">
        <v>118</v>
      </c>
      <c r="AI179">
        <v>16702339032</v>
      </c>
      <c r="AK179" t="s">
        <v>3129</v>
      </c>
      <c r="BC179" t="str">
        <f>"37-2011.00"</f>
        <v>37-2011.00</v>
      </c>
      <c r="BD179" t="s">
        <v>898</v>
      </c>
      <c r="BE179" t="s">
        <v>4041</v>
      </c>
      <c r="BF179" t="s">
        <v>4042</v>
      </c>
      <c r="BG179">
        <v>1</v>
      </c>
      <c r="BI179" s="1">
        <v>44105</v>
      </c>
      <c r="BJ179" s="1">
        <v>45199</v>
      </c>
      <c r="BM179">
        <v>40</v>
      </c>
      <c r="BN179">
        <v>0</v>
      </c>
      <c r="BO179">
        <v>8</v>
      </c>
      <c r="BP179">
        <v>8</v>
      </c>
      <c r="BQ179">
        <v>8</v>
      </c>
      <c r="BR179">
        <v>8</v>
      </c>
      <c r="BS179">
        <v>8</v>
      </c>
      <c r="BT179">
        <v>0</v>
      </c>
      <c r="BU179" t="str">
        <f>"7:00 AM"</f>
        <v>7:00 AM</v>
      </c>
      <c r="BV179" t="str">
        <f>"4:58 PM"</f>
        <v>4:58 PM</v>
      </c>
      <c r="BW179" t="s">
        <v>162</v>
      </c>
      <c r="BX179">
        <v>0</v>
      </c>
      <c r="BY179">
        <v>12</v>
      </c>
      <c r="BZ179" t="s">
        <v>111</v>
      </c>
      <c r="CA179">
        <v>0</v>
      </c>
      <c r="CB179" s="2" t="s">
        <v>4043</v>
      </c>
      <c r="CC179" t="s">
        <v>4044</v>
      </c>
      <c r="CE179" t="s">
        <v>154</v>
      </c>
      <c r="CF179" t="s">
        <v>117</v>
      </c>
      <c r="CG179">
        <v>96950</v>
      </c>
      <c r="CH179" s="3">
        <v>10.42</v>
      </c>
      <c r="CI179" s="3">
        <v>10.42</v>
      </c>
      <c r="CJ179" s="3">
        <v>0</v>
      </c>
      <c r="CK179" s="3">
        <v>0</v>
      </c>
      <c r="CL179" t="s">
        <v>132</v>
      </c>
      <c r="CM179" t="s">
        <v>162</v>
      </c>
      <c r="CN179" t="s">
        <v>133</v>
      </c>
      <c r="CP179" t="s">
        <v>111</v>
      </c>
      <c r="CQ179" t="s">
        <v>134</v>
      </c>
      <c r="CR179" t="s">
        <v>111</v>
      </c>
      <c r="CS179" t="s">
        <v>111</v>
      </c>
      <c r="CT179" t="s">
        <v>119</v>
      </c>
      <c r="CU179" t="s">
        <v>134</v>
      </c>
      <c r="CV179" t="s">
        <v>119</v>
      </c>
      <c r="CW179" t="s">
        <v>4045</v>
      </c>
      <c r="CX179">
        <v>16702339032</v>
      </c>
      <c r="CY179" t="s">
        <v>3129</v>
      </c>
      <c r="CZ179" t="s">
        <v>119</v>
      </c>
      <c r="DA179" t="s">
        <v>134</v>
      </c>
      <c r="DB179" t="s">
        <v>111</v>
      </c>
    </row>
    <row r="180" spans="1:111" ht="15" customHeight="1" x14ac:dyDescent="0.25">
      <c r="A180" t="s">
        <v>384</v>
      </c>
      <c r="B180" t="s">
        <v>193</v>
      </c>
      <c r="C180" s="1">
        <v>44042.189751851853</v>
      </c>
      <c r="D180" s="1">
        <v>44124</v>
      </c>
      <c r="E180" t="s">
        <v>110</v>
      </c>
      <c r="G180" t="s">
        <v>134</v>
      </c>
      <c r="H180" t="s">
        <v>111</v>
      </c>
      <c r="I180" t="s">
        <v>111</v>
      </c>
      <c r="J180" t="s">
        <v>385</v>
      </c>
      <c r="K180" t="s">
        <v>386</v>
      </c>
      <c r="L180" t="s">
        <v>387</v>
      </c>
      <c r="N180" t="s">
        <v>116</v>
      </c>
      <c r="O180" t="s">
        <v>117</v>
      </c>
      <c r="P180">
        <v>96950</v>
      </c>
      <c r="Q180" t="s">
        <v>118</v>
      </c>
      <c r="S180">
        <v>16704837420</v>
      </c>
      <c r="U180">
        <v>7225</v>
      </c>
      <c r="V180" t="s">
        <v>120</v>
      </c>
      <c r="X180" t="s">
        <v>388</v>
      </c>
      <c r="Y180" t="s">
        <v>389</v>
      </c>
      <c r="AA180" t="s">
        <v>390</v>
      </c>
      <c r="AB180" t="s">
        <v>391</v>
      </c>
      <c r="AD180" t="s">
        <v>116</v>
      </c>
      <c r="AE180" t="s">
        <v>117</v>
      </c>
      <c r="AF180">
        <v>96950</v>
      </c>
      <c r="AG180" t="s">
        <v>118</v>
      </c>
      <c r="AI180">
        <v>16704830001</v>
      </c>
      <c r="AK180" t="s">
        <v>392</v>
      </c>
      <c r="BC180" t="str">
        <f>"35-2014.00"</f>
        <v>35-2014.00</v>
      </c>
      <c r="BD180" t="s">
        <v>393</v>
      </c>
      <c r="BE180" t="s">
        <v>394</v>
      </c>
      <c r="BF180" t="s">
        <v>395</v>
      </c>
      <c r="BG180">
        <v>1</v>
      </c>
      <c r="BI180" s="1">
        <v>44105</v>
      </c>
      <c r="BJ180" s="1">
        <v>44469</v>
      </c>
      <c r="BM180">
        <v>40</v>
      </c>
      <c r="BN180">
        <v>8</v>
      </c>
      <c r="BO180">
        <v>8</v>
      </c>
      <c r="BP180">
        <v>0</v>
      </c>
      <c r="BQ180">
        <v>8</v>
      </c>
      <c r="BR180">
        <v>8</v>
      </c>
      <c r="BS180">
        <v>0</v>
      </c>
      <c r="BT180">
        <v>8</v>
      </c>
      <c r="BU180" t="str">
        <f>"11:00 AM"</f>
        <v>11:00 AM</v>
      </c>
      <c r="BV180" t="str">
        <f>"7:00 PM"</f>
        <v>7:00 PM</v>
      </c>
      <c r="BW180" t="s">
        <v>128</v>
      </c>
      <c r="BX180">
        <v>0</v>
      </c>
      <c r="BY180">
        <v>12</v>
      </c>
      <c r="BZ180" t="s">
        <v>111</v>
      </c>
      <c r="CA180">
        <v>0</v>
      </c>
      <c r="CB180" t="s">
        <v>396</v>
      </c>
      <c r="CC180" t="s">
        <v>387</v>
      </c>
      <c r="CE180" t="s">
        <v>116</v>
      </c>
      <c r="CF180" t="s">
        <v>117</v>
      </c>
      <c r="CG180">
        <v>96950</v>
      </c>
      <c r="CH180" s="3">
        <v>7.92</v>
      </c>
      <c r="CI180" s="3">
        <v>8</v>
      </c>
      <c r="CJ180" s="3">
        <v>11.88</v>
      </c>
      <c r="CK180" s="3">
        <v>12</v>
      </c>
      <c r="CL180" t="s">
        <v>132</v>
      </c>
      <c r="CN180" t="s">
        <v>133</v>
      </c>
      <c r="CP180" t="s">
        <v>111</v>
      </c>
      <c r="CQ180" t="s">
        <v>134</v>
      </c>
      <c r="CR180" t="s">
        <v>111</v>
      </c>
      <c r="CS180" t="s">
        <v>134</v>
      </c>
      <c r="CT180" t="s">
        <v>119</v>
      </c>
      <c r="CU180" t="s">
        <v>134</v>
      </c>
      <c r="CV180" t="s">
        <v>119</v>
      </c>
      <c r="CW180" t="s">
        <v>397</v>
      </c>
      <c r="CX180">
        <v>16704837420</v>
      </c>
      <c r="CY180" t="s">
        <v>398</v>
      </c>
      <c r="CZ180" t="s">
        <v>119</v>
      </c>
      <c r="DA180" t="s">
        <v>134</v>
      </c>
      <c r="DB180" t="s">
        <v>111</v>
      </c>
    </row>
    <row r="181" spans="1:111" ht="15" customHeight="1" x14ac:dyDescent="0.25">
      <c r="A181" t="s">
        <v>6700</v>
      </c>
      <c r="B181" t="s">
        <v>137</v>
      </c>
      <c r="C181" s="1">
        <v>44042.306653587963</v>
      </c>
      <c r="D181" s="1">
        <v>44105</v>
      </c>
      <c r="E181" t="s">
        <v>138</v>
      </c>
      <c r="F181" s="1">
        <v>44103.833333333336</v>
      </c>
      <c r="G181" t="s">
        <v>134</v>
      </c>
      <c r="H181" t="s">
        <v>111</v>
      </c>
      <c r="I181" t="s">
        <v>111</v>
      </c>
      <c r="J181" t="s">
        <v>2012</v>
      </c>
      <c r="K181" t="s">
        <v>2013</v>
      </c>
      <c r="L181" t="s">
        <v>1589</v>
      </c>
      <c r="M181" t="s">
        <v>1590</v>
      </c>
      <c r="N181" t="s">
        <v>116</v>
      </c>
      <c r="O181" t="s">
        <v>117</v>
      </c>
      <c r="P181">
        <v>96950</v>
      </c>
      <c r="Q181" t="s">
        <v>118</v>
      </c>
      <c r="S181">
        <v>16702352883</v>
      </c>
      <c r="U181">
        <v>56132</v>
      </c>
      <c r="V181" t="s">
        <v>120</v>
      </c>
      <c r="X181" t="s">
        <v>1591</v>
      </c>
      <c r="Y181" t="s">
        <v>1592</v>
      </c>
      <c r="Z181" t="s">
        <v>1593</v>
      </c>
      <c r="AA181" t="s">
        <v>333</v>
      </c>
      <c r="AB181" t="s">
        <v>1589</v>
      </c>
      <c r="AC181" t="s">
        <v>1590</v>
      </c>
      <c r="AD181" t="s">
        <v>116</v>
      </c>
      <c r="AE181" t="s">
        <v>117</v>
      </c>
      <c r="AF181">
        <v>96950</v>
      </c>
      <c r="AG181" t="s">
        <v>118</v>
      </c>
      <c r="AI181">
        <v>16702352883</v>
      </c>
      <c r="AK181" t="s">
        <v>175</v>
      </c>
      <c r="BC181" t="str">
        <f>"49-9071.00"</f>
        <v>49-9071.00</v>
      </c>
      <c r="BD181" t="s">
        <v>125</v>
      </c>
      <c r="BE181" t="s">
        <v>2014</v>
      </c>
      <c r="BF181" t="s">
        <v>2015</v>
      </c>
      <c r="BG181">
        <v>5</v>
      </c>
      <c r="BH181">
        <v>5</v>
      </c>
      <c r="BI181" s="1">
        <v>44105</v>
      </c>
      <c r="BJ181" s="1">
        <v>45199</v>
      </c>
      <c r="BK181" s="1">
        <v>44105</v>
      </c>
      <c r="BL181" s="1">
        <v>45199</v>
      </c>
      <c r="BM181">
        <v>35</v>
      </c>
      <c r="BN181">
        <v>0</v>
      </c>
      <c r="BO181">
        <v>7</v>
      </c>
      <c r="BP181">
        <v>7</v>
      </c>
      <c r="BQ181">
        <v>7</v>
      </c>
      <c r="BR181">
        <v>7</v>
      </c>
      <c r="BS181">
        <v>7</v>
      </c>
      <c r="BT181">
        <v>0</v>
      </c>
      <c r="BU181" t="str">
        <f>"9:00 AM"</f>
        <v>9:00 AM</v>
      </c>
      <c r="BV181" t="str">
        <f>"4:00 PM"</f>
        <v>4:00 PM</v>
      </c>
      <c r="BW181" t="s">
        <v>128</v>
      </c>
      <c r="BX181">
        <v>12</v>
      </c>
      <c r="BY181">
        <v>24</v>
      </c>
      <c r="BZ181" t="s">
        <v>111</v>
      </c>
      <c r="CA181">
        <v>0</v>
      </c>
      <c r="CB181" s="2" t="s">
        <v>2016</v>
      </c>
      <c r="CC181" t="s">
        <v>1589</v>
      </c>
      <c r="CD181" t="s">
        <v>1590</v>
      </c>
      <c r="CE181" t="s">
        <v>116</v>
      </c>
      <c r="CF181" t="s">
        <v>117</v>
      </c>
      <c r="CG181">
        <v>96950</v>
      </c>
      <c r="CH181" s="3">
        <v>8.33</v>
      </c>
      <c r="CI181" s="3">
        <v>9</v>
      </c>
      <c r="CJ181" s="3">
        <v>12.5</v>
      </c>
      <c r="CK181" s="3">
        <v>13.5</v>
      </c>
      <c r="CL181" t="s">
        <v>132</v>
      </c>
      <c r="CM181" t="s">
        <v>119</v>
      </c>
      <c r="CN181" t="s">
        <v>133</v>
      </c>
      <c r="CP181" t="s">
        <v>111</v>
      </c>
      <c r="CQ181" t="s">
        <v>134</v>
      </c>
      <c r="CR181" t="s">
        <v>111</v>
      </c>
      <c r="CS181" t="s">
        <v>134</v>
      </c>
      <c r="CT181" t="s">
        <v>134</v>
      </c>
      <c r="CU181" t="s">
        <v>134</v>
      </c>
      <c r="CV181" t="s">
        <v>119</v>
      </c>
      <c r="CW181" t="s">
        <v>119</v>
      </c>
      <c r="CX181">
        <v>16702352883</v>
      </c>
      <c r="CY181" t="s">
        <v>175</v>
      </c>
      <c r="CZ181" t="s">
        <v>119</v>
      </c>
      <c r="DA181" t="s">
        <v>134</v>
      </c>
      <c r="DB181" t="s">
        <v>111</v>
      </c>
    </row>
    <row r="182" spans="1:111" ht="15" customHeight="1" x14ac:dyDescent="0.25">
      <c r="A182" t="s">
        <v>2011</v>
      </c>
      <c r="B182" t="s">
        <v>137</v>
      </c>
      <c r="C182" s="1">
        <v>44042.318084375001</v>
      </c>
      <c r="D182" s="1">
        <v>44110</v>
      </c>
      <c r="E182" t="s">
        <v>138</v>
      </c>
      <c r="F182" s="1">
        <v>44103.833333333336</v>
      </c>
      <c r="G182" t="s">
        <v>111</v>
      </c>
      <c r="H182" t="s">
        <v>111</v>
      </c>
      <c r="I182" t="s">
        <v>111</v>
      </c>
      <c r="J182" t="s">
        <v>2012</v>
      </c>
      <c r="K182" t="s">
        <v>2013</v>
      </c>
      <c r="L182" t="s">
        <v>1589</v>
      </c>
      <c r="M182" t="s">
        <v>1590</v>
      </c>
      <c r="N182" t="s">
        <v>116</v>
      </c>
      <c r="O182" t="s">
        <v>117</v>
      </c>
      <c r="P182">
        <v>96950</v>
      </c>
      <c r="Q182" t="s">
        <v>118</v>
      </c>
      <c r="S182">
        <v>16702352883</v>
      </c>
      <c r="U182">
        <v>56132</v>
      </c>
      <c r="V182" t="s">
        <v>120</v>
      </c>
      <c r="X182" t="s">
        <v>1591</v>
      </c>
      <c r="Y182" t="s">
        <v>1592</v>
      </c>
      <c r="Z182" t="s">
        <v>1593</v>
      </c>
      <c r="AA182" t="s">
        <v>333</v>
      </c>
      <c r="AB182" t="s">
        <v>1589</v>
      </c>
      <c r="AC182" t="s">
        <v>1590</v>
      </c>
      <c r="AD182" t="s">
        <v>116</v>
      </c>
      <c r="AE182" t="s">
        <v>117</v>
      </c>
      <c r="AF182">
        <v>96950</v>
      </c>
      <c r="AG182" t="s">
        <v>118</v>
      </c>
      <c r="AI182">
        <v>16702352883</v>
      </c>
      <c r="AK182" t="s">
        <v>175</v>
      </c>
      <c r="BC182" t="str">
        <f>"49-9071.00"</f>
        <v>49-9071.00</v>
      </c>
      <c r="BD182" t="s">
        <v>125</v>
      </c>
      <c r="BE182" t="s">
        <v>2014</v>
      </c>
      <c r="BF182" t="s">
        <v>2015</v>
      </c>
      <c r="BG182">
        <v>3</v>
      </c>
      <c r="BH182">
        <v>3</v>
      </c>
      <c r="BI182" s="1">
        <v>44105</v>
      </c>
      <c r="BJ182" s="1">
        <v>44469</v>
      </c>
      <c r="BK182" s="1">
        <v>44110</v>
      </c>
      <c r="BL182" s="1">
        <v>44469</v>
      </c>
      <c r="BM182">
        <v>35</v>
      </c>
      <c r="BN182">
        <v>0</v>
      </c>
      <c r="BO182">
        <v>7</v>
      </c>
      <c r="BP182">
        <v>7</v>
      </c>
      <c r="BQ182">
        <v>7</v>
      </c>
      <c r="BR182">
        <v>7</v>
      </c>
      <c r="BS182">
        <v>7</v>
      </c>
      <c r="BT182">
        <v>0</v>
      </c>
      <c r="BU182" t="str">
        <f>"9:00 AM"</f>
        <v>9:00 AM</v>
      </c>
      <c r="BV182" t="str">
        <f>"4:00 PM"</f>
        <v>4:00 PM</v>
      </c>
      <c r="BW182" t="s">
        <v>128</v>
      </c>
      <c r="BX182">
        <v>12</v>
      </c>
      <c r="BY182">
        <v>24</v>
      </c>
      <c r="BZ182" t="s">
        <v>111</v>
      </c>
      <c r="CA182">
        <v>0</v>
      </c>
      <c r="CB182" s="2" t="s">
        <v>2016</v>
      </c>
      <c r="CC182" t="s">
        <v>1589</v>
      </c>
      <c r="CD182" t="s">
        <v>1590</v>
      </c>
      <c r="CE182" t="s">
        <v>116</v>
      </c>
      <c r="CF182" t="s">
        <v>117</v>
      </c>
      <c r="CG182">
        <v>96950</v>
      </c>
      <c r="CH182" s="3">
        <v>8.33</v>
      </c>
      <c r="CI182" s="3">
        <v>9</v>
      </c>
      <c r="CJ182" s="3">
        <v>12.5</v>
      </c>
      <c r="CK182" s="3">
        <v>13.5</v>
      </c>
      <c r="CL182" t="s">
        <v>132</v>
      </c>
      <c r="CM182" t="s">
        <v>119</v>
      </c>
      <c r="CN182" t="s">
        <v>133</v>
      </c>
      <c r="CP182" t="s">
        <v>111</v>
      </c>
      <c r="CQ182" t="s">
        <v>134</v>
      </c>
      <c r="CR182" t="s">
        <v>111</v>
      </c>
      <c r="CS182" t="s">
        <v>134</v>
      </c>
      <c r="CT182" t="s">
        <v>134</v>
      </c>
      <c r="CU182" t="s">
        <v>134</v>
      </c>
      <c r="CV182" t="s">
        <v>119</v>
      </c>
      <c r="CW182" t="s">
        <v>119</v>
      </c>
      <c r="CX182">
        <v>16702352883</v>
      </c>
      <c r="CY182" t="s">
        <v>175</v>
      </c>
      <c r="CZ182" t="s">
        <v>119</v>
      </c>
      <c r="DA182" t="s">
        <v>134</v>
      </c>
      <c r="DB182" t="s">
        <v>111</v>
      </c>
    </row>
    <row r="183" spans="1:111" ht="15" customHeight="1" x14ac:dyDescent="0.25">
      <c r="A183" t="s">
        <v>3512</v>
      </c>
      <c r="B183" t="s">
        <v>109</v>
      </c>
      <c r="C183" s="1">
        <v>44042.324306481481</v>
      </c>
      <c r="D183" s="1">
        <v>44140</v>
      </c>
      <c r="E183" t="s">
        <v>110</v>
      </c>
      <c r="G183" t="s">
        <v>111</v>
      </c>
      <c r="H183" t="s">
        <v>111</v>
      </c>
      <c r="I183" t="s">
        <v>111</v>
      </c>
      <c r="J183" t="s">
        <v>3513</v>
      </c>
      <c r="K183" t="s">
        <v>3514</v>
      </c>
      <c r="L183" t="s">
        <v>3515</v>
      </c>
      <c r="N183" t="s">
        <v>116</v>
      </c>
      <c r="O183" t="s">
        <v>117</v>
      </c>
      <c r="P183">
        <v>96950</v>
      </c>
      <c r="Q183" t="s">
        <v>118</v>
      </c>
      <c r="R183" t="s">
        <v>509</v>
      </c>
      <c r="S183">
        <v>16709890478</v>
      </c>
      <c r="U183">
        <v>561612</v>
      </c>
      <c r="V183" t="s">
        <v>120</v>
      </c>
      <c r="X183" t="s">
        <v>3516</v>
      </c>
      <c r="Y183" t="s">
        <v>3517</v>
      </c>
      <c r="Z183" t="s">
        <v>119</v>
      </c>
      <c r="AA183" t="s">
        <v>1547</v>
      </c>
      <c r="AB183" t="s">
        <v>3515</v>
      </c>
      <c r="AD183" t="s">
        <v>116</v>
      </c>
      <c r="AE183" t="s">
        <v>117</v>
      </c>
      <c r="AF183">
        <v>96950</v>
      </c>
      <c r="AG183" t="s">
        <v>118</v>
      </c>
      <c r="AH183" t="s">
        <v>509</v>
      </c>
      <c r="AI183">
        <v>16709890478</v>
      </c>
      <c r="AK183" t="s">
        <v>3518</v>
      </c>
      <c r="BC183" t="str">
        <f>"33-9032.00"</f>
        <v>33-9032.00</v>
      </c>
      <c r="BD183" t="s">
        <v>1887</v>
      </c>
      <c r="BE183" t="s">
        <v>3519</v>
      </c>
      <c r="BF183" t="s">
        <v>1889</v>
      </c>
      <c r="BG183">
        <v>1</v>
      </c>
      <c r="BI183" s="1">
        <v>44105</v>
      </c>
      <c r="BJ183" s="1">
        <v>44469</v>
      </c>
      <c r="BM183">
        <v>40</v>
      </c>
      <c r="BN183">
        <v>0</v>
      </c>
      <c r="BO183">
        <v>8</v>
      </c>
      <c r="BP183">
        <v>8</v>
      </c>
      <c r="BQ183">
        <v>8</v>
      </c>
      <c r="BR183">
        <v>8</v>
      </c>
      <c r="BS183">
        <v>8</v>
      </c>
      <c r="BT183">
        <v>0</v>
      </c>
      <c r="BU183" t="str">
        <f>"8:00 AM"</f>
        <v>8:00 AM</v>
      </c>
      <c r="BV183" t="str">
        <f>"5:00 PM"</f>
        <v>5:00 PM</v>
      </c>
      <c r="BW183" t="s">
        <v>128</v>
      </c>
      <c r="BX183">
        <v>1</v>
      </c>
      <c r="BY183">
        <v>1</v>
      </c>
      <c r="BZ183" t="s">
        <v>111</v>
      </c>
      <c r="CA183">
        <v>0</v>
      </c>
      <c r="CB183" t="s">
        <v>3520</v>
      </c>
      <c r="CC183" t="s">
        <v>3521</v>
      </c>
      <c r="CD183" t="s">
        <v>3522</v>
      </c>
      <c r="CE183" t="s">
        <v>116</v>
      </c>
      <c r="CF183" t="s">
        <v>117</v>
      </c>
      <c r="CG183">
        <v>96950</v>
      </c>
      <c r="CH183" s="3">
        <v>9.8000000000000007</v>
      </c>
      <c r="CI183" s="3">
        <v>9.8000000000000007</v>
      </c>
      <c r="CJ183" s="3">
        <v>14.7</v>
      </c>
      <c r="CK183" s="3">
        <v>14.7</v>
      </c>
      <c r="CL183" t="s">
        <v>132</v>
      </c>
      <c r="CM183" t="s">
        <v>162</v>
      </c>
      <c r="CN183" t="s">
        <v>133</v>
      </c>
      <c r="CP183" t="s">
        <v>111</v>
      </c>
      <c r="CQ183" t="s">
        <v>134</v>
      </c>
      <c r="CR183" t="s">
        <v>111</v>
      </c>
      <c r="CS183" t="s">
        <v>134</v>
      </c>
      <c r="CT183" t="s">
        <v>119</v>
      </c>
      <c r="CU183" t="s">
        <v>134</v>
      </c>
      <c r="CV183" t="s">
        <v>119</v>
      </c>
      <c r="CW183" t="s">
        <v>3523</v>
      </c>
      <c r="CX183">
        <v>16702852551</v>
      </c>
      <c r="CY183" t="s">
        <v>3518</v>
      </c>
      <c r="CZ183" t="s">
        <v>119</v>
      </c>
      <c r="DA183" t="s">
        <v>134</v>
      </c>
      <c r="DB183" t="s">
        <v>111</v>
      </c>
      <c r="DC183" t="s">
        <v>3524</v>
      </c>
      <c r="DD183" t="s">
        <v>3525</v>
      </c>
      <c r="DE183" t="s">
        <v>863</v>
      </c>
    </row>
    <row r="184" spans="1:111" ht="15" customHeight="1" x14ac:dyDescent="0.25">
      <c r="A184" t="s">
        <v>7218</v>
      </c>
      <c r="B184" t="s">
        <v>137</v>
      </c>
      <c r="C184" s="1">
        <v>44042.33059189815</v>
      </c>
      <c r="D184" s="1">
        <v>44113</v>
      </c>
      <c r="E184" t="s">
        <v>138</v>
      </c>
      <c r="F184" s="1">
        <v>44103.833333333336</v>
      </c>
      <c r="G184" t="s">
        <v>134</v>
      </c>
      <c r="H184" t="s">
        <v>111</v>
      </c>
      <c r="I184" t="s">
        <v>111</v>
      </c>
      <c r="J184" t="s">
        <v>2012</v>
      </c>
      <c r="K184" t="s">
        <v>2013</v>
      </c>
      <c r="L184" t="s">
        <v>1589</v>
      </c>
      <c r="M184" t="s">
        <v>1590</v>
      </c>
      <c r="N184" t="s">
        <v>116</v>
      </c>
      <c r="O184" t="s">
        <v>117</v>
      </c>
      <c r="P184">
        <v>96950</v>
      </c>
      <c r="Q184" t="s">
        <v>118</v>
      </c>
      <c r="S184">
        <v>16702352883</v>
      </c>
      <c r="U184">
        <v>56132</v>
      </c>
      <c r="V184" t="s">
        <v>120</v>
      </c>
      <c r="X184" t="s">
        <v>1591</v>
      </c>
      <c r="Y184" t="s">
        <v>1592</v>
      </c>
      <c r="Z184" t="s">
        <v>1593</v>
      </c>
      <c r="AA184" t="s">
        <v>333</v>
      </c>
      <c r="AB184" t="s">
        <v>1589</v>
      </c>
      <c r="AC184" t="s">
        <v>1590</v>
      </c>
      <c r="AD184" t="s">
        <v>116</v>
      </c>
      <c r="AE184" t="s">
        <v>117</v>
      </c>
      <c r="AF184">
        <v>96950</v>
      </c>
      <c r="AG184" t="s">
        <v>118</v>
      </c>
      <c r="AI184">
        <v>16702352883</v>
      </c>
      <c r="AK184" t="s">
        <v>175</v>
      </c>
      <c r="BC184" t="str">
        <f>"49-9071.00"</f>
        <v>49-9071.00</v>
      </c>
      <c r="BD184" t="s">
        <v>125</v>
      </c>
      <c r="BE184" t="s">
        <v>2014</v>
      </c>
      <c r="BF184" t="s">
        <v>2015</v>
      </c>
      <c r="BG184">
        <v>5</v>
      </c>
      <c r="BH184">
        <v>5</v>
      </c>
      <c r="BI184" s="1">
        <v>44075</v>
      </c>
      <c r="BJ184" s="1">
        <v>45169</v>
      </c>
      <c r="BK184" s="1">
        <v>44113</v>
      </c>
      <c r="BL184" s="1">
        <v>45169</v>
      </c>
      <c r="BM184">
        <v>35</v>
      </c>
      <c r="BN184">
        <v>0</v>
      </c>
      <c r="BO184">
        <v>7</v>
      </c>
      <c r="BP184">
        <v>7</v>
      </c>
      <c r="BQ184">
        <v>7</v>
      </c>
      <c r="BR184">
        <v>7</v>
      </c>
      <c r="BS184">
        <v>7</v>
      </c>
      <c r="BT184">
        <v>0</v>
      </c>
      <c r="BU184" t="str">
        <f>"9:00 AM"</f>
        <v>9:00 AM</v>
      </c>
      <c r="BV184" t="str">
        <f>"4:00 PM"</f>
        <v>4:00 PM</v>
      </c>
      <c r="BW184" t="s">
        <v>128</v>
      </c>
      <c r="BX184">
        <v>12</v>
      </c>
      <c r="BY184">
        <v>24</v>
      </c>
      <c r="BZ184" t="s">
        <v>111</v>
      </c>
      <c r="CA184">
        <v>0</v>
      </c>
      <c r="CB184" s="2" t="s">
        <v>2016</v>
      </c>
      <c r="CC184" t="s">
        <v>1589</v>
      </c>
      <c r="CD184" t="s">
        <v>1590</v>
      </c>
      <c r="CE184" t="s">
        <v>116</v>
      </c>
      <c r="CF184" t="s">
        <v>117</v>
      </c>
      <c r="CG184">
        <v>96950</v>
      </c>
      <c r="CH184" s="3">
        <v>8.33</v>
      </c>
      <c r="CI184" s="3">
        <v>9</v>
      </c>
      <c r="CJ184" s="3">
        <v>12.5</v>
      </c>
      <c r="CK184" s="3">
        <v>13.5</v>
      </c>
      <c r="CL184" t="s">
        <v>132</v>
      </c>
      <c r="CM184" t="s">
        <v>119</v>
      </c>
      <c r="CN184" t="s">
        <v>133</v>
      </c>
      <c r="CP184" t="s">
        <v>111</v>
      </c>
      <c r="CQ184" t="s">
        <v>134</v>
      </c>
      <c r="CR184" t="s">
        <v>111</v>
      </c>
      <c r="CS184" t="s">
        <v>134</v>
      </c>
      <c r="CT184" t="s">
        <v>134</v>
      </c>
      <c r="CU184" t="s">
        <v>134</v>
      </c>
      <c r="CV184" t="s">
        <v>119</v>
      </c>
      <c r="CW184" t="s">
        <v>119</v>
      </c>
      <c r="CX184">
        <v>16702352883</v>
      </c>
      <c r="CY184" t="s">
        <v>175</v>
      </c>
      <c r="CZ184" t="s">
        <v>119</v>
      </c>
      <c r="DA184" t="s">
        <v>134</v>
      </c>
      <c r="DB184" t="s">
        <v>111</v>
      </c>
    </row>
    <row r="185" spans="1:111" ht="15" customHeight="1" x14ac:dyDescent="0.25">
      <c r="A185" t="s">
        <v>6740</v>
      </c>
      <c r="B185" t="s">
        <v>137</v>
      </c>
      <c r="C185" s="1">
        <v>44042.854817361113</v>
      </c>
      <c r="D185" s="1">
        <v>44110</v>
      </c>
      <c r="E185" t="s">
        <v>138</v>
      </c>
      <c r="F185" s="1">
        <v>44103.833333333336</v>
      </c>
      <c r="G185" t="s">
        <v>111</v>
      </c>
      <c r="H185" t="s">
        <v>111</v>
      </c>
      <c r="I185" t="s">
        <v>111</v>
      </c>
      <c r="J185" t="s">
        <v>6741</v>
      </c>
      <c r="K185" t="s">
        <v>6742</v>
      </c>
      <c r="L185" t="s">
        <v>4763</v>
      </c>
      <c r="M185" t="s">
        <v>4764</v>
      </c>
      <c r="N185" t="s">
        <v>260</v>
      </c>
      <c r="O185" t="s">
        <v>117</v>
      </c>
      <c r="P185">
        <v>96950</v>
      </c>
      <c r="Q185" t="s">
        <v>118</v>
      </c>
      <c r="S185">
        <v>16702338866</v>
      </c>
      <c r="U185">
        <v>53211</v>
      </c>
      <c r="V185" t="s">
        <v>120</v>
      </c>
      <c r="X185" t="s">
        <v>2500</v>
      </c>
      <c r="Y185" t="s">
        <v>4765</v>
      </c>
      <c r="AA185" t="s">
        <v>3355</v>
      </c>
      <c r="AB185" t="s">
        <v>4763</v>
      </c>
      <c r="AC185" t="s">
        <v>4764</v>
      </c>
      <c r="AD185" t="s">
        <v>260</v>
      </c>
      <c r="AE185" t="s">
        <v>117</v>
      </c>
      <c r="AF185">
        <v>96950</v>
      </c>
      <c r="AG185" t="s">
        <v>118</v>
      </c>
      <c r="AI185">
        <v>16702338866</v>
      </c>
      <c r="AK185" t="s">
        <v>4766</v>
      </c>
      <c r="BC185" t="str">
        <f>"41-1011.00"</f>
        <v>41-1011.00</v>
      </c>
      <c r="BD185" t="s">
        <v>204</v>
      </c>
      <c r="BE185" t="s">
        <v>6743</v>
      </c>
      <c r="BF185" t="s">
        <v>6744</v>
      </c>
      <c r="BG185">
        <v>4</v>
      </c>
      <c r="BH185">
        <v>4</v>
      </c>
      <c r="BI185" s="1">
        <v>44105</v>
      </c>
      <c r="BJ185" s="1">
        <v>44469</v>
      </c>
      <c r="BK185" s="1">
        <v>44110</v>
      </c>
      <c r="BL185" s="1">
        <v>44469</v>
      </c>
      <c r="BM185">
        <v>35</v>
      </c>
      <c r="BN185">
        <v>0</v>
      </c>
      <c r="BO185">
        <v>7</v>
      </c>
      <c r="BP185">
        <v>7</v>
      </c>
      <c r="BQ185">
        <v>7</v>
      </c>
      <c r="BR185">
        <v>7</v>
      </c>
      <c r="BS185">
        <v>7</v>
      </c>
      <c r="BT185">
        <v>0</v>
      </c>
      <c r="BU185" t="str">
        <f>"9:00 PM"</f>
        <v>9:00 PM</v>
      </c>
      <c r="BV185" t="str">
        <f t="shared" ref="BV185:BV190" si="13">"5:00 PM"</f>
        <v>5:00 PM</v>
      </c>
      <c r="BW185" t="s">
        <v>128</v>
      </c>
      <c r="BX185">
        <v>0</v>
      </c>
      <c r="BY185">
        <v>12</v>
      </c>
      <c r="BZ185" t="s">
        <v>134</v>
      </c>
      <c r="CA185">
        <v>5</v>
      </c>
      <c r="CB185" s="2" t="s">
        <v>6745</v>
      </c>
      <c r="CC185" t="s">
        <v>6746</v>
      </c>
      <c r="CD185" t="s">
        <v>4764</v>
      </c>
      <c r="CE185" t="s">
        <v>260</v>
      </c>
      <c r="CF185" t="s">
        <v>117</v>
      </c>
      <c r="CG185">
        <v>96950</v>
      </c>
      <c r="CH185" s="3">
        <v>9.4600000000000009</v>
      </c>
      <c r="CI185" s="3">
        <v>9.4600000000000009</v>
      </c>
      <c r="CJ185" s="3">
        <v>14.19</v>
      </c>
      <c r="CK185" s="3">
        <v>14.19</v>
      </c>
      <c r="CL185" t="s">
        <v>132</v>
      </c>
      <c r="CM185" t="s">
        <v>119</v>
      </c>
      <c r="CN185" t="s">
        <v>133</v>
      </c>
      <c r="CP185" t="s">
        <v>111</v>
      </c>
      <c r="CQ185" t="s">
        <v>134</v>
      </c>
      <c r="CR185" t="s">
        <v>111</v>
      </c>
      <c r="CS185" t="s">
        <v>134</v>
      </c>
      <c r="CT185" t="s">
        <v>119</v>
      </c>
      <c r="CU185" t="s">
        <v>134</v>
      </c>
      <c r="CV185" t="s">
        <v>134</v>
      </c>
      <c r="CW185" t="s">
        <v>1552</v>
      </c>
      <c r="CX185">
        <v>16702338866</v>
      </c>
      <c r="CY185" t="s">
        <v>4766</v>
      </c>
      <c r="CZ185" t="s">
        <v>119</v>
      </c>
      <c r="DA185" t="s">
        <v>134</v>
      </c>
      <c r="DB185" t="s">
        <v>111</v>
      </c>
    </row>
    <row r="186" spans="1:111" ht="15" customHeight="1" x14ac:dyDescent="0.25">
      <c r="A186" t="s">
        <v>1513</v>
      </c>
      <c r="B186" t="s">
        <v>109</v>
      </c>
      <c r="C186" s="1">
        <v>44042.930469212966</v>
      </c>
      <c r="D186" s="1">
        <v>44118</v>
      </c>
      <c r="E186" t="s">
        <v>138</v>
      </c>
      <c r="F186" s="1">
        <v>44103.833333333336</v>
      </c>
      <c r="G186" t="s">
        <v>111</v>
      </c>
      <c r="H186" t="s">
        <v>111</v>
      </c>
      <c r="I186" t="s">
        <v>111</v>
      </c>
      <c r="J186" t="s">
        <v>1514</v>
      </c>
      <c r="K186" t="s">
        <v>1515</v>
      </c>
      <c r="L186" t="s">
        <v>1516</v>
      </c>
      <c r="M186" t="s">
        <v>1517</v>
      </c>
      <c r="N186" t="s">
        <v>154</v>
      </c>
      <c r="O186" t="s">
        <v>117</v>
      </c>
      <c r="P186">
        <v>96950</v>
      </c>
      <c r="Q186" t="s">
        <v>118</v>
      </c>
      <c r="R186" t="s">
        <v>119</v>
      </c>
      <c r="S186">
        <v>16702368888</v>
      </c>
      <c r="T186">
        <v>8821</v>
      </c>
      <c r="U186">
        <v>713910</v>
      </c>
      <c r="V186" t="s">
        <v>120</v>
      </c>
      <c r="X186" t="s">
        <v>1518</v>
      </c>
      <c r="Y186" t="s">
        <v>1519</v>
      </c>
      <c r="Z186" t="s">
        <v>111</v>
      </c>
      <c r="AA186" t="s">
        <v>1520</v>
      </c>
      <c r="AB186" t="s">
        <v>1521</v>
      </c>
      <c r="AC186" t="s">
        <v>1522</v>
      </c>
      <c r="AD186" t="s">
        <v>154</v>
      </c>
      <c r="AE186" t="s">
        <v>117</v>
      </c>
      <c r="AF186">
        <v>96950</v>
      </c>
      <c r="AG186" t="s">
        <v>118</v>
      </c>
      <c r="AH186" t="s">
        <v>119</v>
      </c>
      <c r="AI186">
        <v>16702368888</v>
      </c>
      <c r="AJ186">
        <v>8821</v>
      </c>
      <c r="AK186" t="s">
        <v>1523</v>
      </c>
      <c r="BC186" t="str">
        <f>"43-3031.00"</f>
        <v>43-3031.00</v>
      </c>
      <c r="BD186" t="s">
        <v>176</v>
      </c>
      <c r="BE186" t="s">
        <v>1524</v>
      </c>
      <c r="BF186" t="s">
        <v>1525</v>
      </c>
      <c r="BG186">
        <v>2</v>
      </c>
      <c r="BI186" s="1">
        <v>44105</v>
      </c>
      <c r="BJ186" s="1">
        <v>44469</v>
      </c>
      <c r="BM186">
        <v>35</v>
      </c>
      <c r="BN186">
        <v>0</v>
      </c>
      <c r="BO186">
        <v>7</v>
      </c>
      <c r="BP186">
        <v>7</v>
      </c>
      <c r="BQ186">
        <v>7</v>
      </c>
      <c r="BR186">
        <v>7</v>
      </c>
      <c r="BS186">
        <v>7</v>
      </c>
      <c r="BT186">
        <v>0</v>
      </c>
      <c r="BU186" t="str">
        <f>"9:00 AM"</f>
        <v>9:00 AM</v>
      </c>
      <c r="BV186" t="str">
        <f t="shared" si="13"/>
        <v>5:00 PM</v>
      </c>
      <c r="BW186" t="s">
        <v>349</v>
      </c>
      <c r="BX186">
        <v>0</v>
      </c>
      <c r="BY186">
        <v>24</v>
      </c>
      <c r="BZ186" t="s">
        <v>111</v>
      </c>
      <c r="CA186">
        <v>0</v>
      </c>
      <c r="CB186" t="s">
        <v>1526</v>
      </c>
      <c r="CC186" t="s">
        <v>1521</v>
      </c>
      <c r="CD186" t="s">
        <v>1522</v>
      </c>
      <c r="CE186" t="s">
        <v>154</v>
      </c>
      <c r="CF186" t="s">
        <v>117</v>
      </c>
      <c r="CG186">
        <v>96950</v>
      </c>
      <c r="CH186" s="3">
        <v>13.9</v>
      </c>
      <c r="CI186" s="3">
        <v>13.9</v>
      </c>
      <c r="CJ186" s="3">
        <v>20.85</v>
      </c>
      <c r="CK186" s="3">
        <v>20.85</v>
      </c>
      <c r="CL186" t="s">
        <v>132</v>
      </c>
      <c r="CM186" t="s">
        <v>119</v>
      </c>
      <c r="CN186" t="s">
        <v>133</v>
      </c>
      <c r="CP186" t="s">
        <v>111</v>
      </c>
      <c r="CQ186" t="s">
        <v>134</v>
      </c>
      <c r="CR186" t="s">
        <v>111</v>
      </c>
      <c r="CS186" t="s">
        <v>134</v>
      </c>
      <c r="CT186" t="s">
        <v>119</v>
      </c>
      <c r="CU186" t="s">
        <v>134</v>
      </c>
      <c r="CV186" t="s">
        <v>134</v>
      </c>
      <c r="CW186" t="s">
        <v>1527</v>
      </c>
      <c r="CX186">
        <v>16702368888</v>
      </c>
      <c r="CY186" t="s">
        <v>1523</v>
      </c>
      <c r="CZ186" t="s">
        <v>335</v>
      </c>
      <c r="DA186" t="s">
        <v>134</v>
      </c>
      <c r="DB186" t="s">
        <v>111</v>
      </c>
      <c r="DC186" t="s">
        <v>1518</v>
      </c>
      <c r="DD186" t="s">
        <v>1519</v>
      </c>
      <c r="DF186" t="s">
        <v>1514</v>
      </c>
      <c r="DG186" t="s">
        <v>1523</v>
      </c>
    </row>
    <row r="187" spans="1:111" ht="15" customHeight="1" x14ac:dyDescent="0.25">
      <c r="A187" t="s">
        <v>6181</v>
      </c>
      <c r="B187" t="s">
        <v>3282</v>
      </c>
      <c r="C187" s="1">
        <v>44042.93741608796</v>
      </c>
      <c r="D187" s="1">
        <v>44112</v>
      </c>
      <c r="E187" t="s">
        <v>110</v>
      </c>
      <c r="G187" t="s">
        <v>134</v>
      </c>
      <c r="H187" t="s">
        <v>134</v>
      </c>
      <c r="I187" t="s">
        <v>111</v>
      </c>
      <c r="J187" t="s">
        <v>1322</v>
      </c>
      <c r="K187" t="s">
        <v>6182</v>
      </c>
      <c r="L187" t="s">
        <v>1324</v>
      </c>
      <c r="M187" t="s">
        <v>6183</v>
      </c>
      <c r="N187" t="s">
        <v>154</v>
      </c>
      <c r="O187" t="s">
        <v>117</v>
      </c>
      <c r="P187">
        <v>96950</v>
      </c>
      <c r="Q187" t="s">
        <v>118</v>
      </c>
      <c r="R187" t="s">
        <v>119</v>
      </c>
      <c r="S187">
        <v>16702356129</v>
      </c>
      <c r="U187">
        <v>23621</v>
      </c>
      <c r="V187" t="s">
        <v>120</v>
      </c>
      <c r="X187" t="s">
        <v>1325</v>
      </c>
      <c r="Y187" t="s">
        <v>1326</v>
      </c>
      <c r="Z187" t="s">
        <v>1327</v>
      </c>
      <c r="AA187" t="s">
        <v>258</v>
      </c>
      <c r="AB187" t="s">
        <v>1324</v>
      </c>
      <c r="AC187" t="s">
        <v>6183</v>
      </c>
      <c r="AD187" t="s">
        <v>154</v>
      </c>
      <c r="AE187" t="s">
        <v>117</v>
      </c>
      <c r="AF187">
        <v>96950</v>
      </c>
      <c r="AG187" t="s">
        <v>118</v>
      </c>
      <c r="AH187" t="s">
        <v>119</v>
      </c>
      <c r="AI187">
        <v>16707830872</v>
      </c>
      <c r="AK187" t="s">
        <v>1328</v>
      </c>
      <c r="BC187" t="str">
        <f>"47-3012.00"</f>
        <v>47-3012.00</v>
      </c>
      <c r="BD187" t="s">
        <v>5015</v>
      </c>
      <c r="BE187" t="s">
        <v>6184</v>
      </c>
      <c r="BF187" t="s">
        <v>6185</v>
      </c>
      <c r="BG187">
        <v>15</v>
      </c>
      <c r="BH187">
        <v>14</v>
      </c>
      <c r="BI187" s="1">
        <v>44105</v>
      </c>
      <c r="BJ187" s="1">
        <v>44469</v>
      </c>
      <c r="BK187" s="1">
        <v>44112</v>
      </c>
      <c r="BL187" s="1">
        <v>44469</v>
      </c>
      <c r="BM187">
        <v>40</v>
      </c>
      <c r="BN187">
        <v>0</v>
      </c>
      <c r="BO187">
        <v>8</v>
      </c>
      <c r="BP187">
        <v>8</v>
      </c>
      <c r="BQ187">
        <v>8</v>
      </c>
      <c r="BR187">
        <v>8</v>
      </c>
      <c r="BS187">
        <v>8</v>
      </c>
      <c r="BT187">
        <v>0</v>
      </c>
      <c r="BU187" t="str">
        <f>"8:00 AM"</f>
        <v>8:00 AM</v>
      </c>
      <c r="BV187" t="str">
        <f t="shared" si="13"/>
        <v>5:00 PM</v>
      </c>
      <c r="BW187" t="s">
        <v>128</v>
      </c>
      <c r="BX187">
        <v>0</v>
      </c>
      <c r="BY187">
        <v>12</v>
      </c>
      <c r="BZ187" t="s">
        <v>111</v>
      </c>
      <c r="CA187">
        <v>0</v>
      </c>
      <c r="CB187" s="2" t="s">
        <v>6186</v>
      </c>
      <c r="CC187" t="s">
        <v>1324</v>
      </c>
      <c r="CD187" t="s">
        <v>6183</v>
      </c>
      <c r="CE187" t="s">
        <v>154</v>
      </c>
      <c r="CF187" t="s">
        <v>117</v>
      </c>
      <c r="CG187">
        <v>96950</v>
      </c>
      <c r="CH187" s="3">
        <v>11.96</v>
      </c>
      <c r="CI187" s="3">
        <v>11.96</v>
      </c>
      <c r="CJ187" s="3">
        <v>17.940000000000001</v>
      </c>
      <c r="CK187" s="3">
        <v>17.940000000000001</v>
      </c>
      <c r="CL187" t="s">
        <v>132</v>
      </c>
      <c r="CN187" t="s">
        <v>133</v>
      </c>
      <c r="CP187" t="s">
        <v>111</v>
      </c>
      <c r="CQ187" t="s">
        <v>134</v>
      </c>
      <c r="CR187" t="s">
        <v>134</v>
      </c>
      <c r="CS187" t="s">
        <v>134</v>
      </c>
      <c r="CT187" t="s">
        <v>119</v>
      </c>
      <c r="CU187" t="s">
        <v>134</v>
      </c>
      <c r="CV187" t="s">
        <v>134</v>
      </c>
      <c r="CW187" t="s">
        <v>3628</v>
      </c>
      <c r="CX187">
        <v>16702356129</v>
      </c>
      <c r="CY187" t="s">
        <v>1328</v>
      </c>
      <c r="CZ187" t="s">
        <v>335</v>
      </c>
      <c r="DA187" t="s">
        <v>134</v>
      </c>
      <c r="DB187" t="s">
        <v>111</v>
      </c>
    </row>
    <row r="188" spans="1:111" ht="15" customHeight="1" x14ac:dyDescent="0.25">
      <c r="A188" t="s">
        <v>7503</v>
      </c>
      <c r="B188" t="s">
        <v>193</v>
      </c>
      <c r="C188" s="1">
        <v>44042.943975925926</v>
      </c>
      <c r="D188" s="1">
        <v>44109</v>
      </c>
      <c r="E188" t="s">
        <v>138</v>
      </c>
      <c r="F188" s="1">
        <v>44103.833333333336</v>
      </c>
      <c r="G188" t="s">
        <v>134</v>
      </c>
      <c r="H188" t="s">
        <v>111</v>
      </c>
      <c r="I188" t="s">
        <v>111</v>
      </c>
      <c r="J188" t="s">
        <v>1514</v>
      </c>
      <c r="K188" t="s">
        <v>1515</v>
      </c>
      <c r="L188" t="s">
        <v>1516</v>
      </c>
      <c r="M188" t="s">
        <v>3614</v>
      </c>
      <c r="N188" t="s">
        <v>154</v>
      </c>
      <c r="O188" t="s">
        <v>117</v>
      </c>
      <c r="P188">
        <v>96950</v>
      </c>
      <c r="Q188" t="s">
        <v>118</v>
      </c>
      <c r="R188" t="s">
        <v>119</v>
      </c>
      <c r="S188">
        <v>16702368888</v>
      </c>
      <c r="T188">
        <v>8821</v>
      </c>
      <c r="U188">
        <v>713910</v>
      </c>
      <c r="V188" t="s">
        <v>120</v>
      </c>
      <c r="X188" t="s">
        <v>1518</v>
      </c>
      <c r="Y188" t="s">
        <v>1519</v>
      </c>
      <c r="Z188" t="s">
        <v>111</v>
      </c>
      <c r="AA188" t="s">
        <v>1520</v>
      </c>
      <c r="AB188" t="s">
        <v>1521</v>
      </c>
      <c r="AC188" t="s">
        <v>1522</v>
      </c>
      <c r="AD188" t="s">
        <v>154</v>
      </c>
      <c r="AE188" t="s">
        <v>117</v>
      </c>
      <c r="AF188">
        <v>96950</v>
      </c>
      <c r="AG188" t="s">
        <v>118</v>
      </c>
      <c r="AH188" t="s">
        <v>119</v>
      </c>
      <c r="AI188">
        <v>16702368888</v>
      </c>
      <c r="AJ188">
        <v>8821</v>
      </c>
      <c r="AK188" t="s">
        <v>1523</v>
      </c>
      <c r="BC188" t="str">
        <f>"15-1151.00"</f>
        <v>15-1151.00</v>
      </c>
      <c r="BD188" t="s">
        <v>1183</v>
      </c>
      <c r="BE188" t="s">
        <v>7504</v>
      </c>
      <c r="BF188" t="s">
        <v>2903</v>
      </c>
      <c r="BG188">
        <v>1</v>
      </c>
      <c r="BI188" s="1">
        <v>44105</v>
      </c>
      <c r="BJ188" s="1">
        <v>45199</v>
      </c>
      <c r="BM188">
        <v>35</v>
      </c>
      <c r="BN188">
        <v>0</v>
      </c>
      <c r="BO188">
        <v>7</v>
      </c>
      <c r="BP188">
        <v>7</v>
      </c>
      <c r="BQ188">
        <v>7</v>
      </c>
      <c r="BR188">
        <v>7</v>
      </c>
      <c r="BS188">
        <v>7</v>
      </c>
      <c r="BT188">
        <v>0</v>
      </c>
      <c r="BU188" t="str">
        <f>"9:00 AM"</f>
        <v>9:00 AM</v>
      </c>
      <c r="BV188" t="str">
        <f t="shared" si="13"/>
        <v>5:00 PM</v>
      </c>
      <c r="BW188" t="s">
        <v>349</v>
      </c>
      <c r="BX188">
        <v>0</v>
      </c>
      <c r="BY188">
        <v>24</v>
      </c>
      <c r="BZ188" t="s">
        <v>134</v>
      </c>
      <c r="CA188">
        <v>1</v>
      </c>
      <c r="CB188" t="s">
        <v>7505</v>
      </c>
      <c r="CC188" t="s">
        <v>1516</v>
      </c>
      <c r="CD188" t="s">
        <v>3614</v>
      </c>
      <c r="CE188" t="s">
        <v>154</v>
      </c>
      <c r="CF188" t="s">
        <v>117</v>
      </c>
      <c r="CG188">
        <v>96950</v>
      </c>
      <c r="CH188" s="3">
        <v>17.48</v>
      </c>
      <c r="CI188" s="3">
        <v>17.48</v>
      </c>
      <c r="CJ188" s="3">
        <v>26.22</v>
      </c>
      <c r="CK188" s="3">
        <v>26.22</v>
      </c>
      <c r="CL188" t="s">
        <v>132</v>
      </c>
      <c r="CM188" t="s">
        <v>119</v>
      </c>
      <c r="CN188" t="s">
        <v>133</v>
      </c>
      <c r="CP188" t="s">
        <v>111</v>
      </c>
      <c r="CQ188" t="s">
        <v>134</v>
      </c>
      <c r="CR188" t="s">
        <v>111</v>
      </c>
      <c r="CS188" t="s">
        <v>134</v>
      </c>
      <c r="CT188" t="s">
        <v>119</v>
      </c>
      <c r="CU188" t="s">
        <v>134</v>
      </c>
      <c r="CV188" t="s">
        <v>134</v>
      </c>
      <c r="CW188" t="s">
        <v>7506</v>
      </c>
      <c r="CX188">
        <v>16702875514</v>
      </c>
      <c r="CY188" t="s">
        <v>1523</v>
      </c>
      <c r="CZ188" t="s">
        <v>335</v>
      </c>
      <c r="DA188" t="s">
        <v>134</v>
      </c>
      <c r="DB188" t="s">
        <v>111</v>
      </c>
      <c r="DC188" t="s">
        <v>1518</v>
      </c>
      <c r="DD188" t="s">
        <v>1519</v>
      </c>
      <c r="DF188" t="s">
        <v>1514</v>
      </c>
      <c r="DG188" t="s">
        <v>1523</v>
      </c>
    </row>
    <row r="189" spans="1:111" ht="15" customHeight="1" x14ac:dyDescent="0.25">
      <c r="A189" t="s">
        <v>8836</v>
      </c>
      <c r="B189" t="s">
        <v>137</v>
      </c>
      <c r="C189" s="1">
        <v>44042.94667060185</v>
      </c>
      <c r="D189" s="1">
        <v>44106</v>
      </c>
      <c r="E189" t="s">
        <v>110</v>
      </c>
      <c r="G189" t="s">
        <v>134</v>
      </c>
      <c r="H189" t="s">
        <v>134</v>
      </c>
      <c r="I189" t="s">
        <v>111</v>
      </c>
      <c r="J189" t="s">
        <v>1322</v>
      </c>
      <c r="K189" t="s">
        <v>6182</v>
      </c>
      <c r="L189" t="s">
        <v>1324</v>
      </c>
      <c r="M189" t="s">
        <v>6183</v>
      </c>
      <c r="N189" t="s">
        <v>154</v>
      </c>
      <c r="O189" t="s">
        <v>117</v>
      </c>
      <c r="P189">
        <v>96950</v>
      </c>
      <c r="Q189" t="s">
        <v>118</v>
      </c>
      <c r="R189" t="s">
        <v>119</v>
      </c>
      <c r="S189">
        <v>16702356129</v>
      </c>
      <c r="U189">
        <v>23621</v>
      </c>
      <c r="V189" t="s">
        <v>120</v>
      </c>
      <c r="X189" t="s">
        <v>1325</v>
      </c>
      <c r="Y189" t="s">
        <v>1326</v>
      </c>
      <c r="Z189" t="s">
        <v>1327</v>
      </c>
      <c r="AA189" t="s">
        <v>1620</v>
      </c>
      <c r="AB189" t="s">
        <v>1324</v>
      </c>
      <c r="AC189" t="s">
        <v>6183</v>
      </c>
      <c r="AD189" t="s">
        <v>154</v>
      </c>
      <c r="AE189" t="s">
        <v>117</v>
      </c>
      <c r="AF189">
        <v>96950</v>
      </c>
      <c r="AG189" t="s">
        <v>118</v>
      </c>
      <c r="AH189" t="s">
        <v>119</v>
      </c>
      <c r="AI189">
        <v>16702356129</v>
      </c>
      <c r="AK189" t="s">
        <v>1328</v>
      </c>
      <c r="BC189" t="str">
        <f>"47-2061.00"</f>
        <v>47-2061.00</v>
      </c>
      <c r="BD189" t="s">
        <v>628</v>
      </c>
      <c r="BE189" t="s">
        <v>8837</v>
      </c>
      <c r="BF189" t="s">
        <v>1113</v>
      </c>
      <c r="BG189">
        <v>15</v>
      </c>
      <c r="BH189">
        <v>15</v>
      </c>
      <c r="BI189" s="1">
        <v>44105</v>
      </c>
      <c r="BJ189" s="1">
        <v>44469</v>
      </c>
      <c r="BK189" s="1">
        <v>44106</v>
      </c>
      <c r="BL189" s="1">
        <v>44469</v>
      </c>
      <c r="BM189">
        <v>40</v>
      </c>
      <c r="BN189">
        <v>0</v>
      </c>
      <c r="BO189">
        <v>8</v>
      </c>
      <c r="BP189">
        <v>8</v>
      </c>
      <c r="BQ189">
        <v>8</v>
      </c>
      <c r="BR189">
        <v>8</v>
      </c>
      <c r="BS189">
        <v>8</v>
      </c>
      <c r="BT189">
        <v>0</v>
      </c>
      <c r="BU189" t="str">
        <f>"8:00 AM"</f>
        <v>8:00 AM</v>
      </c>
      <c r="BV189" t="str">
        <f t="shared" si="13"/>
        <v>5:00 PM</v>
      </c>
      <c r="BW189" t="s">
        <v>128</v>
      </c>
      <c r="BX189">
        <v>0</v>
      </c>
      <c r="BY189">
        <v>12</v>
      </c>
      <c r="BZ189" t="s">
        <v>111</v>
      </c>
      <c r="CA189">
        <v>0</v>
      </c>
      <c r="CB189" s="2" t="s">
        <v>8838</v>
      </c>
      <c r="CC189" t="s">
        <v>1324</v>
      </c>
      <c r="CD189" t="s">
        <v>6183</v>
      </c>
      <c r="CE189" t="s">
        <v>154</v>
      </c>
      <c r="CF189" t="s">
        <v>117</v>
      </c>
      <c r="CG189">
        <v>96950</v>
      </c>
      <c r="CH189" s="3">
        <v>11.2</v>
      </c>
      <c r="CI189" s="3">
        <v>11.2</v>
      </c>
      <c r="CJ189" s="3">
        <v>16.8</v>
      </c>
      <c r="CK189" s="3">
        <v>16.8</v>
      </c>
      <c r="CL189" t="s">
        <v>132</v>
      </c>
      <c r="CM189" t="s">
        <v>8839</v>
      </c>
      <c r="CN189" t="s">
        <v>133</v>
      </c>
      <c r="CP189" t="s">
        <v>111</v>
      </c>
      <c r="CQ189" t="s">
        <v>134</v>
      </c>
      <c r="CR189" t="s">
        <v>134</v>
      </c>
      <c r="CS189" t="s">
        <v>134</v>
      </c>
      <c r="CT189" t="s">
        <v>119</v>
      </c>
      <c r="CU189" t="s">
        <v>134</v>
      </c>
      <c r="CV189" t="s">
        <v>134</v>
      </c>
      <c r="CW189" t="s">
        <v>3628</v>
      </c>
      <c r="CX189">
        <v>16702356129</v>
      </c>
      <c r="CY189" t="s">
        <v>1328</v>
      </c>
      <c r="CZ189" t="s">
        <v>335</v>
      </c>
      <c r="DA189" t="s">
        <v>134</v>
      </c>
      <c r="DB189" t="s">
        <v>111</v>
      </c>
    </row>
    <row r="190" spans="1:111" ht="15" customHeight="1" x14ac:dyDescent="0.25">
      <c r="A190" t="s">
        <v>9490</v>
      </c>
      <c r="B190" t="s">
        <v>137</v>
      </c>
      <c r="C190" s="1">
        <v>44042.975467013886</v>
      </c>
      <c r="D190" s="1">
        <v>44111</v>
      </c>
      <c r="E190" t="s">
        <v>110</v>
      </c>
      <c r="G190" t="s">
        <v>111</v>
      </c>
      <c r="H190" t="s">
        <v>111</v>
      </c>
      <c r="I190" t="s">
        <v>111</v>
      </c>
      <c r="J190" t="s">
        <v>1625</v>
      </c>
      <c r="L190" t="s">
        <v>4377</v>
      </c>
      <c r="M190" t="s">
        <v>1627</v>
      </c>
      <c r="N190" t="s">
        <v>116</v>
      </c>
      <c r="O190" t="s">
        <v>117</v>
      </c>
      <c r="P190">
        <v>96950</v>
      </c>
      <c r="Q190" t="s">
        <v>118</v>
      </c>
      <c r="S190">
        <v>16702873831</v>
      </c>
      <c r="U190">
        <v>236116</v>
      </c>
      <c r="V190" t="s">
        <v>120</v>
      </c>
      <c r="X190" t="s">
        <v>1628</v>
      </c>
      <c r="Y190" t="s">
        <v>9491</v>
      </c>
      <c r="AA190" t="s">
        <v>123</v>
      </c>
      <c r="AB190" t="s">
        <v>4377</v>
      </c>
      <c r="AC190" t="s">
        <v>1627</v>
      </c>
      <c r="AD190" t="s">
        <v>116</v>
      </c>
      <c r="AE190" t="s">
        <v>117</v>
      </c>
      <c r="AF190">
        <v>96950</v>
      </c>
      <c r="AG190" t="s">
        <v>118</v>
      </c>
      <c r="AI190">
        <v>16702873831</v>
      </c>
      <c r="AK190" t="s">
        <v>1630</v>
      </c>
      <c r="BC190" t="str">
        <f>"49-9071.00"</f>
        <v>49-9071.00</v>
      </c>
      <c r="BD190" t="s">
        <v>125</v>
      </c>
      <c r="BE190" t="s">
        <v>9492</v>
      </c>
      <c r="BF190" t="s">
        <v>9493</v>
      </c>
      <c r="BG190">
        <v>80</v>
      </c>
      <c r="BH190">
        <v>80</v>
      </c>
      <c r="BI190" s="1">
        <v>44105</v>
      </c>
      <c r="BJ190" s="1">
        <v>44469</v>
      </c>
      <c r="BK190" s="1">
        <v>44111</v>
      </c>
      <c r="BL190" s="1">
        <v>44469</v>
      </c>
      <c r="BM190">
        <v>40</v>
      </c>
      <c r="BN190">
        <v>0</v>
      </c>
      <c r="BO190">
        <v>8</v>
      </c>
      <c r="BP190">
        <v>8</v>
      </c>
      <c r="BQ190">
        <v>8</v>
      </c>
      <c r="BR190">
        <v>8</v>
      </c>
      <c r="BS190">
        <v>8</v>
      </c>
      <c r="BT190">
        <v>0</v>
      </c>
      <c r="BU190" t="str">
        <f>"8:00 AM"</f>
        <v>8:00 AM</v>
      </c>
      <c r="BV190" t="str">
        <f t="shared" si="13"/>
        <v>5:00 PM</v>
      </c>
      <c r="BW190" t="s">
        <v>162</v>
      </c>
      <c r="BX190">
        <v>0</v>
      </c>
      <c r="BY190">
        <v>12</v>
      </c>
      <c r="BZ190" t="s">
        <v>111</v>
      </c>
      <c r="CA190">
        <v>0</v>
      </c>
      <c r="CB190" t="s">
        <v>9494</v>
      </c>
      <c r="CC190" t="s">
        <v>1634</v>
      </c>
      <c r="CD190" t="s">
        <v>1627</v>
      </c>
      <c r="CE190" t="s">
        <v>116</v>
      </c>
      <c r="CF190" t="s">
        <v>117</v>
      </c>
      <c r="CG190">
        <v>96950</v>
      </c>
      <c r="CH190" s="3">
        <v>12.64</v>
      </c>
      <c r="CI190" s="3">
        <v>12.64</v>
      </c>
      <c r="CJ190" s="3">
        <v>18.96</v>
      </c>
      <c r="CK190" s="3">
        <v>18.96</v>
      </c>
      <c r="CL190" t="s">
        <v>132</v>
      </c>
      <c r="CM190" t="s">
        <v>119</v>
      </c>
      <c r="CN190" t="s">
        <v>133</v>
      </c>
      <c r="CP190" t="s">
        <v>111</v>
      </c>
      <c r="CQ190" t="s">
        <v>134</v>
      </c>
      <c r="CR190" t="s">
        <v>134</v>
      </c>
      <c r="CS190" t="s">
        <v>134</v>
      </c>
      <c r="CT190" t="s">
        <v>134</v>
      </c>
      <c r="CU190" t="s">
        <v>134</v>
      </c>
      <c r="CV190" t="s">
        <v>134</v>
      </c>
      <c r="CW190" t="s">
        <v>191</v>
      </c>
      <c r="CX190">
        <v>16702873831</v>
      </c>
      <c r="CY190" t="s">
        <v>1630</v>
      </c>
      <c r="CZ190" t="s">
        <v>119</v>
      </c>
      <c r="DA190" t="s">
        <v>134</v>
      </c>
      <c r="DB190" t="s">
        <v>111</v>
      </c>
    </row>
    <row r="191" spans="1:111" ht="15" customHeight="1" x14ac:dyDescent="0.25">
      <c r="A191" t="s">
        <v>3613</v>
      </c>
      <c r="B191" t="s">
        <v>137</v>
      </c>
      <c r="C191" s="1">
        <v>44042.996446643519</v>
      </c>
      <c r="D191" s="1">
        <v>44106</v>
      </c>
      <c r="E191" t="s">
        <v>138</v>
      </c>
      <c r="F191" s="1">
        <v>44103.833333333336</v>
      </c>
      <c r="G191" t="s">
        <v>134</v>
      </c>
      <c r="H191" t="s">
        <v>111</v>
      </c>
      <c r="I191" t="s">
        <v>111</v>
      </c>
      <c r="J191" t="s">
        <v>1514</v>
      </c>
      <c r="K191" t="s">
        <v>1515</v>
      </c>
      <c r="L191" t="s">
        <v>1516</v>
      </c>
      <c r="M191" t="s">
        <v>3614</v>
      </c>
      <c r="N191" t="s">
        <v>154</v>
      </c>
      <c r="O191" t="s">
        <v>117</v>
      </c>
      <c r="P191">
        <v>96950</v>
      </c>
      <c r="Q191" t="s">
        <v>118</v>
      </c>
      <c r="R191" t="s">
        <v>119</v>
      </c>
      <c r="S191">
        <v>16702368888</v>
      </c>
      <c r="T191">
        <v>8821</v>
      </c>
      <c r="U191">
        <v>713910</v>
      </c>
      <c r="V191" t="s">
        <v>120</v>
      </c>
      <c r="X191" t="s">
        <v>1518</v>
      </c>
      <c r="Y191" t="s">
        <v>1519</v>
      </c>
      <c r="Z191" t="s">
        <v>111</v>
      </c>
      <c r="AA191" t="s">
        <v>1520</v>
      </c>
      <c r="AB191" t="s">
        <v>1521</v>
      </c>
      <c r="AC191" t="s">
        <v>1522</v>
      </c>
      <c r="AD191" t="s">
        <v>154</v>
      </c>
      <c r="AE191" t="s">
        <v>117</v>
      </c>
      <c r="AF191">
        <v>96950</v>
      </c>
      <c r="AG191" t="s">
        <v>118</v>
      </c>
      <c r="AH191" t="s">
        <v>119</v>
      </c>
      <c r="AI191">
        <v>16702368888</v>
      </c>
      <c r="AJ191">
        <v>8821</v>
      </c>
      <c r="AK191" t="s">
        <v>1523</v>
      </c>
      <c r="BC191" t="str">
        <f>"35-1012.00"</f>
        <v>35-1012.00</v>
      </c>
      <c r="BD191" t="s">
        <v>1814</v>
      </c>
      <c r="BE191" t="s">
        <v>3615</v>
      </c>
      <c r="BF191" t="s">
        <v>3616</v>
      </c>
      <c r="BG191">
        <v>1</v>
      </c>
      <c r="BH191">
        <v>1</v>
      </c>
      <c r="BI191" s="1">
        <v>44105</v>
      </c>
      <c r="BJ191" s="1">
        <v>45199</v>
      </c>
      <c r="BK191" s="1">
        <v>44106</v>
      </c>
      <c r="BL191" s="1">
        <v>45199</v>
      </c>
      <c r="BM191">
        <v>35</v>
      </c>
      <c r="BN191">
        <v>5</v>
      </c>
      <c r="BO191">
        <v>5</v>
      </c>
      <c r="BP191">
        <v>5</v>
      </c>
      <c r="BQ191">
        <v>5</v>
      </c>
      <c r="BR191">
        <v>5</v>
      </c>
      <c r="BS191">
        <v>5</v>
      </c>
      <c r="BT191">
        <v>5</v>
      </c>
      <c r="BU191" t="str">
        <f>"9:00 AM"</f>
        <v>9:00 AM</v>
      </c>
      <c r="BV191" t="str">
        <f>"2:00 PM"</f>
        <v>2:00 PM</v>
      </c>
      <c r="BW191" t="s">
        <v>128</v>
      </c>
      <c r="BX191">
        <v>0</v>
      </c>
      <c r="BY191">
        <v>12</v>
      </c>
      <c r="BZ191" t="s">
        <v>134</v>
      </c>
      <c r="CA191">
        <v>8</v>
      </c>
      <c r="CB191" t="s">
        <v>3617</v>
      </c>
      <c r="CC191" t="s">
        <v>3618</v>
      </c>
      <c r="CD191" t="s">
        <v>3619</v>
      </c>
      <c r="CE191" t="s">
        <v>727</v>
      </c>
      <c r="CF191" t="s">
        <v>117</v>
      </c>
      <c r="CG191">
        <v>96950</v>
      </c>
      <c r="CH191" s="3">
        <v>11.88</v>
      </c>
      <c r="CI191" s="3">
        <v>11.88</v>
      </c>
      <c r="CJ191" s="3">
        <v>17.82</v>
      </c>
      <c r="CK191" s="3">
        <v>17.82</v>
      </c>
      <c r="CL191" t="s">
        <v>132</v>
      </c>
      <c r="CM191" t="s">
        <v>119</v>
      </c>
      <c r="CN191" t="s">
        <v>133</v>
      </c>
      <c r="CP191" t="s">
        <v>111</v>
      </c>
      <c r="CQ191" t="s">
        <v>134</v>
      </c>
      <c r="CR191" t="s">
        <v>111</v>
      </c>
      <c r="CS191" t="s">
        <v>134</v>
      </c>
      <c r="CT191" t="s">
        <v>119</v>
      </c>
      <c r="CU191" t="s">
        <v>134</v>
      </c>
      <c r="CV191" t="s">
        <v>134</v>
      </c>
      <c r="CW191" t="s">
        <v>1818</v>
      </c>
      <c r="CX191">
        <v>16702368888</v>
      </c>
      <c r="CY191" t="s">
        <v>1523</v>
      </c>
      <c r="CZ191" t="s">
        <v>335</v>
      </c>
      <c r="DA191" t="s">
        <v>134</v>
      </c>
      <c r="DB191" t="s">
        <v>111</v>
      </c>
      <c r="DC191" t="s">
        <v>1518</v>
      </c>
      <c r="DD191" t="s">
        <v>1519</v>
      </c>
      <c r="DF191" t="s">
        <v>1514</v>
      </c>
      <c r="DG191" t="s">
        <v>1523</v>
      </c>
    </row>
    <row r="192" spans="1:111" ht="15" customHeight="1" x14ac:dyDescent="0.25">
      <c r="A192" t="s">
        <v>7286</v>
      </c>
      <c r="B192" t="s">
        <v>193</v>
      </c>
      <c r="C192" s="1">
        <v>44043.003532986113</v>
      </c>
      <c r="D192" s="1">
        <v>44111</v>
      </c>
      <c r="E192" t="s">
        <v>138</v>
      </c>
      <c r="F192" s="1">
        <v>44103.833333333336</v>
      </c>
      <c r="G192" t="s">
        <v>134</v>
      </c>
      <c r="H192" t="s">
        <v>111</v>
      </c>
      <c r="I192" t="s">
        <v>111</v>
      </c>
      <c r="J192" t="s">
        <v>1514</v>
      </c>
      <c r="K192" t="s">
        <v>1515</v>
      </c>
      <c r="L192" t="s">
        <v>1516</v>
      </c>
      <c r="M192" t="s">
        <v>3614</v>
      </c>
      <c r="N192" t="s">
        <v>154</v>
      </c>
      <c r="O192" t="s">
        <v>117</v>
      </c>
      <c r="P192">
        <v>96950</v>
      </c>
      <c r="Q192" t="s">
        <v>118</v>
      </c>
      <c r="R192" t="s">
        <v>119</v>
      </c>
      <c r="S192">
        <v>16702368888</v>
      </c>
      <c r="T192">
        <v>8821</v>
      </c>
      <c r="U192">
        <v>71391</v>
      </c>
      <c r="V192" t="s">
        <v>120</v>
      </c>
      <c r="X192" t="s">
        <v>1518</v>
      </c>
      <c r="Y192" t="s">
        <v>1519</v>
      </c>
      <c r="Z192" t="s">
        <v>111</v>
      </c>
      <c r="AA192" t="s">
        <v>1520</v>
      </c>
      <c r="AB192" t="s">
        <v>1521</v>
      </c>
      <c r="AC192" t="s">
        <v>1522</v>
      </c>
      <c r="AD192" t="s">
        <v>154</v>
      </c>
      <c r="AE192" t="s">
        <v>117</v>
      </c>
      <c r="AF192">
        <v>96950</v>
      </c>
      <c r="AG192" t="s">
        <v>118</v>
      </c>
      <c r="AH192" t="s">
        <v>119</v>
      </c>
      <c r="AI192">
        <v>16702368888</v>
      </c>
      <c r="AJ192">
        <v>8821</v>
      </c>
      <c r="AK192" t="s">
        <v>1523</v>
      </c>
      <c r="BC192" t="str">
        <f>"49-3042.00"</f>
        <v>49-3042.00</v>
      </c>
      <c r="BD192" t="s">
        <v>853</v>
      </c>
      <c r="BE192" t="s">
        <v>7287</v>
      </c>
      <c r="BF192" t="s">
        <v>7288</v>
      </c>
      <c r="BG192">
        <v>1</v>
      </c>
      <c r="BI192" s="1">
        <v>44105</v>
      </c>
      <c r="BJ192" s="1">
        <v>45199</v>
      </c>
      <c r="BM192">
        <v>35</v>
      </c>
      <c r="BN192">
        <v>5</v>
      </c>
      <c r="BO192">
        <v>5</v>
      </c>
      <c r="BP192">
        <v>5</v>
      </c>
      <c r="BQ192">
        <v>5</v>
      </c>
      <c r="BR192">
        <v>5</v>
      </c>
      <c r="BS192">
        <v>5</v>
      </c>
      <c r="BT192">
        <v>5</v>
      </c>
      <c r="BU192" t="str">
        <f>"5:30 AM"</f>
        <v>5:30 AM</v>
      </c>
      <c r="BV192" t="str">
        <f>"10:30 AM"</f>
        <v>10:30 AM</v>
      </c>
      <c r="BW192" t="s">
        <v>128</v>
      </c>
      <c r="BX192">
        <v>24</v>
      </c>
      <c r="BY192">
        <v>24</v>
      </c>
      <c r="BZ192" t="s">
        <v>111</v>
      </c>
      <c r="CA192">
        <v>0</v>
      </c>
      <c r="CB192" t="s">
        <v>7289</v>
      </c>
      <c r="CC192" t="s">
        <v>3618</v>
      </c>
      <c r="CD192" t="s">
        <v>3619</v>
      </c>
      <c r="CE192" t="s">
        <v>727</v>
      </c>
      <c r="CF192" t="s">
        <v>117</v>
      </c>
      <c r="CG192">
        <v>96950</v>
      </c>
      <c r="CH192" s="3">
        <v>18.77</v>
      </c>
      <c r="CI192" s="3">
        <v>18.77</v>
      </c>
      <c r="CJ192" s="3">
        <v>28.16</v>
      </c>
      <c r="CK192" s="3">
        <v>28.16</v>
      </c>
      <c r="CL192" t="s">
        <v>132</v>
      </c>
      <c r="CM192" t="s">
        <v>119</v>
      </c>
      <c r="CN192" t="s">
        <v>133</v>
      </c>
      <c r="CP192" t="s">
        <v>111</v>
      </c>
      <c r="CQ192" t="s">
        <v>134</v>
      </c>
      <c r="CR192" t="s">
        <v>111</v>
      </c>
      <c r="CS192" t="s">
        <v>134</v>
      </c>
      <c r="CT192" t="s">
        <v>119</v>
      </c>
      <c r="CU192" t="s">
        <v>134</v>
      </c>
      <c r="CV192" t="s">
        <v>134</v>
      </c>
      <c r="CW192" t="s">
        <v>1818</v>
      </c>
      <c r="CX192">
        <v>16702368888</v>
      </c>
      <c r="CY192" t="s">
        <v>1523</v>
      </c>
      <c r="CZ192" t="s">
        <v>335</v>
      </c>
      <c r="DA192" t="s">
        <v>134</v>
      </c>
      <c r="DB192" t="s">
        <v>111</v>
      </c>
      <c r="DC192" t="s">
        <v>1518</v>
      </c>
      <c r="DD192" t="s">
        <v>1519</v>
      </c>
      <c r="DF192" t="s">
        <v>1514</v>
      </c>
      <c r="DG192" t="s">
        <v>1523</v>
      </c>
    </row>
    <row r="193" spans="1:111" ht="15" customHeight="1" x14ac:dyDescent="0.25">
      <c r="A193" t="s">
        <v>2497</v>
      </c>
      <c r="B193" t="s">
        <v>137</v>
      </c>
      <c r="C193" s="1">
        <v>44043.035564120371</v>
      </c>
      <c r="D193" s="1">
        <v>44111</v>
      </c>
      <c r="E193" t="s">
        <v>138</v>
      </c>
      <c r="F193" s="1">
        <v>44103.833333333336</v>
      </c>
      <c r="G193" t="s">
        <v>134</v>
      </c>
      <c r="H193" t="s">
        <v>111</v>
      </c>
      <c r="I193" t="s">
        <v>111</v>
      </c>
      <c r="J193" t="s">
        <v>2498</v>
      </c>
      <c r="K193" t="s">
        <v>119</v>
      </c>
      <c r="L193" t="s">
        <v>1246</v>
      </c>
      <c r="M193" t="s">
        <v>2499</v>
      </c>
      <c r="N193" t="s">
        <v>116</v>
      </c>
      <c r="O193" t="s">
        <v>117</v>
      </c>
      <c r="P193">
        <v>96950</v>
      </c>
      <c r="Q193" t="s">
        <v>118</v>
      </c>
      <c r="R193" t="s">
        <v>119</v>
      </c>
      <c r="S193">
        <v>16702347586</v>
      </c>
      <c r="T193">
        <v>0</v>
      </c>
      <c r="U193">
        <v>811111</v>
      </c>
      <c r="V193" t="s">
        <v>120</v>
      </c>
      <c r="X193" t="s">
        <v>2500</v>
      </c>
      <c r="Y193" t="s">
        <v>2501</v>
      </c>
      <c r="AA193" t="s">
        <v>216</v>
      </c>
      <c r="AB193" t="s">
        <v>1246</v>
      </c>
      <c r="AC193" t="s">
        <v>2499</v>
      </c>
      <c r="AD193" t="s">
        <v>116</v>
      </c>
      <c r="AE193" t="s">
        <v>117</v>
      </c>
      <c r="AF193">
        <v>96950</v>
      </c>
      <c r="AG193" t="s">
        <v>118</v>
      </c>
      <c r="AH193" t="s">
        <v>119</v>
      </c>
      <c r="AI193">
        <v>16702343586</v>
      </c>
      <c r="AJ193">
        <v>0</v>
      </c>
      <c r="AK193" t="s">
        <v>2502</v>
      </c>
      <c r="AL193" t="s">
        <v>1754</v>
      </c>
      <c r="AM193" t="s">
        <v>2503</v>
      </c>
      <c r="AN193" t="s">
        <v>2504</v>
      </c>
      <c r="AO193" t="s">
        <v>2505</v>
      </c>
      <c r="AP193" t="s">
        <v>2506</v>
      </c>
      <c r="AQ193" t="s">
        <v>340</v>
      </c>
      <c r="AR193" t="s">
        <v>116</v>
      </c>
      <c r="AS193" t="s">
        <v>117</v>
      </c>
      <c r="AT193">
        <v>96950</v>
      </c>
      <c r="AU193" t="s">
        <v>118</v>
      </c>
      <c r="AV193" t="s">
        <v>119</v>
      </c>
      <c r="AW193">
        <v>16702858730</v>
      </c>
      <c r="AY193" t="s">
        <v>2507</v>
      </c>
      <c r="AZ193" t="s">
        <v>2508</v>
      </c>
      <c r="BC193" t="str">
        <f>"49-9071.00"</f>
        <v>49-9071.00</v>
      </c>
      <c r="BD193" t="s">
        <v>125</v>
      </c>
      <c r="BE193" t="s">
        <v>2509</v>
      </c>
      <c r="BF193" t="s">
        <v>127</v>
      </c>
      <c r="BG193">
        <v>3</v>
      </c>
      <c r="BH193">
        <v>3</v>
      </c>
      <c r="BI193" s="1">
        <v>44105</v>
      </c>
      <c r="BJ193" s="1">
        <v>44469</v>
      </c>
      <c r="BK193" s="1">
        <v>44111</v>
      </c>
      <c r="BL193" s="1">
        <v>44469</v>
      </c>
      <c r="BM193">
        <v>40</v>
      </c>
      <c r="BN193">
        <v>0</v>
      </c>
      <c r="BO193">
        <v>7</v>
      </c>
      <c r="BP193">
        <v>7</v>
      </c>
      <c r="BQ193">
        <v>7</v>
      </c>
      <c r="BR193">
        <v>7</v>
      </c>
      <c r="BS193">
        <v>7</v>
      </c>
      <c r="BT193">
        <v>5</v>
      </c>
      <c r="BU193" t="str">
        <f>"8:00 AM"</f>
        <v>8:00 AM</v>
      </c>
      <c r="BV193" t="str">
        <f>"5:00 PM"</f>
        <v>5:00 PM</v>
      </c>
      <c r="BW193" t="s">
        <v>162</v>
      </c>
      <c r="BX193">
        <v>1</v>
      </c>
      <c r="BY193">
        <v>3</v>
      </c>
      <c r="BZ193" t="s">
        <v>111</v>
      </c>
      <c r="CA193">
        <v>0</v>
      </c>
      <c r="CB193" s="2" t="s">
        <v>2510</v>
      </c>
      <c r="CC193" t="s">
        <v>1246</v>
      </c>
      <c r="CD193" t="s">
        <v>2499</v>
      </c>
      <c r="CE193" t="s">
        <v>116</v>
      </c>
      <c r="CF193" t="s">
        <v>117</v>
      </c>
      <c r="CG193">
        <v>96950</v>
      </c>
      <c r="CH193" s="3">
        <v>12.64</v>
      </c>
      <c r="CI193" s="3">
        <v>12.64</v>
      </c>
      <c r="CJ193" s="3">
        <v>18.96</v>
      </c>
      <c r="CK193" s="3">
        <v>18.96</v>
      </c>
      <c r="CL193" t="s">
        <v>132</v>
      </c>
      <c r="CM193" t="s">
        <v>509</v>
      </c>
      <c r="CN193" t="s">
        <v>133</v>
      </c>
      <c r="CP193" t="s">
        <v>111</v>
      </c>
      <c r="CQ193" t="s">
        <v>134</v>
      </c>
      <c r="CR193" t="s">
        <v>134</v>
      </c>
      <c r="CS193" t="s">
        <v>134</v>
      </c>
      <c r="CT193" t="s">
        <v>134</v>
      </c>
      <c r="CU193" t="s">
        <v>134</v>
      </c>
      <c r="CV193" t="s">
        <v>134</v>
      </c>
      <c r="CW193" t="s">
        <v>2511</v>
      </c>
      <c r="CX193">
        <v>16702858730</v>
      </c>
      <c r="CY193" t="s">
        <v>2502</v>
      </c>
      <c r="CZ193" t="s">
        <v>353</v>
      </c>
      <c r="DA193" t="s">
        <v>134</v>
      </c>
      <c r="DB193" t="s">
        <v>111</v>
      </c>
      <c r="DC193" t="s">
        <v>2503</v>
      </c>
      <c r="DD193" t="s">
        <v>2504</v>
      </c>
      <c r="DE193" t="s">
        <v>2123</v>
      </c>
      <c r="DF193" t="s">
        <v>2512</v>
      </c>
      <c r="DG193" t="s">
        <v>2507</v>
      </c>
    </row>
    <row r="194" spans="1:111" ht="15" customHeight="1" x14ac:dyDescent="0.25">
      <c r="A194" t="s">
        <v>9325</v>
      </c>
      <c r="B194" t="s">
        <v>109</v>
      </c>
      <c r="C194" s="1">
        <v>44043.841162731478</v>
      </c>
      <c r="D194" s="1">
        <v>44110</v>
      </c>
      <c r="E194" t="s">
        <v>138</v>
      </c>
      <c r="F194" s="1">
        <v>44103.833333333336</v>
      </c>
      <c r="G194" t="s">
        <v>111</v>
      </c>
      <c r="H194" t="s">
        <v>111</v>
      </c>
      <c r="I194" t="s">
        <v>111</v>
      </c>
      <c r="J194" t="s">
        <v>441</v>
      </c>
      <c r="K194" t="s">
        <v>2883</v>
      </c>
      <c r="L194" t="s">
        <v>443</v>
      </c>
      <c r="N194" t="s">
        <v>444</v>
      </c>
      <c r="O194" t="s">
        <v>117</v>
      </c>
      <c r="P194">
        <v>96950</v>
      </c>
      <c r="Q194" t="s">
        <v>118</v>
      </c>
      <c r="R194" t="s">
        <v>116</v>
      </c>
      <c r="S194">
        <v>16702353481</v>
      </c>
      <c r="U194">
        <v>81111</v>
      </c>
      <c r="V194" t="s">
        <v>120</v>
      </c>
      <c r="X194" t="s">
        <v>446</v>
      </c>
      <c r="Y194" t="s">
        <v>447</v>
      </c>
      <c r="Z194" t="s">
        <v>448</v>
      </c>
      <c r="AA194" t="s">
        <v>333</v>
      </c>
      <c r="AB194" t="s">
        <v>2884</v>
      </c>
      <c r="AD194" t="s">
        <v>116</v>
      </c>
      <c r="AE194" t="s">
        <v>117</v>
      </c>
      <c r="AF194">
        <v>96950</v>
      </c>
      <c r="AG194" t="s">
        <v>118</v>
      </c>
      <c r="AH194" t="s">
        <v>116</v>
      </c>
      <c r="AI194">
        <v>16702353481</v>
      </c>
      <c r="AK194" t="s">
        <v>450</v>
      </c>
      <c r="BC194" t="str">
        <f>"49-9071.00"</f>
        <v>49-9071.00</v>
      </c>
      <c r="BD194" t="s">
        <v>125</v>
      </c>
      <c r="BE194" t="s">
        <v>9326</v>
      </c>
      <c r="BF194" t="s">
        <v>2886</v>
      </c>
      <c r="BG194">
        <v>2</v>
      </c>
      <c r="BI194" s="1">
        <v>44105</v>
      </c>
      <c r="BJ194" s="1">
        <v>44469</v>
      </c>
      <c r="BM194">
        <v>35</v>
      </c>
      <c r="BN194">
        <v>0</v>
      </c>
      <c r="BO194">
        <v>7</v>
      </c>
      <c r="BP194">
        <v>7</v>
      </c>
      <c r="BQ194">
        <v>7</v>
      </c>
      <c r="BR194">
        <v>7</v>
      </c>
      <c r="BS194">
        <v>7</v>
      </c>
      <c r="BT194">
        <v>0</v>
      </c>
      <c r="BU194" t="str">
        <f>"8:00 AM"</f>
        <v>8:00 AM</v>
      </c>
      <c r="BV194" t="str">
        <f>"4:00 PM"</f>
        <v>4:00 PM</v>
      </c>
      <c r="BW194" t="s">
        <v>162</v>
      </c>
      <c r="BX194">
        <v>0</v>
      </c>
      <c r="BY194">
        <v>12</v>
      </c>
      <c r="BZ194" t="s">
        <v>111</v>
      </c>
      <c r="CA194">
        <v>0</v>
      </c>
      <c r="CB194" t="s">
        <v>9327</v>
      </c>
      <c r="CC194" t="s">
        <v>443</v>
      </c>
      <c r="CE194" t="s">
        <v>444</v>
      </c>
      <c r="CF194" t="s">
        <v>117</v>
      </c>
      <c r="CG194">
        <v>96950</v>
      </c>
      <c r="CH194" s="3">
        <v>8.33</v>
      </c>
      <c r="CI194" s="3">
        <v>8.33</v>
      </c>
      <c r="CJ194" s="3">
        <v>12.5</v>
      </c>
      <c r="CK194" s="3">
        <v>12.5</v>
      </c>
      <c r="CL194" t="s">
        <v>132</v>
      </c>
      <c r="CM194" t="s">
        <v>119</v>
      </c>
      <c r="CN194" t="s">
        <v>133</v>
      </c>
      <c r="CP194" t="s">
        <v>111</v>
      </c>
      <c r="CQ194" t="s">
        <v>134</v>
      </c>
      <c r="CR194" t="s">
        <v>134</v>
      </c>
      <c r="CS194" t="s">
        <v>134</v>
      </c>
      <c r="CT194" t="s">
        <v>119</v>
      </c>
      <c r="CU194" t="s">
        <v>134</v>
      </c>
      <c r="CV194" t="s">
        <v>134</v>
      </c>
      <c r="CW194" t="s">
        <v>455</v>
      </c>
      <c r="CX194">
        <v>16702353481</v>
      </c>
      <c r="CY194" t="s">
        <v>450</v>
      </c>
      <c r="CZ194" t="s">
        <v>119</v>
      </c>
      <c r="DA194" t="s">
        <v>134</v>
      </c>
      <c r="DB194" t="s">
        <v>111</v>
      </c>
      <c r="DC194" t="s">
        <v>456</v>
      </c>
      <c r="DD194" t="s">
        <v>457</v>
      </c>
      <c r="DE194" t="s">
        <v>458</v>
      </c>
      <c r="DF194" t="s">
        <v>441</v>
      </c>
      <c r="DG194" t="s">
        <v>450</v>
      </c>
    </row>
    <row r="195" spans="1:111" ht="15" customHeight="1" x14ac:dyDescent="0.25">
      <c r="A195" t="s">
        <v>8332</v>
      </c>
      <c r="B195" t="s">
        <v>137</v>
      </c>
      <c r="C195" s="1">
        <v>44043.912781481478</v>
      </c>
      <c r="D195" s="1">
        <v>44109</v>
      </c>
      <c r="E195" t="s">
        <v>110</v>
      </c>
      <c r="G195" t="s">
        <v>134</v>
      </c>
      <c r="H195" t="s">
        <v>111</v>
      </c>
      <c r="I195" t="s">
        <v>111</v>
      </c>
      <c r="J195" t="s">
        <v>8333</v>
      </c>
      <c r="K195" t="s">
        <v>8334</v>
      </c>
      <c r="L195" t="s">
        <v>8335</v>
      </c>
      <c r="M195" t="s">
        <v>8336</v>
      </c>
      <c r="N195" t="s">
        <v>116</v>
      </c>
      <c r="O195" t="s">
        <v>117</v>
      </c>
      <c r="P195">
        <v>96950</v>
      </c>
      <c r="Q195" t="s">
        <v>118</v>
      </c>
      <c r="R195" t="s">
        <v>509</v>
      </c>
      <c r="S195">
        <v>16702332732</v>
      </c>
      <c r="U195">
        <v>53249</v>
      </c>
      <c r="V195" t="s">
        <v>120</v>
      </c>
      <c r="X195" t="s">
        <v>5952</v>
      </c>
      <c r="Y195" t="s">
        <v>5953</v>
      </c>
      <c r="AA195" t="s">
        <v>123</v>
      </c>
      <c r="AB195" t="s">
        <v>8337</v>
      </c>
      <c r="AC195" t="s">
        <v>8336</v>
      </c>
      <c r="AD195" t="s">
        <v>116</v>
      </c>
      <c r="AE195" t="s">
        <v>117</v>
      </c>
      <c r="AF195">
        <v>96950</v>
      </c>
      <c r="AG195" t="s">
        <v>118</v>
      </c>
      <c r="AH195" t="s">
        <v>509</v>
      </c>
      <c r="AI195">
        <v>16702332732</v>
      </c>
      <c r="AK195" t="s">
        <v>8338</v>
      </c>
      <c r="BC195" t="str">
        <f>"39-7011.00"</f>
        <v>39-7011.00</v>
      </c>
      <c r="BD195" t="s">
        <v>244</v>
      </c>
      <c r="BE195" t="s">
        <v>8339</v>
      </c>
      <c r="BF195" t="s">
        <v>3113</v>
      </c>
      <c r="BG195">
        <v>1</v>
      </c>
      <c r="BH195">
        <v>1</v>
      </c>
      <c r="BI195" s="1">
        <v>44105</v>
      </c>
      <c r="BJ195" s="1">
        <v>44469</v>
      </c>
      <c r="BK195" s="1">
        <v>44109</v>
      </c>
      <c r="BL195" s="1">
        <v>44469</v>
      </c>
      <c r="BM195">
        <v>40</v>
      </c>
      <c r="BN195">
        <v>0</v>
      </c>
      <c r="BO195">
        <v>8</v>
      </c>
      <c r="BP195">
        <v>8</v>
      </c>
      <c r="BQ195">
        <v>8</v>
      </c>
      <c r="BR195">
        <v>8</v>
      </c>
      <c r="BS195">
        <v>8</v>
      </c>
      <c r="BT195">
        <v>0</v>
      </c>
      <c r="BU195" t="str">
        <f>"8:00 AM"</f>
        <v>8:00 AM</v>
      </c>
      <c r="BV195" t="str">
        <f t="shared" ref="BV195:BV201" si="14">"5:00 PM"</f>
        <v>5:00 PM</v>
      </c>
      <c r="BW195" t="s">
        <v>128</v>
      </c>
      <c r="BX195">
        <v>0</v>
      </c>
      <c r="BY195">
        <v>12</v>
      </c>
      <c r="BZ195" t="s">
        <v>111</v>
      </c>
      <c r="CA195">
        <v>0</v>
      </c>
      <c r="CB195" t="s">
        <v>8340</v>
      </c>
      <c r="CC195" t="s">
        <v>8336</v>
      </c>
      <c r="CD195" t="s">
        <v>8336</v>
      </c>
      <c r="CE195" t="s">
        <v>116</v>
      </c>
      <c r="CF195" t="s">
        <v>117</v>
      </c>
      <c r="CG195">
        <v>96950</v>
      </c>
      <c r="CH195" s="3">
        <v>9.48</v>
      </c>
      <c r="CJ195" s="3">
        <v>14.22</v>
      </c>
      <c r="CL195" t="s">
        <v>132</v>
      </c>
      <c r="CM195" t="s">
        <v>509</v>
      </c>
      <c r="CN195" t="s">
        <v>133</v>
      </c>
      <c r="CP195" t="s">
        <v>111</v>
      </c>
      <c r="CQ195" t="s">
        <v>134</v>
      </c>
      <c r="CR195" t="s">
        <v>111</v>
      </c>
      <c r="CS195" t="s">
        <v>134</v>
      </c>
      <c r="CT195" t="s">
        <v>119</v>
      </c>
      <c r="CU195" t="s">
        <v>134</v>
      </c>
      <c r="CV195" t="s">
        <v>119</v>
      </c>
      <c r="CW195" t="s">
        <v>793</v>
      </c>
      <c r="CX195">
        <v>16702332732</v>
      </c>
      <c r="CY195" t="s">
        <v>8338</v>
      </c>
      <c r="CZ195" t="s">
        <v>119</v>
      </c>
      <c r="DA195" t="s">
        <v>134</v>
      </c>
      <c r="DB195" t="s">
        <v>111</v>
      </c>
      <c r="DC195" t="s">
        <v>8341</v>
      </c>
      <c r="DD195" t="s">
        <v>795</v>
      </c>
      <c r="DF195" t="s">
        <v>8333</v>
      </c>
      <c r="DG195" t="s">
        <v>8338</v>
      </c>
    </row>
    <row r="196" spans="1:111" ht="15" customHeight="1" x14ac:dyDescent="0.25">
      <c r="A196" t="s">
        <v>5721</v>
      </c>
      <c r="B196" t="s">
        <v>109</v>
      </c>
      <c r="C196" s="1">
        <v>44043.985878819447</v>
      </c>
      <c r="D196" s="1">
        <v>44111</v>
      </c>
      <c r="E196" t="s">
        <v>138</v>
      </c>
      <c r="F196" s="1">
        <v>44104.833333333336</v>
      </c>
      <c r="G196" t="s">
        <v>134</v>
      </c>
      <c r="H196" t="s">
        <v>111</v>
      </c>
      <c r="I196" t="s">
        <v>111</v>
      </c>
      <c r="J196" t="s">
        <v>5722</v>
      </c>
      <c r="K196" t="s">
        <v>5723</v>
      </c>
      <c r="L196" t="s">
        <v>5724</v>
      </c>
      <c r="M196" t="s">
        <v>5725</v>
      </c>
      <c r="N196" t="s">
        <v>116</v>
      </c>
      <c r="O196" t="s">
        <v>117</v>
      </c>
      <c r="P196">
        <v>96950</v>
      </c>
      <c r="Q196" t="s">
        <v>118</v>
      </c>
      <c r="S196">
        <v>16704833734</v>
      </c>
      <c r="U196">
        <v>811198</v>
      </c>
      <c r="V196" t="s">
        <v>120</v>
      </c>
      <c r="X196" t="s">
        <v>5726</v>
      </c>
      <c r="Y196" t="s">
        <v>5727</v>
      </c>
      <c r="Z196" t="s">
        <v>1451</v>
      </c>
      <c r="AA196" t="s">
        <v>5728</v>
      </c>
      <c r="AB196" t="s">
        <v>5729</v>
      </c>
      <c r="AC196" t="s">
        <v>5730</v>
      </c>
      <c r="AD196" t="s">
        <v>154</v>
      </c>
      <c r="AE196" t="s">
        <v>117</v>
      </c>
      <c r="AF196">
        <v>96950</v>
      </c>
      <c r="AG196" t="s">
        <v>118</v>
      </c>
      <c r="AI196">
        <v>16704833734</v>
      </c>
      <c r="AK196" t="s">
        <v>5731</v>
      </c>
      <c r="BC196" t="str">
        <f>"49-9021.01"</f>
        <v>49-9021.01</v>
      </c>
      <c r="BD196" t="s">
        <v>816</v>
      </c>
      <c r="BE196" t="s">
        <v>5732</v>
      </c>
      <c r="BF196" t="s">
        <v>5733</v>
      </c>
      <c r="BG196">
        <v>1</v>
      </c>
      <c r="BI196" s="1">
        <v>44105</v>
      </c>
      <c r="BJ196" s="1">
        <v>44469</v>
      </c>
      <c r="BM196">
        <v>40</v>
      </c>
      <c r="BN196">
        <v>0</v>
      </c>
      <c r="BO196">
        <v>8</v>
      </c>
      <c r="BP196">
        <v>8</v>
      </c>
      <c r="BQ196">
        <v>8</v>
      </c>
      <c r="BR196">
        <v>8</v>
      </c>
      <c r="BS196">
        <v>8</v>
      </c>
      <c r="BT196">
        <v>0</v>
      </c>
      <c r="BU196" t="str">
        <f>"8:00 AM"</f>
        <v>8:00 AM</v>
      </c>
      <c r="BV196" t="str">
        <f t="shared" si="14"/>
        <v>5:00 PM</v>
      </c>
      <c r="BW196" t="s">
        <v>128</v>
      </c>
      <c r="BX196">
        <v>24</v>
      </c>
      <c r="BY196">
        <v>24</v>
      </c>
      <c r="BZ196" t="s">
        <v>111</v>
      </c>
      <c r="CA196">
        <v>0</v>
      </c>
      <c r="CB196" t="s">
        <v>5734</v>
      </c>
      <c r="CC196" t="s">
        <v>5724</v>
      </c>
      <c r="CD196" t="s">
        <v>5735</v>
      </c>
      <c r="CE196" t="s">
        <v>116</v>
      </c>
      <c r="CF196" t="s">
        <v>117</v>
      </c>
      <c r="CG196">
        <v>96950</v>
      </c>
      <c r="CH196" s="3">
        <v>18.059999999999999</v>
      </c>
      <c r="CI196" s="3">
        <v>18.059999999999999</v>
      </c>
      <c r="CJ196" s="3">
        <v>27.09</v>
      </c>
      <c r="CK196" s="3">
        <v>27.09</v>
      </c>
      <c r="CL196" t="s">
        <v>132</v>
      </c>
      <c r="CM196" t="s">
        <v>509</v>
      </c>
      <c r="CN196" t="s">
        <v>133</v>
      </c>
      <c r="CP196" t="s">
        <v>111</v>
      </c>
      <c r="CQ196" t="s">
        <v>134</v>
      </c>
      <c r="CR196" t="s">
        <v>111</v>
      </c>
      <c r="CS196" t="s">
        <v>134</v>
      </c>
      <c r="CT196" t="s">
        <v>119</v>
      </c>
      <c r="CU196" t="s">
        <v>134</v>
      </c>
      <c r="CV196" t="s">
        <v>119</v>
      </c>
      <c r="CW196" t="s">
        <v>5736</v>
      </c>
      <c r="CX196">
        <v>16702355328</v>
      </c>
      <c r="CY196" t="s">
        <v>5731</v>
      </c>
      <c r="CZ196" t="s">
        <v>119</v>
      </c>
      <c r="DA196" t="s">
        <v>134</v>
      </c>
      <c r="DB196" t="s">
        <v>111</v>
      </c>
    </row>
    <row r="197" spans="1:111" ht="15" customHeight="1" x14ac:dyDescent="0.25">
      <c r="A197" t="s">
        <v>6520</v>
      </c>
      <c r="B197" t="s">
        <v>137</v>
      </c>
      <c r="C197" s="1">
        <v>44044.000837962965</v>
      </c>
      <c r="D197" s="1">
        <v>44111</v>
      </c>
      <c r="E197" t="s">
        <v>138</v>
      </c>
      <c r="F197" s="1">
        <v>44103.833333333336</v>
      </c>
      <c r="G197" t="s">
        <v>134</v>
      </c>
      <c r="H197" t="s">
        <v>111</v>
      </c>
      <c r="I197" t="s">
        <v>111</v>
      </c>
      <c r="J197" t="s">
        <v>4239</v>
      </c>
      <c r="K197" t="s">
        <v>6521</v>
      </c>
      <c r="L197" t="s">
        <v>444</v>
      </c>
      <c r="M197" t="s">
        <v>6522</v>
      </c>
      <c r="N197" t="s">
        <v>116</v>
      </c>
      <c r="O197" t="s">
        <v>117</v>
      </c>
      <c r="P197">
        <v>96950</v>
      </c>
      <c r="Q197" t="s">
        <v>118</v>
      </c>
      <c r="R197" t="s">
        <v>119</v>
      </c>
      <c r="S197">
        <v>16702346278</v>
      </c>
      <c r="U197">
        <v>561410</v>
      </c>
      <c r="V197" t="s">
        <v>120</v>
      </c>
      <c r="X197" t="s">
        <v>4243</v>
      </c>
      <c r="Y197" t="s">
        <v>4244</v>
      </c>
      <c r="Z197" t="s">
        <v>4245</v>
      </c>
      <c r="AA197" t="s">
        <v>333</v>
      </c>
      <c r="AB197" t="s">
        <v>444</v>
      </c>
      <c r="AC197" t="s">
        <v>6522</v>
      </c>
      <c r="AD197" t="s">
        <v>116</v>
      </c>
      <c r="AE197" t="s">
        <v>117</v>
      </c>
      <c r="AF197">
        <v>96950</v>
      </c>
      <c r="AG197" t="s">
        <v>118</v>
      </c>
      <c r="AH197" t="s">
        <v>119</v>
      </c>
      <c r="AI197">
        <v>16702346278</v>
      </c>
      <c r="AK197" t="s">
        <v>4246</v>
      </c>
      <c r="BC197" t="str">
        <f>"43-3031.00"</f>
        <v>43-3031.00</v>
      </c>
      <c r="BD197" t="s">
        <v>176</v>
      </c>
      <c r="BE197" t="s">
        <v>6523</v>
      </c>
      <c r="BF197" t="s">
        <v>1242</v>
      </c>
      <c r="BG197">
        <v>1</v>
      </c>
      <c r="BH197">
        <v>1</v>
      </c>
      <c r="BI197" s="1">
        <v>44105</v>
      </c>
      <c r="BJ197" s="1">
        <v>45199</v>
      </c>
      <c r="BK197" s="1">
        <v>44111</v>
      </c>
      <c r="BL197" s="1">
        <v>45199</v>
      </c>
      <c r="BM197">
        <v>35</v>
      </c>
      <c r="BN197">
        <v>0</v>
      </c>
      <c r="BO197">
        <v>7</v>
      </c>
      <c r="BP197">
        <v>7</v>
      </c>
      <c r="BQ197">
        <v>7</v>
      </c>
      <c r="BR197">
        <v>7</v>
      </c>
      <c r="BS197">
        <v>7</v>
      </c>
      <c r="BT197">
        <v>0</v>
      </c>
      <c r="BU197" t="str">
        <f>"9:00 AM"</f>
        <v>9:00 AM</v>
      </c>
      <c r="BV197" t="str">
        <f t="shared" si="14"/>
        <v>5:00 PM</v>
      </c>
      <c r="BW197" t="s">
        <v>128</v>
      </c>
      <c r="BX197">
        <v>0</v>
      </c>
      <c r="BY197">
        <v>24</v>
      </c>
      <c r="BZ197" t="s">
        <v>134</v>
      </c>
      <c r="CA197">
        <v>1</v>
      </c>
      <c r="CB197" t="s">
        <v>6524</v>
      </c>
      <c r="CC197" t="s">
        <v>6525</v>
      </c>
      <c r="CD197" t="s">
        <v>6526</v>
      </c>
      <c r="CE197" t="s">
        <v>116</v>
      </c>
      <c r="CF197" t="s">
        <v>117</v>
      </c>
      <c r="CG197">
        <v>96950</v>
      </c>
      <c r="CH197" s="3">
        <v>9.8699999999999992</v>
      </c>
      <c r="CJ197" s="3">
        <v>14.81</v>
      </c>
      <c r="CL197" t="s">
        <v>132</v>
      </c>
      <c r="CM197" t="s">
        <v>119</v>
      </c>
      <c r="CN197" t="s">
        <v>133</v>
      </c>
      <c r="CP197" t="s">
        <v>111</v>
      </c>
      <c r="CQ197" t="s">
        <v>134</v>
      </c>
      <c r="CR197" t="s">
        <v>111</v>
      </c>
      <c r="CS197" t="s">
        <v>134</v>
      </c>
      <c r="CT197" t="s">
        <v>119</v>
      </c>
      <c r="CU197" t="s">
        <v>134</v>
      </c>
      <c r="CV197" t="s">
        <v>119</v>
      </c>
      <c r="CW197" t="s">
        <v>119</v>
      </c>
      <c r="CX197">
        <v>16702346278</v>
      </c>
      <c r="CY197" t="s">
        <v>4246</v>
      </c>
      <c r="CZ197" t="s">
        <v>335</v>
      </c>
      <c r="DA197" t="s">
        <v>134</v>
      </c>
      <c r="DB197" t="s">
        <v>111</v>
      </c>
    </row>
    <row r="198" spans="1:111" ht="15" customHeight="1" x14ac:dyDescent="0.25">
      <c r="A198" t="s">
        <v>3224</v>
      </c>
      <c r="B198" t="s">
        <v>137</v>
      </c>
      <c r="C198" s="1">
        <v>44044.012320486108</v>
      </c>
      <c r="D198" s="1">
        <v>44110</v>
      </c>
      <c r="E198" t="s">
        <v>138</v>
      </c>
      <c r="F198" s="1">
        <v>44103.833333333336</v>
      </c>
      <c r="G198" t="s">
        <v>134</v>
      </c>
      <c r="H198" t="s">
        <v>111</v>
      </c>
      <c r="I198" t="s">
        <v>111</v>
      </c>
      <c r="J198" t="s">
        <v>3225</v>
      </c>
      <c r="K198" t="s">
        <v>3226</v>
      </c>
      <c r="L198" t="s">
        <v>3227</v>
      </c>
      <c r="M198" t="s">
        <v>1469</v>
      </c>
      <c r="N198" t="s">
        <v>116</v>
      </c>
      <c r="O198" t="s">
        <v>117</v>
      </c>
      <c r="P198">
        <v>96950</v>
      </c>
      <c r="Q198" t="s">
        <v>118</v>
      </c>
      <c r="S198">
        <v>16702346854</v>
      </c>
      <c r="U198">
        <v>72232</v>
      </c>
      <c r="V198" t="s">
        <v>120</v>
      </c>
      <c r="X198" t="s">
        <v>3228</v>
      </c>
      <c r="Y198" t="s">
        <v>3229</v>
      </c>
      <c r="Z198" t="s">
        <v>3230</v>
      </c>
      <c r="AA198" t="s">
        <v>835</v>
      </c>
      <c r="AB198" t="s">
        <v>3227</v>
      </c>
      <c r="AC198" t="s">
        <v>3231</v>
      </c>
      <c r="AD198" t="s">
        <v>116</v>
      </c>
      <c r="AE198" t="s">
        <v>117</v>
      </c>
      <c r="AF198">
        <v>96950</v>
      </c>
      <c r="AG198" t="s">
        <v>118</v>
      </c>
      <c r="AI198">
        <v>16702346854</v>
      </c>
      <c r="AK198" t="s">
        <v>3232</v>
      </c>
      <c r="BC198" t="str">
        <f>"35-1011.00"</f>
        <v>35-1011.00</v>
      </c>
      <c r="BD198" t="s">
        <v>3233</v>
      </c>
      <c r="BE198" t="s">
        <v>3234</v>
      </c>
      <c r="BF198" t="s">
        <v>395</v>
      </c>
      <c r="BG198">
        <v>5</v>
      </c>
      <c r="BH198">
        <v>5</v>
      </c>
      <c r="BI198" s="1">
        <v>44105</v>
      </c>
      <c r="BJ198" s="1">
        <v>44469</v>
      </c>
      <c r="BK198" s="1">
        <v>44110</v>
      </c>
      <c r="BL198" s="1">
        <v>44469</v>
      </c>
      <c r="BM198">
        <v>40</v>
      </c>
      <c r="BN198">
        <v>0</v>
      </c>
      <c r="BO198">
        <v>8</v>
      </c>
      <c r="BP198">
        <v>8</v>
      </c>
      <c r="BQ198">
        <v>8</v>
      </c>
      <c r="BR198">
        <v>8</v>
      </c>
      <c r="BS198">
        <v>8</v>
      </c>
      <c r="BT198">
        <v>0</v>
      </c>
      <c r="BU198" t="str">
        <f>"8:00 AM"</f>
        <v>8:00 AM</v>
      </c>
      <c r="BV198" t="str">
        <f t="shared" si="14"/>
        <v>5:00 PM</v>
      </c>
      <c r="BW198" t="s">
        <v>128</v>
      </c>
      <c r="BX198">
        <v>0</v>
      </c>
      <c r="BY198">
        <v>12</v>
      </c>
      <c r="BZ198" t="s">
        <v>111</v>
      </c>
      <c r="CA198">
        <v>0</v>
      </c>
      <c r="CB198" t="s">
        <v>3235</v>
      </c>
      <c r="CC198" t="s">
        <v>3236</v>
      </c>
      <c r="CD198" t="s">
        <v>1469</v>
      </c>
      <c r="CE198" t="s">
        <v>116</v>
      </c>
      <c r="CF198" t="s">
        <v>117</v>
      </c>
      <c r="CG198">
        <v>96950</v>
      </c>
      <c r="CH198" s="3">
        <v>16.73</v>
      </c>
      <c r="CI198" s="3">
        <v>16.73</v>
      </c>
      <c r="CJ198" s="3">
        <v>25.1</v>
      </c>
      <c r="CK198" s="3">
        <v>25.1</v>
      </c>
      <c r="CL198" t="s">
        <v>132</v>
      </c>
      <c r="CM198" t="s">
        <v>1477</v>
      </c>
      <c r="CN198" t="s">
        <v>133</v>
      </c>
      <c r="CP198" t="s">
        <v>111</v>
      </c>
      <c r="CQ198" t="s">
        <v>134</v>
      </c>
      <c r="CR198" t="s">
        <v>111</v>
      </c>
      <c r="CS198" t="s">
        <v>134</v>
      </c>
      <c r="CT198" t="s">
        <v>119</v>
      </c>
      <c r="CU198" t="s">
        <v>134</v>
      </c>
      <c r="CV198" t="s">
        <v>119</v>
      </c>
      <c r="CW198" t="s">
        <v>1477</v>
      </c>
      <c r="CX198">
        <v>16702346854</v>
      </c>
      <c r="CY198" t="s">
        <v>3232</v>
      </c>
      <c r="CZ198" t="s">
        <v>119</v>
      </c>
      <c r="DA198" t="s">
        <v>134</v>
      </c>
      <c r="DB198" t="s">
        <v>111</v>
      </c>
    </row>
    <row r="199" spans="1:111" ht="15" customHeight="1" x14ac:dyDescent="0.25">
      <c r="A199" t="s">
        <v>9243</v>
      </c>
      <c r="B199" t="s">
        <v>137</v>
      </c>
      <c r="C199" s="1">
        <v>44044.027209490741</v>
      </c>
      <c r="D199" s="1">
        <v>44110</v>
      </c>
      <c r="E199" t="s">
        <v>138</v>
      </c>
      <c r="F199" s="1">
        <v>44103.833333333336</v>
      </c>
      <c r="G199" t="s">
        <v>134</v>
      </c>
      <c r="H199" t="s">
        <v>111</v>
      </c>
      <c r="I199" t="s">
        <v>111</v>
      </c>
      <c r="J199" t="s">
        <v>3225</v>
      </c>
      <c r="K199" t="s">
        <v>3226</v>
      </c>
      <c r="L199" t="s">
        <v>9244</v>
      </c>
      <c r="M199" t="s">
        <v>1469</v>
      </c>
      <c r="N199" t="s">
        <v>116</v>
      </c>
      <c r="O199" t="s">
        <v>117</v>
      </c>
      <c r="P199">
        <v>96950</v>
      </c>
      <c r="Q199" t="s">
        <v>118</v>
      </c>
      <c r="S199">
        <v>16702346854</v>
      </c>
      <c r="U199">
        <v>72232</v>
      </c>
      <c r="V199" t="s">
        <v>120</v>
      </c>
      <c r="X199" t="s">
        <v>9245</v>
      </c>
      <c r="Y199" t="s">
        <v>3229</v>
      </c>
      <c r="Z199" t="s">
        <v>3230</v>
      </c>
      <c r="AA199" t="s">
        <v>835</v>
      </c>
      <c r="AB199" t="s">
        <v>3227</v>
      </c>
      <c r="AC199" t="s">
        <v>340</v>
      </c>
      <c r="AD199" t="s">
        <v>116</v>
      </c>
      <c r="AE199" t="s">
        <v>117</v>
      </c>
      <c r="AF199">
        <v>96950</v>
      </c>
      <c r="AG199" t="s">
        <v>118</v>
      </c>
      <c r="AI199">
        <v>16702346854</v>
      </c>
      <c r="AK199" t="s">
        <v>3232</v>
      </c>
      <c r="BC199" t="str">
        <f>"51-3011.00"</f>
        <v>51-3011.00</v>
      </c>
      <c r="BD199" t="s">
        <v>377</v>
      </c>
      <c r="BE199" t="s">
        <v>9246</v>
      </c>
      <c r="BF199" t="s">
        <v>1538</v>
      </c>
      <c r="BG199">
        <v>3</v>
      </c>
      <c r="BH199">
        <v>3</v>
      </c>
      <c r="BI199" s="1">
        <v>44105</v>
      </c>
      <c r="BJ199" s="1">
        <v>44469</v>
      </c>
      <c r="BK199" s="1">
        <v>44110</v>
      </c>
      <c r="BL199" s="1">
        <v>44469</v>
      </c>
      <c r="BM199">
        <v>40</v>
      </c>
      <c r="BN199">
        <v>0</v>
      </c>
      <c r="BO199">
        <v>8</v>
      </c>
      <c r="BP199">
        <v>8</v>
      </c>
      <c r="BQ199">
        <v>8</v>
      </c>
      <c r="BR199">
        <v>8</v>
      </c>
      <c r="BS199">
        <v>8</v>
      </c>
      <c r="BT199">
        <v>0</v>
      </c>
      <c r="BU199" t="str">
        <f>"8:00 AM"</f>
        <v>8:00 AM</v>
      </c>
      <c r="BV199" t="str">
        <f t="shared" si="14"/>
        <v>5:00 PM</v>
      </c>
      <c r="BW199" t="s">
        <v>128</v>
      </c>
      <c r="BX199">
        <v>0</v>
      </c>
      <c r="BY199">
        <v>12</v>
      </c>
      <c r="BZ199" t="s">
        <v>111</v>
      </c>
      <c r="CA199">
        <v>0</v>
      </c>
      <c r="CB199" t="s">
        <v>9247</v>
      </c>
      <c r="CC199" t="s">
        <v>9248</v>
      </c>
      <c r="CD199" t="s">
        <v>1469</v>
      </c>
      <c r="CE199" t="s">
        <v>116</v>
      </c>
      <c r="CF199" t="s">
        <v>117</v>
      </c>
      <c r="CG199">
        <v>96950</v>
      </c>
      <c r="CH199" s="3">
        <v>10.27</v>
      </c>
      <c r="CI199" s="3">
        <v>10.27</v>
      </c>
      <c r="CJ199" s="3">
        <v>15.41</v>
      </c>
      <c r="CK199" s="3">
        <v>15.41</v>
      </c>
      <c r="CL199" t="s">
        <v>132</v>
      </c>
      <c r="CM199" t="s">
        <v>509</v>
      </c>
      <c r="CN199" t="s">
        <v>133</v>
      </c>
      <c r="CP199" t="s">
        <v>111</v>
      </c>
      <c r="CQ199" t="s">
        <v>134</v>
      </c>
      <c r="CR199" t="s">
        <v>111</v>
      </c>
      <c r="CS199" t="s">
        <v>134</v>
      </c>
      <c r="CT199" t="s">
        <v>119</v>
      </c>
      <c r="CU199" t="s">
        <v>134</v>
      </c>
      <c r="CV199" t="s">
        <v>119</v>
      </c>
      <c r="CW199" t="s">
        <v>1477</v>
      </c>
      <c r="CX199">
        <v>16702346854</v>
      </c>
      <c r="CY199" t="s">
        <v>9249</v>
      </c>
      <c r="CZ199" t="s">
        <v>119</v>
      </c>
      <c r="DA199" t="s">
        <v>134</v>
      </c>
      <c r="DB199" t="s">
        <v>111</v>
      </c>
    </row>
    <row r="200" spans="1:111" ht="15" customHeight="1" x14ac:dyDescent="0.25">
      <c r="A200" t="s">
        <v>996</v>
      </c>
      <c r="B200" t="s">
        <v>137</v>
      </c>
      <c r="C200" s="1">
        <v>44044.041005555555</v>
      </c>
      <c r="D200" s="1">
        <v>44137</v>
      </c>
      <c r="E200" t="s">
        <v>138</v>
      </c>
      <c r="F200" s="1">
        <v>44103.833333333336</v>
      </c>
      <c r="G200" t="s">
        <v>111</v>
      </c>
      <c r="H200" t="s">
        <v>111</v>
      </c>
      <c r="I200" t="s">
        <v>111</v>
      </c>
      <c r="J200" t="s">
        <v>997</v>
      </c>
      <c r="K200" t="s">
        <v>998</v>
      </c>
      <c r="L200" t="s">
        <v>325</v>
      </c>
      <c r="M200" t="s">
        <v>999</v>
      </c>
      <c r="N200" t="s">
        <v>116</v>
      </c>
      <c r="O200" t="s">
        <v>117</v>
      </c>
      <c r="P200">
        <v>96950</v>
      </c>
      <c r="Q200" t="s">
        <v>118</v>
      </c>
      <c r="R200" t="s">
        <v>117</v>
      </c>
      <c r="S200">
        <v>16707893323</v>
      </c>
      <c r="U200">
        <v>445220</v>
      </c>
      <c r="V200" t="s">
        <v>120</v>
      </c>
      <c r="X200" t="s">
        <v>1000</v>
      </c>
      <c r="Y200" t="s">
        <v>1001</v>
      </c>
      <c r="Z200" t="s">
        <v>1002</v>
      </c>
      <c r="AA200" t="s">
        <v>1003</v>
      </c>
      <c r="AB200" t="s">
        <v>1004</v>
      </c>
      <c r="AC200" t="s">
        <v>1005</v>
      </c>
      <c r="AD200" t="s">
        <v>154</v>
      </c>
      <c r="AE200" t="s">
        <v>117</v>
      </c>
      <c r="AF200">
        <v>96950</v>
      </c>
      <c r="AG200" t="s">
        <v>118</v>
      </c>
      <c r="AH200" t="s">
        <v>117</v>
      </c>
      <c r="AI200">
        <v>16707893323</v>
      </c>
      <c r="AK200" t="s">
        <v>1006</v>
      </c>
      <c r="BC200" t="str">
        <f>"43-3031.00"</f>
        <v>43-3031.00</v>
      </c>
      <c r="BD200" t="s">
        <v>176</v>
      </c>
      <c r="BE200" t="s">
        <v>1007</v>
      </c>
      <c r="BF200" t="s">
        <v>1008</v>
      </c>
      <c r="BG200">
        <v>1</v>
      </c>
      <c r="BH200">
        <v>1</v>
      </c>
      <c r="BI200" s="1">
        <v>44105</v>
      </c>
      <c r="BJ200" s="1">
        <v>44469</v>
      </c>
      <c r="BK200" s="1">
        <v>44137</v>
      </c>
      <c r="BL200" s="1">
        <v>44469</v>
      </c>
      <c r="BM200">
        <v>35</v>
      </c>
      <c r="BN200">
        <v>0</v>
      </c>
      <c r="BO200">
        <v>7</v>
      </c>
      <c r="BP200">
        <v>7</v>
      </c>
      <c r="BQ200">
        <v>7</v>
      </c>
      <c r="BR200">
        <v>7</v>
      </c>
      <c r="BS200">
        <v>7</v>
      </c>
      <c r="BT200">
        <v>0</v>
      </c>
      <c r="BU200" t="str">
        <f>"9:00 AM"</f>
        <v>9:00 AM</v>
      </c>
      <c r="BV200" t="str">
        <f t="shared" si="14"/>
        <v>5:00 PM</v>
      </c>
      <c r="BW200" t="s">
        <v>349</v>
      </c>
      <c r="BX200">
        <v>0</v>
      </c>
      <c r="BY200">
        <v>12</v>
      </c>
      <c r="BZ200" t="s">
        <v>111</v>
      </c>
      <c r="CA200">
        <v>0</v>
      </c>
      <c r="CB200" t="s">
        <v>1009</v>
      </c>
      <c r="CC200" t="s">
        <v>1010</v>
      </c>
      <c r="CD200" t="s">
        <v>1011</v>
      </c>
      <c r="CE200" t="s">
        <v>154</v>
      </c>
      <c r="CF200" t="s">
        <v>117</v>
      </c>
      <c r="CG200">
        <v>96950</v>
      </c>
      <c r="CH200" s="3">
        <v>13.9</v>
      </c>
      <c r="CI200" s="3">
        <v>13.9</v>
      </c>
      <c r="CJ200" s="3">
        <v>20.85</v>
      </c>
      <c r="CK200" s="3">
        <v>20.85</v>
      </c>
      <c r="CL200" t="s">
        <v>132</v>
      </c>
      <c r="CM200" t="s">
        <v>286</v>
      </c>
      <c r="CN200" t="s">
        <v>133</v>
      </c>
      <c r="CP200" t="s">
        <v>111</v>
      </c>
      <c r="CQ200" t="s">
        <v>134</v>
      </c>
      <c r="CR200" t="s">
        <v>111</v>
      </c>
      <c r="CS200" t="s">
        <v>134</v>
      </c>
      <c r="CT200" t="s">
        <v>119</v>
      </c>
      <c r="CU200" t="s">
        <v>119</v>
      </c>
      <c r="CV200" t="s">
        <v>119</v>
      </c>
      <c r="CW200" t="s">
        <v>162</v>
      </c>
      <c r="CX200">
        <v>16707893323</v>
      </c>
      <c r="CY200" t="s">
        <v>1006</v>
      </c>
      <c r="CZ200" t="s">
        <v>119</v>
      </c>
      <c r="DA200" t="s">
        <v>134</v>
      </c>
      <c r="DB200" t="s">
        <v>111</v>
      </c>
      <c r="DC200" t="s">
        <v>1000</v>
      </c>
      <c r="DD200" t="s">
        <v>1001</v>
      </c>
      <c r="DE200" t="s">
        <v>1012</v>
      </c>
      <c r="DF200" t="s">
        <v>998</v>
      </c>
      <c r="DG200" t="s">
        <v>1006</v>
      </c>
    </row>
    <row r="201" spans="1:111" ht="15" customHeight="1" x14ac:dyDescent="0.25">
      <c r="A201" t="s">
        <v>3055</v>
      </c>
      <c r="B201" t="s">
        <v>109</v>
      </c>
      <c r="C201" s="1">
        <v>44044.075508564812</v>
      </c>
      <c r="D201" s="1">
        <v>44110</v>
      </c>
      <c r="E201" t="s">
        <v>110</v>
      </c>
      <c r="G201" t="s">
        <v>111</v>
      </c>
      <c r="H201" t="s">
        <v>111</v>
      </c>
      <c r="I201" t="s">
        <v>111</v>
      </c>
      <c r="J201" t="s">
        <v>3056</v>
      </c>
      <c r="K201" t="s">
        <v>998</v>
      </c>
      <c r="L201" t="s">
        <v>1004</v>
      </c>
      <c r="M201" t="s">
        <v>1005</v>
      </c>
      <c r="N201" t="s">
        <v>154</v>
      </c>
      <c r="O201" t="s">
        <v>117</v>
      </c>
      <c r="P201">
        <v>96950</v>
      </c>
      <c r="Q201" t="s">
        <v>118</v>
      </c>
      <c r="R201" t="s">
        <v>117</v>
      </c>
      <c r="S201">
        <v>16707893323</v>
      </c>
      <c r="U201">
        <v>445220</v>
      </c>
      <c r="V201" t="s">
        <v>120</v>
      </c>
      <c r="X201" t="s">
        <v>1000</v>
      </c>
      <c r="Y201" t="s">
        <v>1001</v>
      </c>
      <c r="Z201" t="s">
        <v>1002</v>
      </c>
      <c r="AA201" t="s">
        <v>1003</v>
      </c>
      <c r="AB201" t="s">
        <v>1004</v>
      </c>
      <c r="AC201" t="s">
        <v>1005</v>
      </c>
      <c r="AD201" t="s">
        <v>154</v>
      </c>
      <c r="AE201" t="s">
        <v>117</v>
      </c>
      <c r="AF201">
        <v>96950</v>
      </c>
      <c r="AG201" t="s">
        <v>118</v>
      </c>
      <c r="AH201" t="s">
        <v>117</v>
      </c>
      <c r="AI201">
        <v>16707893323</v>
      </c>
      <c r="AK201" t="s">
        <v>1006</v>
      </c>
      <c r="BC201" t="str">
        <f>"41-4012.00"</f>
        <v>41-4012.00</v>
      </c>
      <c r="BD201" t="s">
        <v>1235</v>
      </c>
      <c r="BE201" t="s">
        <v>3057</v>
      </c>
      <c r="BF201" t="s">
        <v>3058</v>
      </c>
      <c r="BG201">
        <v>1</v>
      </c>
      <c r="BI201" s="1">
        <v>44105</v>
      </c>
      <c r="BJ201" s="1">
        <v>44469</v>
      </c>
      <c r="BM201">
        <v>35</v>
      </c>
      <c r="BN201">
        <v>0</v>
      </c>
      <c r="BO201">
        <v>7</v>
      </c>
      <c r="BP201">
        <v>7</v>
      </c>
      <c r="BQ201">
        <v>7</v>
      </c>
      <c r="BR201">
        <v>7</v>
      </c>
      <c r="BS201">
        <v>7</v>
      </c>
      <c r="BT201">
        <v>0</v>
      </c>
      <c r="BU201" t="str">
        <f>"8:00 AM"</f>
        <v>8:00 AM</v>
      </c>
      <c r="BV201" t="str">
        <f t="shared" si="14"/>
        <v>5:00 PM</v>
      </c>
      <c r="BW201" t="s">
        <v>128</v>
      </c>
      <c r="BX201">
        <v>0</v>
      </c>
      <c r="BY201">
        <v>12</v>
      </c>
      <c r="BZ201" t="s">
        <v>111</v>
      </c>
      <c r="CA201">
        <v>0</v>
      </c>
      <c r="CB201" t="s">
        <v>3059</v>
      </c>
      <c r="CC201" t="s">
        <v>3060</v>
      </c>
      <c r="CD201" t="s">
        <v>3061</v>
      </c>
      <c r="CE201" t="s">
        <v>154</v>
      </c>
      <c r="CF201" t="s">
        <v>117</v>
      </c>
      <c r="CG201">
        <v>96950</v>
      </c>
      <c r="CH201" s="3">
        <v>13.06</v>
      </c>
      <c r="CI201" s="3">
        <v>13.06</v>
      </c>
      <c r="CJ201" s="3">
        <v>19.59</v>
      </c>
      <c r="CK201" s="3">
        <v>19.59</v>
      </c>
      <c r="CL201" t="s">
        <v>132</v>
      </c>
      <c r="CN201" t="s">
        <v>133</v>
      </c>
      <c r="CP201" t="s">
        <v>111</v>
      </c>
      <c r="CQ201" t="s">
        <v>134</v>
      </c>
      <c r="CR201" t="s">
        <v>111</v>
      </c>
      <c r="CS201" t="s">
        <v>134</v>
      </c>
      <c r="CT201" t="s">
        <v>119</v>
      </c>
      <c r="CU201" t="s">
        <v>119</v>
      </c>
      <c r="CV201" t="s">
        <v>119</v>
      </c>
      <c r="CW201" t="s">
        <v>119</v>
      </c>
      <c r="CX201">
        <v>16707893323</v>
      </c>
      <c r="CY201" t="s">
        <v>1006</v>
      </c>
      <c r="CZ201" t="s">
        <v>286</v>
      </c>
      <c r="DA201" t="s">
        <v>134</v>
      </c>
      <c r="DB201" t="s">
        <v>111</v>
      </c>
      <c r="DC201" t="s">
        <v>1000</v>
      </c>
      <c r="DD201" t="s">
        <v>1001</v>
      </c>
      <c r="DE201" t="s">
        <v>1012</v>
      </c>
      <c r="DF201" t="s">
        <v>3062</v>
      </c>
      <c r="DG201" t="s">
        <v>1006</v>
      </c>
    </row>
    <row r="202" spans="1:111" ht="15" customHeight="1" x14ac:dyDescent="0.25">
      <c r="A202" t="s">
        <v>8880</v>
      </c>
      <c r="B202" t="s">
        <v>137</v>
      </c>
      <c r="C202" s="1">
        <v>44044.384691666666</v>
      </c>
      <c r="D202" s="1">
        <v>44117</v>
      </c>
      <c r="E202" t="s">
        <v>110</v>
      </c>
      <c r="G202" t="s">
        <v>111</v>
      </c>
      <c r="H202" t="s">
        <v>111</v>
      </c>
      <c r="I202" t="s">
        <v>111</v>
      </c>
      <c r="J202" t="s">
        <v>8264</v>
      </c>
      <c r="K202" t="s">
        <v>8881</v>
      </c>
      <c r="L202" t="s">
        <v>8265</v>
      </c>
      <c r="M202" t="s">
        <v>8266</v>
      </c>
      <c r="N202" t="s">
        <v>154</v>
      </c>
      <c r="O202" t="s">
        <v>117</v>
      </c>
      <c r="P202">
        <v>96950</v>
      </c>
      <c r="Q202" t="s">
        <v>118</v>
      </c>
      <c r="R202" t="s">
        <v>119</v>
      </c>
      <c r="S202">
        <v>16702334747</v>
      </c>
      <c r="U202">
        <v>56171</v>
      </c>
      <c r="V202" t="s">
        <v>120</v>
      </c>
      <c r="X202" t="s">
        <v>8267</v>
      </c>
      <c r="Y202" t="s">
        <v>8268</v>
      </c>
      <c r="Z202" t="s">
        <v>6908</v>
      </c>
      <c r="AA202" t="s">
        <v>342</v>
      </c>
      <c r="AB202" t="s">
        <v>8265</v>
      </c>
      <c r="AC202" t="s">
        <v>8266</v>
      </c>
      <c r="AD202" t="s">
        <v>154</v>
      </c>
      <c r="AE202" t="s">
        <v>117</v>
      </c>
      <c r="AF202">
        <v>96950</v>
      </c>
      <c r="AG202" t="s">
        <v>118</v>
      </c>
      <c r="AH202" t="s">
        <v>286</v>
      </c>
      <c r="AI202">
        <v>16702334747</v>
      </c>
      <c r="AK202" t="s">
        <v>8269</v>
      </c>
      <c r="BC202" t="str">
        <f>"49-9071.00"</f>
        <v>49-9071.00</v>
      </c>
      <c r="BD202" t="s">
        <v>125</v>
      </c>
      <c r="BE202" t="s">
        <v>8270</v>
      </c>
      <c r="BF202" t="s">
        <v>1201</v>
      </c>
      <c r="BG202">
        <v>10</v>
      </c>
      <c r="BH202">
        <v>10</v>
      </c>
      <c r="BI202" s="1">
        <v>44136</v>
      </c>
      <c r="BJ202" s="1">
        <v>44499</v>
      </c>
      <c r="BK202" s="1">
        <v>44136</v>
      </c>
      <c r="BL202" s="1">
        <v>44499</v>
      </c>
      <c r="BM202">
        <v>35</v>
      </c>
      <c r="BN202">
        <v>0</v>
      </c>
      <c r="BO202">
        <v>7</v>
      </c>
      <c r="BP202">
        <v>7</v>
      </c>
      <c r="BQ202">
        <v>7</v>
      </c>
      <c r="BR202">
        <v>7</v>
      </c>
      <c r="BS202">
        <v>7</v>
      </c>
      <c r="BT202">
        <v>0</v>
      </c>
      <c r="BU202" t="str">
        <f>"8:00 AM"</f>
        <v>8:00 AM</v>
      </c>
      <c r="BV202" t="str">
        <f>"4:00 PM"</f>
        <v>4:00 PM</v>
      </c>
      <c r="BW202" t="s">
        <v>162</v>
      </c>
      <c r="BX202">
        <v>0</v>
      </c>
      <c r="BY202">
        <v>24</v>
      </c>
      <c r="BZ202" t="s">
        <v>111</v>
      </c>
      <c r="CA202">
        <v>0</v>
      </c>
      <c r="CB202" s="2" t="s">
        <v>8271</v>
      </c>
      <c r="CC202" t="s">
        <v>8266</v>
      </c>
      <c r="CE202" t="s">
        <v>154</v>
      </c>
      <c r="CF202" t="s">
        <v>117</v>
      </c>
      <c r="CG202">
        <v>96950</v>
      </c>
      <c r="CH202" s="3">
        <v>12.64</v>
      </c>
      <c r="CI202" s="3">
        <v>12.64</v>
      </c>
      <c r="CJ202" s="3">
        <v>0</v>
      </c>
      <c r="CK202" s="3">
        <v>0</v>
      </c>
      <c r="CL202" t="s">
        <v>132</v>
      </c>
      <c r="CN202" t="s">
        <v>133</v>
      </c>
      <c r="CP202" t="s">
        <v>111</v>
      </c>
      <c r="CQ202" t="s">
        <v>134</v>
      </c>
      <c r="CR202" t="s">
        <v>111</v>
      </c>
      <c r="CS202" t="s">
        <v>111</v>
      </c>
      <c r="CT202" t="s">
        <v>119</v>
      </c>
      <c r="CU202" t="s">
        <v>134</v>
      </c>
      <c r="CV202" t="s">
        <v>119</v>
      </c>
      <c r="CW202" t="s">
        <v>8882</v>
      </c>
      <c r="CX202">
        <v>16702334747</v>
      </c>
      <c r="CY202" t="s">
        <v>8269</v>
      </c>
      <c r="CZ202" t="s">
        <v>1178</v>
      </c>
      <c r="DA202" t="s">
        <v>134</v>
      </c>
      <c r="DB202" t="s">
        <v>111</v>
      </c>
    </row>
    <row r="203" spans="1:111" ht="15" customHeight="1" x14ac:dyDescent="0.25">
      <c r="A203" t="s">
        <v>1611</v>
      </c>
      <c r="B203" t="s">
        <v>109</v>
      </c>
      <c r="C203" s="1">
        <v>44044.986065740741</v>
      </c>
      <c r="D203" s="1">
        <v>44118</v>
      </c>
      <c r="E203" t="s">
        <v>110</v>
      </c>
      <c r="G203" t="s">
        <v>134</v>
      </c>
      <c r="H203" t="s">
        <v>111</v>
      </c>
      <c r="I203" t="s">
        <v>111</v>
      </c>
      <c r="J203" t="s">
        <v>1612</v>
      </c>
      <c r="L203" t="s">
        <v>1613</v>
      </c>
      <c r="M203" t="s">
        <v>1614</v>
      </c>
      <c r="N203" t="s">
        <v>340</v>
      </c>
      <c r="O203" t="s">
        <v>117</v>
      </c>
      <c r="P203">
        <v>96950</v>
      </c>
      <c r="Q203" t="s">
        <v>118</v>
      </c>
      <c r="R203" t="s">
        <v>119</v>
      </c>
      <c r="S203">
        <v>16702333839</v>
      </c>
      <c r="U203">
        <v>236220</v>
      </c>
      <c r="V203" t="s">
        <v>120</v>
      </c>
      <c r="X203" t="s">
        <v>1615</v>
      </c>
      <c r="Y203" t="s">
        <v>1616</v>
      </c>
      <c r="Z203" t="s">
        <v>1617</v>
      </c>
      <c r="AA203" t="s">
        <v>711</v>
      </c>
      <c r="AB203" t="s">
        <v>1613</v>
      </c>
      <c r="AC203" t="s">
        <v>1614</v>
      </c>
      <c r="AD203" t="s">
        <v>340</v>
      </c>
      <c r="AE203" t="s">
        <v>117</v>
      </c>
      <c r="AF203">
        <v>96950</v>
      </c>
      <c r="AG203" t="s">
        <v>118</v>
      </c>
      <c r="AH203" t="s">
        <v>119</v>
      </c>
      <c r="AI203">
        <v>16702333839</v>
      </c>
      <c r="AK203" t="s">
        <v>1618</v>
      </c>
      <c r="BC203" t="str">
        <f>"47-2061.00"</f>
        <v>47-2061.00</v>
      </c>
      <c r="BD203" t="s">
        <v>628</v>
      </c>
      <c r="BE203" t="s">
        <v>1619</v>
      </c>
      <c r="BF203" t="s">
        <v>1620</v>
      </c>
      <c r="BG203">
        <v>10</v>
      </c>
      <c r="BI203" s="1">
        <v>44105</v>
      </c>
      <c r="BJ203" s="1">
        <v>44469</v>
      </c>
      <c r="BM203">
        <v>35</v>
      </c>
      <c r="BN203">
        <v>0</v>
      </c>
      <c r="BO203">
        <v>7</v>
      </c>
      <c r="BP203">
        <v>7</v>
      </c>
      <c r="BQ203">
        <v>7</v>
      </c>
      <c r="BR203">
        <v>7</v>
      </c>
      <c r="BS203">
        <v>7</v>
      </c>
      <c r="BT203">
        <v>0</v>
      </c>
      <c r="BU203" t="str">
        <f>"8:00 AM"</f>
        <v>8:00 AM</v>
      </c>
      <c r="BV203" t="str">
        <f>"5:00 PM"</f>
        <v>5:00 PM</v>
      </c>
      <c r="BW203" t="s">
        <v>128</v>
      </c>
      <c r="BX203">
        <v>0</v>
      </c>
      <c r="BY203">
        <v>12</v>
      </c>
      <c r="BZ203" t="s">
        <v>111</v>
      </c>
      <c r="CA203">
        <v>0</v>
      </c>
      <c r="CB203" s="2" t="s">
        <v>1621</v>
      </c>
      <c r="CC203" t="s">
        <v>1613</v>
      </c>
      <c r="CD203" t="s">
        <v>1614</v>
      </c>
      <c r="CE203" t="s">
        <v>340</v>
      </c>
      <c r="CF203" t="s">
        <v>117</v>
      </c>
      <c r="CG203">
        <v>96950</v>
      </c>
      <c r="CH203" s="3">
        <v>8.09</v>
      </c>
      <c r="CI203" s="3">
        <v>8.09</v>
      </c>
      <c r="CJ203" s="3">
        <v>12.13</v>
      </c>
      <c r="CK203" s="3">
        <v>12.13</v>
      </c>
      <c r="CL203" t="s">
        <v>132</v>
      </c>
      <c r="CM203" t="s">
        <v>1622</v>
      </c>
      <c r="CN203" t="s">
        <v>133</v>
      </c>
      <c r="CP203" t="s">
        <v>111</v>
      </c>
      <c r="CQ203" t="s">
        <v>134</v>
      </c>
      <c r="CR203" t="s">
        <v>134</v>
      </c>
      <c r="CS203" t="s">
        <v>134</v>
      </c>
      <c r="CT203" t="s">
        <v>119</v>
      </c>
      <c r="CU203" t="s">
        <v>134</v>
      </c>
      <c r="CV203" t="s">
        <v>134</v>
      </c>
      <c r="CW203" t="s">
        <v>1623</v>
      </c>
      <c r="CX203">
        <v>16702333839</v>
      </c>
      <c r="CY203" t="s">
        <v>1618</v>
      </c>
      <c r="CZ203" t="s">
        <v>119</v>
      </c>
      <c r="DA203" t="s">
        <v>134</v>
      </c>
      <c r="DB203" t="s">
        <v>111</v>
      </c>
    </row>
    <row r="204" spans="1:111" ht="15" customHeight="1" x14ac:dyDescent="0.25">
      <c r="A204" t="s">
        <v>7198</v>
      </c>
      <c r="B204" t="s">
        <v>137</v>
      </c>
      <c r="C204" s="1">
        <v>44045.333832291668</v>
      </c>
      <c r="D204" s="1">
        <v>44112</v>
      </c>
      <c r="E204" t="s">
        <v>138</v>
      </c>
      <c r="F204" s="1">
        <v>44103.833333333336</v>
      </c>
      <c r="G204" t="s">
        <v>134</v>
      </c>
      <c r="H204" t="s">
        <v>134</v>
      </c>
      <c r="I204" t="s">
        <v>111</v>
      </c>
      <c r="J204" t="s">
        <v>3867</v>
      </c>
      <c r="K204" t="s">
        <v>3868</v>
      </c>
      <c r="L204" t="s">
        <v>3869</v>
      </c>
      <c r="M204" t="s">
        <v>7199</v>
      </c>
      <c r="N204" t="s">
        <v>116</v>
      </c>
      <c r="O204" t="s">
        <v>117</v>
      </c>
      <c r="P204">
        <v>96950</v>
      </c>
      <c r="Q204" t="s">
        <v>118</v>
      </c>
      <c r="S204">
        <v>16702854805</v>
      </c>
      <c r="U204">
        <v>238910</v>
      </c>
      <c r="V204" t="s">
        <v>120</v>
      </c>
      <c r="X204" t="s">
        <v>2353</v>
      </c>
      <c r="Y204" t="s">
        <v>7200</v>
      </c>
      <c r="AA204" t="s">
        <v>123</v>
      </c>
      <c r="AB204" t="s">
        <v>3869</v>
      </c>
      <c r="AC204" t="s">
        <v>7201</v>
      </c>
      <c r="AD204" t="s">
        <v>116</v>
      </c>
      <c r="AE204" t="s">
        <v>117</v>
      </c>
      <c r="AF204">
        <v>96950</v>
      </c>
      <c r="AG204" t="s">
        <v>118</v>
      </c>
      <c r="AI204">
        <v>16702854805</v>
      </c>
      <c r="AK204" t="s">
        <v>1280</v>
      </c>
      <c r="BC204" t="str">
        <f>"17-3022.00"</f>
        <v>17-3022.00</v>
      </c>
      <c r="BD204" t="s">
        <v>1695</v>
      </c>
      <c r="BE204" t="s">
        <v>7202</v>
      </c>
      <c r="BF204" t="s">
        <v>1697</v>
      </c>
      <c r="BG204">
        <v>1</v>
      </c>
      <c r="BH204">
        <v>1</v>
      </c>
      <c r="BI204" s="1">
        <v>44105</v>
      </c>
      <c r="BJ204" s="1">
        <v>44459</v>
      </c>
      <c r="BK204" s="1">
        <v>44112</v>
      </c>
      <c r="BL204" s="1">
        <v>44459</v>
      </c>
      <c r="BM204">
        <v>40</v>
      </c>
      <c r="BN204">
        <v>0</v>
      </c>
      <c r="BO204">
        <v>8</v>
      </c>
      <c r="BP204">
        <v>8</v>
      </c>
      <c r="BQ204">
        <v>8</v>
      </c>
      <c r="BR204">
        <v>8</v>
      </c>
      <c r="BS204">
        <v>8</v>
      </c>
      <c r="BT204">
        <v>0</v>
      </c>
      <c r="BU204" t="str">
        <f>"8:00 AM"</f>
        <v>8:00 AM</v>
      </c>
      <c r="BV204" t="str">
        <f>"5:00 PM"</f>
        <v>5:00 PM</v>
      </c>
      <c r="BW204" t="s">
        <v>349</v>
      </c>
      <c r="BX204">
        <v>0</v>
      </c>
      <c r="BY204">
        <v>24</v>
      </c>
      <c r="BZ204" t="s">
        <v>111</v>
      </c>
      <c r="CA204">
        <v>0</v>
      </c>
      <c r="CB204" t="s">
        <v>7203</v>
      </c>
      <c r="CC204" t="s">
        <v>7204</v>
      </c>
      <c r="CD204" t="s">
        <v>3870</v>
      </c>
      <c r="CE204" t="s">
        <v>116</v>
      </c>
      <c r="CF204" t="s">
        <v>117</v>
      </c>
      <c r="CG204">
        <v>96950</v>
      </c>
      <c r="CH204" s="3">
        <v>14.18</v>
      </c>
      <c r="CI204" s="3">
        <v>14.18</v>
      </c>
      <c r="CJ204" s="3">
        <v>21.27</v>
      </c>
      <c r="CK204" s="3">
        <v>21.27</v>
      </c>
      <c r="CL204" t="s">
        <v>132</v>
      </c>
      <c r="CM204" t="s">
        <v>4458</v>
      </c>
      <c r="CN204" t="s">
        <v>133</v>
      </c>
      <c r="CP204" t="s">
        <v>111</v>
      </c>
      <c r="CQ204" t="s">
        <v>134</v>
      </c>
      <c r="CR204" t="s">
        <v>134</v>
      </c>
      <c r="CS204" t="s">
        <v>134</v>
      </c>
      <c r="CT204" t="s">
        <v>119</v>
      </c>
      <c r="CU204" t="s">
        <v>134</v>
      </c>
      <c r="CV204" t="s">
        <v>119</v>
      </c>
      <c r="CW204" t="s">
        <v>1285</v>
      </c>
      <c r="CX204">
        <v>16702854805</v>
      </c>
      <c r="CY204" t="s">
        <v>1280</v>
      </c>
      <c r="CZ204" t="s">
        <v>7205</v>
      </c>
      <c r="DA204" t="s">
        <v>134</v>
      </c>
      <c r="DB204" t="s">
        <v>111</v>
      </c>
    </row>
    <row r="205" spans="1:111" ht="15" customHeight="1" x14ac:dyDescent="0.25">
      <c r="A205" t="s">
        <v>7827</v>
      </c>
      <c r="B205" t="s">
        <v>109</v>
      </c>
      <c r="C205" s="1">
        <v>44045.730389236109</v>
      </c>
      <c r="D205" s="1">
        <v>44112</v>
      </c>
      <c r="E205" t="s">
        <v>138</v>
      </c>
      <c r="F205" s="1">
        <v>44103.833333333336</v>
      </c>
      <c r="G205" t="s">
        <v>134</v>
      </c>
      <c r="H205" t="s">
        <v>111</v>
      </c>
      <c r="I205" t="s">
        <v>111</v>
      </c>
      <c r="J205" t="s">
        <v>2373</v>
      </c>
      <c r="L205" t="s">
        <v>2374</v>
      </c>
      <c r="N205" t="s">
        <v>116</v>
      </c>
      <c r="O205" t="s">
        <v>117</v>
      </c>
      <c r="P205">
        <v>96950</v>
      </c>
      <c r="Q205" t="s">
        <v>118</v>
      </c>
      <c r="S205">
        <v>16702358165</v>
      </c>
      <c r="U205">
        <v>484110</v>
      </c>
      <c r="V205" t="s">
        <v>120</v>
      </c>
      <c r="X205" t="s">
        <v>2375</v>
      </c>
      <c r="Y205" t="s">
        <v>2376</v>
      </c>
      <c r="Z205" t="s">
        <v>2377</v>
      </c>
      <c r="AA205" t="s">
        <v>123</v>
      </c>
      <c r="AB205" t="s">
        <v>2374</v>
      </c>
      <c r="AD205" t="s">
        <v>116</v>
      </c>
      <c r="AE205" t="s">
        <v>117</v>
      </c>
      <c r="AF205">
        <v>96950</v>
      </c>
      <c r="AG205" t="s">
        <v>118</v>
      </c>
      <c r="AI205">
        <v>16702358165</v>
      </c>
      <c r="AK205" t="s">
        <v>2379</v>
      </c>
      <c r="BC205" t="str">
        <f>"43-5011.00"</f>
        <v>43-5011.00</v>
      </c>
      <c r="BD205" t="s">
        <v>3423</v>
      </c>
      <c r="BE205" t="s">
        <v>4257</v>
      </c>
      <c r="BF205" t="s">
        <v>4258</v>
      </c>
      <c r="BG205">
        <v>1</v>
      </c>
      <c r="BI205" s="1">
        <v>44105</v>
      </c>
      <c r="BJ205" s="1">
        <v>45199</v>
      </c>
      <c r="BM205">
        <v>40</v>
      </c>
      <c r="BN205">
        <v>0</v>
      </c>
      <c r="BO205">
        <v>8</v>
      </c>
      <c r="BP205">
        <v>8</v>
      </c>
      <c r="BQ205">
        <v>8</v>
      </c>
      <c r="BR205">
        <v>8</v>
      </c>
      <c r="BS205">
        <v>8</v>
      </c>
      <c r="BT205">
        <v>0</v>
      </c>
      <c r="BU205" t="str">
        <f>"8:30 AM"</f>
        <v>8:30 AM</v>
      </c>
      <c r="BV205" t="str">
        <f>"5:30 PM"</f>
        <v>5:30 PM</v>
      </c>
      <c r="BW205" t="s">
        <v>162</v>
      </c>
      <c r="BX205">
        <v>12</v>
      </c>
      <c r="BY205">
        <v>12</v>
      </c>
      <c r="BZ205" t="s">
        <v>111</v>
      </c>
      <c r="CA205">
        <v>0</v>
      </c>
      <c r="CB205" s="2" t="s">
        <v>4259</v>
      </c>
      <c r="CC205" t="s">
        <v>4260</v>
      </c>
      <c r="CE205" t="s">
        <v>154</v>
      </c>
      <c r="CF205" t="s">
        <v>117</v>
      </c>
      <c r="CG205">
        <v>96950</v>
      </c>
      <c r="CH205" s="3">
        <v>15.96</v>
      </c>
      <c r="CI205" s="3">
        <v>15.96</v>
      </c>
      <c r="CJ205" s="3">
        <v>0</v>
      </c>
      <c r="CK205" s="3">
        <v>0</v>
      </c>
      <c r="CL205" t="s">
        <v>132</v>
      </c>
      <c r="CM205" t="s">
        <v>509</v>
      </c>
      <c r="CN205" t="s">
        <v>133</v>
      </c>
      <c r="CP205" t="s">
        <v>111</v>
      </c>
      <c r="CQ205" t="s">
        <v>134</v>
      </c>
      <c r="CR205" t="s">
        <v>111</v>
      </c>
      <c r="CS205" t="s">
        <v>111</v>
      </c>
      <c r="CT205" t="s">
        <v>119</v>
      </c>
      <c r="CU205" t="s">
        <v>134</v>
      </c>
      <c r="CV205" t="s">
        <v>119</v>
      </c>
      <c r="CW205" t="s">
        <v>4497</v>
      </c>
      <c r="CX205">
        <v>16702358165</v>
      </c>
      <c r="CY205" t="s">
        <v>2379</v>
      </c>
      <c r="CZ205" t="s">
        <v>119</v>
      </c>
      <c r="DA205" t="s">
        <v>134</v>
      </c>
      <c r="DB205" t="s">
        <v>111</v>
      </c>
      <c r="DC205" t="s">
        <v>2375</v>
      </c>
      <c r="DD205" t="s">
        <v>2376</v>
      </c>
      <c r="DE205" t="s">
        <v>1657</v>
      </c>
      <c r="DF205" t="s">
        <v>4498</v>
      </c>
      <c r="DG205" t="s">
        <v>2421</v>
      </c>
    </row>
    <row r="206" spans="1:111" ht="15" customHeight="1" x14ac:dyDescent="0.25">
      <c r="A206" t="s">
        <v>4493</v>
      </c>
      <c r="B206" t="s">
        <v>109</v>
      </c>
      <c r="C206" s="1">
        <v>44045.732713541664</v>
      </c>
      <c r="D206" s="1">
        <v>44126</v>
      </c>
      <c r="E206" t="s">
        <v>110</v>
      </c>
      <c r="G206" t="s">
        <v>134</v>
      </c>
      <c r="H206" t="s">
        <v>111</v>
      </c>
      <c r="I206" t="s">
        <v>111</v>
      </c>
      <c r="J206" t="s">
        <v>2373</v>
      </c>
      <c r="L206" t="s">
        <v>4494</v>
      </c>
      <c r="N206" t="s">
        <v>116</v>
      </c>
      <c r="O206" t="s">
        <v>117</v>
      </c>
      <c r="P206">
        <v>96950</v>
      </c>
      <c r="Q206" t="s">
        <v>118</v>
      </c>
      <c r="S206">
        <v>16702358165</v>
      </c>
      <c r="U206">
        <v>5412</v>
      </c>
      <c r="V206" t="s">
        <v>120</v>
      </c>
      <c r="X206" t="s">
        <v>2375</v>
      </c>
      <c r="Y206" t="s">
        <v>2376</v>
      </c>
      <c r="Z206" t="s">
        <v>2377</v>
      </c>
      <c r="AA206" t="s">
        <v>342</v>
      </c>
      <c r="AB206" t="s">
        <v>2378</v>
      </c>
      <c r="AD206" t="s">
        <v>116</v>
      </c>
      <c r="AE206" t="s">
        <v>117</v>
      </c>
      <c r="AF206">
        <v>96950</v>
      </c>
      <c r="AG206" t="s">
        <v>118</v>
      </c>
      <c r="AI206">
        <v>16702358165</v>
      </c>
      <c r="AK206" t="s">
        <v>2379</v>
      </c>
      <c r="BC206" t="str">
        <f>"43-3031.00"</f>
        <v>43-3031.00</v>
      </c>
      <c r="BD206" t="s">
        <v>176</v>
      </c>
      <c r="BE206" t="s">
        <v>4495</v>
      </c>
      <c r="BF206" t="s">
        <v>2774</v>
      </c>
      <c r="BG206">
        <v>1</v>
      </c>
      <c r="BI206" s="1">
        <v>44105</v>
      </c>
      <c r="BJ206" s="1">
        <v>45199</v>
      </c>
      <c r="BM206">
        <v>40</v>
      </c>
      <c r="BN206">
        <v>0</v>
      </c>
      <c r="BO206">
        <v>8</v>
      </c>
      <c r="BP206">
        <v>8</v>
      </c>
      <c r="BQ206">
        <v>8</v>
      </c>
      <c r="BR206">
        <v>8</v>
      </c>
      <c r="BS206">
        <v>8</v>
      </c>
      <c r="BT206">
        <v>0</v>
      </c>
      <c r="BU206" t="str">
        <f>"8:30 AM"</f>
        <v>8:30 AM</v>
      </c>
      <c r="BV206" t="str">
        <f>"5:30 PM"</f>
        <v>5:30 PM</v>
      </c>
      <c r="BW206" t="s">
        <v>349</v>
      </c>
      <c r="BX206">
        <v>0</v>
      </c>
      <c r="BY206">
        <v>12</v>
      </c>
      <c r="BZ206" t="s">
        <v>111</v>
      </c>
      <c r="CA206">
        <v>0</v>
      </c>
      <c r="CB206" s="2" t="s">
        <v>4496</v>
      </c>
      <c r="CC206" t="s">
        <v>4494</v>
      </c>
      <c r="CE206" t="s">
        <v>116</v>
      </c>
      <c r="CF206" t="s">
        <v>117</v>
      </c>
      <c r="CG206">
        <v>96950</v>
      </c>
      <c r="CH206" s="3">
        <v>13.9</v>
      </c>
      <c r="CI206" s="3">
        <v>13.9</v>
      </c>
      <c r="CJ206" s="3">
        <v>0</v>
      </c>
      <c r="CK206" s="3">
        <v>0</v>
      </c>
      <c r="CL206" t="s">
        <v>132</v>
      </c>
      <c r="CM206" t="s">
        <v>509</v>
      </c>
      <c r="CN206" t="s">
        <v>133</v>
      </c>
      <c r="CP206" t="s">
        <v>111</v>
      </c>
      <c r="CQ206" t="s">
        <v>134</v>
      </c>
      <c r="CR206" t="s">
        <v>111</v>
      </c>
      <c r="CS206" t="s">
        <v>111</v>
      </c>
      <c r="CT206" t="s">
        <v>119</v>
      </c>
      <c r="CU206" t="s">
        <v>134</v>
      </c>
      <c r="CV206" t="s">
        <v>119</v>
      </c>
      <c r="CW206" t="s">
        <v>4497</v>
      </c>
      <c r="CX206">
        <v>16702358165</v>
      </c>
      <c r="CY206" t="s">
        <v>2379</v>
      </c>
      <c r="CZ206" t="s">
        <v>119</v>
      </c>
      <c r="DA206" t="s">
        <v>134</v>
      </c>
      <c r="DB206" t="s">
        <v>111</v>
      </c>
      <c r="DC206" t="s">
        <v>2375</v>
      </c>
      <c r="DD206" t="s">
        <v>2376</v>
      </c>
      <c r="DE206" t="s">
        <v>1657</v>
      </c>
      <c r="DF206" t="s">
        <v>4498</v>
      </c>
      <c r="DG206" t="s">
        <v>4499</v>
      </c>
    </row>
    <row r="207" spans="1:111" ht="15" customHeight="1" x14ac:dyDescent="0.25">
      <c r="A207" t="s">
        <v>2418</v>
      </c>
      <c r="B207" t="s">
        <v>109</v>
      </c>
      <c r="C207" s="1">
        <v>44045.734415393519</v>
      </c>
      <c r="D207" s="1">
        <v>44131</v>
      </c>
      <c r="E207" t="s">
        <v>138</v>
      </c>
      <c r="F207" s="1">
        <v>44103.833333333336</v>
      </c>
      <c r="G207" t="s">
        <v>134</v>
      </c>
      <c r="H207" t="s">
        <v>111</v>
      </c>
      <c r="I207" t="s">
        <v>111</v>
      </c>
      <c r="J207" t="s">
        <v>2373</v>
      </c>
      <c r="K207" t="s">
        <v>2373</v>
      </c>
      <c r="L207" t="s">
        <v>2374</v>
      </c>
      <c r="N207" t="s">
        <v>116</v>
      </c>
      <c r="O207" t="s">
        <v>117</v>
      </c>
      <c r="P207">
        <v>96950</v>
      </c>
      <c r="Q207" t="s">
        <v>118</v>
      </c>
      <c r="S207">
        <v>16702358165</v>
      </c>
      <c r="U207">
        <v>448190</v>
      </c>
      <c r="V207" t="s">
        <v>120</v>
      </c>
      <c r="X207" t="s">
        <v>2375</v>
      </c>
      <c r="Y207" t="s">
        <v>2376</v>
      </c>
      <c r="Z207" t="s">
        <v>2377</v>
      </c>
      <c r="AA207" t="s">
        <v>123</v>
      </c>
      <c r="AB207" t="s">
        <v>2378</v>
      </c>
      <c r="AD207" t="s">
        <v>116</v>
      </c>
      <c r="AE207" t="s">
        <v>117</v>
      </c>
      <c r="AF207">
        <v>96950</v>
      </c>
      <c r="AG207" t="s">
        <v>118</v>
      </c>
      <c r="AI207">
        <v>16702358165</v>
      </c>
      <c r="AK207" t="s">
        <v>2379</v>
      </c>
      <c r="BC207" t="str">
        <f>"51-6052.00"</f>
        <v>51-6052.00</v>
      </c>
      <c r="BD207" t="s">
        <v>2380</v>
      </c>
      <c r="BE207" t="s">
        <v>2381</v>
      </c>
      <c r="BF207" t="s">
        <v>2382</v>
      </c>
      <c r="BG207">
        <v>1</v>
      </c>
      <c r="BI207" s="1">
        <v>44105</v>
      </c>
      <c r="BJ207" s="1">
        <v>45199</v>
      </c>
      <c r="BM207">
        <v>40</v>
      </c>
      <c r="BN207">
        <v>0</v>
      </c>
      <c r="BO207">
        <v>8</v>
      </c>
      <c r="BP207">
        <v>8</v>
      </c>
      <c r="BQ207">
        <v>8</v>
      </c>
      <c r="BR207">
        <v>8</v>
      </c>
      <c r="BS207">
        <v>8</v>
      </c>
      <c r="BT207">
        <v>0</v>
      </c>
      <c r="BU207" t="str">
        <f>"8:30 AM"</f>
        <v>8:30 AM</v>
      </c>
      <c r="BV207" t="str">
        <f>"5:30 PM"</f>
        <v>5:30 PM</v>
      </c>
      <c r="BW207" t="s">
        <v>162</v>
      </c>
      <c r="BX207">
        <v>0</v>
      </c>
      <c r="BY207">
        <v>6</v>
      </c>
      <c r="BZ207" t="s">
        <v>111</v>
      </c>
      <c r="CA207">
        <v>0</v>
      </c>
      <c r="CB207" t="s">
        <v>162</v>
      </c>
      <c r="CC207" t="s">
        <v>2384</v>
      </c>
      <c r="CD207" t="s">
        <v>2385</v>
      </c>
      <c r="CE207" t="s">
        <v>116</v>
      </c>
      <c r="CF207" t="s">
        <v>117</v>
      </c>
      <c r="CG207">
        <v>96950</v>
      </c>
      <c r="CH207" s="3">
        <v>10.38</v>
      </c>
      <c r="CI207" s="3">
        <v>10.38</v>
      </c>
      <c r="CJ207" s="3">
        <v>0</v>
      </c>
      <c r="CK207" s="3">
        <v>0</v>
      </c>
      <c r="CL207" t="s">
        <v>132</v>
      </c>
      <c r="CM207" t="s">
        <v>509</v>
      </c>
      <c r="CN207" t="s">
        <v>133</v>
      </c>
      <c r="CP207" t="s">
        <v>111</v>
      </c>
      <c r="CQ207" t="s">
        <v>134</v>
      </c>
      <c r="CR207" t="s">
        <v>111</v>
      </c>
      <c r="CS207" t="s">
        <v>111</v>
      </c>
      <c r="CT207" t="s">
        <v>119</v>
      </c>
      <c r="CU207" t="s">
        <v>134</v>
      </c>
      <c r="CV207" t="s">
        <v>119</v>
      </c>
      <c r="CW207" t="s">
        <v>2419</v>
      </c>
      <c r="CX207">
        <v>16702358165</v>
      </c>
      <c r="CY207" t="s">
        <v>2379</v>
      </c>
      <c r="CZ207" t="s">
        <v>119</v>
      </c>
      <c r="DA207" t="s">
        <v>134</v>
      </c>
      <c r="DB207" t="s">
        <v>111</v>
      </c>
      <c r="DC207" t="s">
        <v>2375</v>
      </c>
      <c r="DD207" t="s">
        <v>2376</v>
      </c>
      <c r="DE207" t="s">
        <v>1657</v>
      </c>
      <c r="DF207" t="s">
        <v>2420</v>
      </c>
      <c r="DG207" t="s">
        <v>2421</v>
      </c>
    </row>
    <row r="208" spans="1:111" ht="15" customHeight="1" x14ac:dyDescent="0.25">
      <c r="A208" t="s">
        <v>8805</v>
      </c>
      <c r="B208" t="s">
        <v>109</v>
      </c>
      <c r="C208" s="1">
        <v>44045.737458796299</v>
      </c>
      <c r="D208" s="1">
        <v>44126</v>
      </c>
      <c r="E208" t="s">
        <v>110</v>
      </c>
      <c r="G208" t="s">
        <v>111</v>
      </c>
      <c r="H208" t="s">
        <v>111</v>
      </c>
      <c r="I208" t="s">
        <v>111</v>
      </c>
      <c r="J208" t="s">
        <v>2373</v>
      </c>
      <c r="L208" t="s">
        <v>2374</v>
      </c>
      <c r="N208" t="s">
        <v>116</v>
      </c>
      <c r="O208" t="s">
        <v>117</v>
      </c>
      <c r="P208">
        <v>96950</v>
      </c>
      <c r="Q208" t="s">
        <v>118</v>
      </c>
      <c r="S208">
        <v>16702358165</v>
      </c>
      <c r="U208">
        <v>561110</v>
      </c>
      <c r="V208" t="s">
        <v>120</v>
      </c>
      <c r="X208" t="s">
        <v>2375</v>
      </c>
      <c r="Y208" t="s">
        <v>2376</v>
      </c>
      <c r="Z208" t="s">
        <v>2377</v>
      </c>
      <c r="AA208" t="s">
        <v>123</v>
      </c>
      <c r="AB208" t="s">
        <v>2378</v>
      </c>
      <c r="AD208" t="s">
        <v>116</v>
      </c>
      <c r="AE208" t="s">
        <v>117</v>
      </c>
      <c r="AF208">
        <v>96950</v>
      </c>
      <c r="AG208" t="s">
        <v>118</v>
      </c>
      <c r="AI208">
        <v>16702358165</v>
      </c>
      <c r="AK208" t="s">
        <v>2379</v>
      </c>
      <c r="BC208" t="str">
        <f>"43-9061.00"</f>
        <v>43-9061.00</v>
      </c>
      <c r="BD208" t="s">
        <v>939</v>
      </c>
      <c r="BE208" t="s">
        <v>6306</v>
      </c>
      <c r="BF208" t="s">
        <v>6307</v>
      </c>
      <c r="BG208">
        <v>1</v>
      </c>
      <c r="BI208" s="1">
        <v>44105</v>
      </c>
      <c r="BJ208" s="1">
        <v>45199</v>
      </c>
      <c r="BM208">
        <v>40</v>
      </c>
      <c r="BN208">
        <v>0</v>
      </c>
      <c r="BO208">
        <v>8</v>
      </c>
      <c r="BP208">
        <v>8</v>
      </c>
      <c r="BQ208">
        <v>8</v>
      </c>
      <c r="BR208">
        <v>8</v>
      </c>
      <c r="BS208">
        <v>8</v>
      </c>
      <c r="BT208">
        <v>0</v>
      </c>
      <c r="BU208" t="str">
        <f>"8:30 AM"</f>
        <v>8:30 AM</v>
      </c>
      <c r="BV208" t="str">
        <f>"5:30 PM"</f>
        <v>5:30 PM</v>
      </c>
      <c r="BW208" t="s">
        <v>128</v>
      </c>
      <c r="BX208">
        <v>0</v>
      </c>
      <c r="BY208">
        <v>12</v>
      </c>
      <c r="BZ208" t="s">
        <v>111</v>
      </c>
      <c r="CA208">
        <v>0</v>
      </c>
      <c r="CB208" s="2" t="s">
        <v>8806</v>
      </c>
      <c r="CC208" t="s">
        <v>2384</v>
      </c>
      <c r="CD208" t="s">
        <v>2385</v>
      </c>
      <c r="CE208" t="s">
        <v>116</v>
      </c>
      <c r="CF208" t="s">
        <v>117</v>
      </c>
      <c r="CG208">
        <v>96950</v>
      </c>
      <c r="CH208" s="3">
        <v>11.15</v>
      </c>
      <c r="CI208" s="3">
        <v>11.15</v>
      </c>
      <c r="CJ208" s="3">
        <v>0</v>
      </c>
      <c r="CK208" s="3">
        <v>0</v>
      </c>
      <c r="CL208" t="s">
        <v>132</v>
      </c>
      <c r="CM208" t="s">
        <v>162</v>
      </c>
      <c r="CN208" t="s">
        <v>133</v>
      </c>
      <c r="CP208" t="s">
        <v>111</v>
      </c>
      <c r="CQ208" t="s">
        <v>134</v>
      </c>
      <c r="CR208" t="s">
        <v>111</v>
      </c>
      <c r="CS208" t="s">
        <v>111</v>
      </c>
      <c r="CT208" t="s">
        <v>119</v>
      </c>
      <c r="CU208" t="s">
        <v>134</v>
      </c>
      <c r="CV208" t="s">
        <v>119</v>
      </c>
      <c r="CW208" t="s">
        <v>859</v>
      </c>
      <c r="CX208">
        <v>16702358165</v>
      </c>
      <c r="CY208" t="s">
        <v>2379</v>
      </c>
      <c r="CZ208" t="s">
        <v>119</v>
      </c>
      <c r="DA208" t="s">
        <v>134</v>
      </c>
      <c r="DB208" t="s">
        <v>111</v>
      </c>
      <c r="DC208" t="s">
        <v>4514</v>
      </c>
      <c r="DD208" t="s">
        <v>4515</v>
      </c>
      <c r="DE208" t="s">
        <v>8807</v>
      </c>
      <c r="DF208" t="s">
        <v>2386</v>
      </c>
      <c r="DG208" t="s">
        <v>2379</v>
      </c>
    </row>
    <row r="209" spans="1:111" ht="15" customHeight="1" x14ac:dyDescent="0.25">
      <c r="A209" t="s">
        <v>9395</v>
      </c>
      <c r="B209" t="s">
        <v>109</v>
      </c>
      <c r="C209" s="1">
        <v>44045.727998032409</v>
      </c>
      <c r="D209" s="1">
        <v>44111</v>
      </c>
      <c r="E209" t="s">
        <v>138</v>
      </c>
      <c r="F209" s="1">
        <v>44103.833333333336</v>
      </c>
      <c r="G209" t="s">
        <v>134</v>
      </c>
      <c r="H209" t="s">
        <v>111</v>
      </c>
      <c r="I209" t="s">
        <v>111</v>
      </c>
      <c r="J209" t="s">
        <v>2373</v>
      </c>
      <c r="L209" t="s">
        <v>2374</v>
      </c>
      <c r="N209" t="s">
        <v>116</v>
      </c>
      <c r="O209" t="s">
        <v>117</v>
      </c>
      <c r="P209">
        <v>96950</v>
      </c>
      <c r="Q209" t="s">
        <v>118</v>
      </c>
      <c r="S209">
        <v>16702358165</v>
      </c>
      <c r="U209">
        <v>5611</v>
      </c>
      <c r="V209" t="s">
        <v>120</v>
      </c>
      <c r="X209" t="s">
        <v>2375</v>
      </c>
      <c r="Y209" t="s">
        <v>2376</v>
      </c>
      <c r="Z209" t="s">
        <v>2377</v>
      </c>
      <c r="AA209" t="s">
        <v>123</v>
      </c>
      <c r="AB209" t="s">
        <v>6229</v>
      </c>
      <c r="AD209" t="s">
        <v>116</v>
      </c>
      <c r="AE209" t="s">
        <v>117</v>
      </c>
      <c r="AF209">
        <v>96950</v>
      </c>
      <c r="AG209" t="s">
        <v>118</v>
      </c>
      <c r="AI209">
        <v>16702358165</v>
      </c>
      <c r="AK209" t="s">
        <v>2379</v>
      </c>
      <c r="BC209" t="str">
        <f>"43-1011.00"</f>
        <v>43-1011.00</v>
      </c>
      <c r="BD209" t="s">
        <v>730</v>
      </c>
      <c r="BE209" t="s">
        <v>6230</v>
      </c>
      <c r="BF209" t="s">
        <v>6231</v>
      </c>
      <c r="BG209">
        <v>1</v>
      </c>
      <c r="BI209" s="1">
        <v>44105</v>
      </c>
      <c r="BJ209" s="1">
        <v>45199</v>
      </c>
      <c r="BM209">
        <v>40</v>
      </c>
      <c r="BN209">
        <v>0</v>
      </c>
      <c r="BO209">
        <v>8</v>
      </c>
      <c r="BP209">
        <v>8</v>
      </c>
      <c r="BQ209">
        <v>8</v>
      </c>
      <c r="BR209">
        <v>8</v>
      </c>
      <c r="BS209">
        <v>8</v>
      </c>
      <c r="BT209">
        <v>0</v>
      </c>
      <c r="BU209" t="str">
        <f>"8:30 AM"</f>
        <v>8:30 AM</v>
      </c>
      <c r="BV209" t="str">
        <f>"5:30 PM"</f>
        <v>5:30 PM</v>
      </c>
      <c r="BW209" t="s">
        <v>162</v>
      </c>
      <c r="BX209">
        <v>0</v>
      </c>
      <c r="BY209">
        <v>24</v>
      </c>
      <c r="BZ209" t="s">
        <v>111</v>
      </c>
      <c r="CA209">
        <v>0</v>
      </c>
      <c r="CB209" s="2" t="s">
        <v>9396</v>
      </c>
      <c r="CC209" t="s">
        <v>6233</v>
      </c>
      <c r="CE209" t="s">
        <v>116</v>
      </c>
      <c r="CF209" t="s">
        <v>117</v>
      </c>
      <c r="CG209">
        <v>96950</v>
      </c>
      <c r="CH209" s="3">
        <v>20.100000000000001</v>
      </c>
      <c r="CI209" s="3">
        <v>20.100000000000001</v>
      </c>
      <c r="CJ209" s="3">
        <v>0</v>
      </c>
      <c r="CK209" s="3">
        <v>0</v>
      </c>
      <c r="CL209" t="s">
        <v>132</v>
      </c>
      <c r="CM209" t="s">
        <v>509</v>
      </c>
      <c r="CN209" t="s">
        <v>133</v>
      </c>
      <c r="CP209" t="s">
        <v>111</v>
      </c>
      <c r="CQ209" t="s">
        <v>134</v>
      </c>
      <c r="CR209" t="s">
        <v>111</v>
      </c>
      <c r="CS209" t="s">
        <v>111</v>
      </c>
      <c r="CT209" t="s">
        <v>119</v>
      </c>
      <c r="CU209" t="s">
        <v>134</v>
      </c>
      <c r="CV209" t="s">
        <v>119</v>
      </c>
      <c r="CW209" t="s">
        <v>4497</v>
      </c>
      <c r="CX209">
        <v>16702358165</v>
      </c>
      <c r="CY209" t="s">
        <v>2379</v>
      </c>
      <c r="CZ209" t="s">
        <v>119</v>
      </c>
      <c r="DA209" t="s">
        <v>134</v>
      </c>
      <c r="DB209" t="s">
        <v>111</v>
      </c>
      <c r="DC209" t="s">
        <v>2375</v>
      </c>
      <c r="DD209" t="s">
        <v>2376</v>
      </c>
      <c r="DE209" t="s">
        <v>1657</v>
      </c>
      <c r="DF209" t="s">
        <v>4498</v>
      </c>
      <c r="DG209" t="s">
        <v>2421</v>
      </c>
    </row>
    <row r="210" spans="1:111" ht="15" customHeight="1" x14ac:dyDescent="0.25">
      <c r="A210" t="s">
        <v>5477</v>
      </c>
      <c r="B210" t="s">
        <v>137</v>
      </c>
      <c r="C210" s="1">
        <v>44045.773281712965</v>
      </c>
      <c r="D210" s="1">
        <v>44112</v>
      </c>
      <c r="E210" t="s">
        <v>138</v>
      </c>
      <c r="F210" s="1">
        <v>44103.833333333336</v>
      </c>
      <c r="G210" t="s">
        <v>111</v>
      </c>
      <c r="H210" t="s">
        <v>111</v>
      </c>
      <c r="I210" t="s">
        <v>111</v>
      </c>
      <c r="J210" t="s">
        <v>5478</v>
      </c>
      <c r="K210" t="s">
        <v>5479</v>
      </c>
      <c r="L210" t="s">
        <v>5480</v>
      </c>
      <c r="M210" t="s">
        <v>5481</v>
      </c>
      <c r="N210" t="s">
        <v>116</v>
      </c>
      <c r="O210" t="s">
        <v>117</v>
      </c>
      <c r="P210">
        <v>96950</v>
      </c>
      <c r="Q210" t="s">
        <v>118</v>
      </c>
      <c r="S210">
        <v>16702358688</v>
      </c>
      <c r="U210">
        <v>441120</v>
      </c>
      <c r="V210" t="s">
        <v>120</v>
      </c>
      <c r="X210" t="s">
        <v>5482</v>
      </c>
      <c r="Y210" t="s">
        <v>5483</v>
      </c>
      <c r="AA210" t="s">
        <v>5484</v>
      </c>
      <c r="AB210" t="s">
        <v>5485</v>
      </c>
      <c r="AC210" t="s">
        <v>5486</v>
      </c>
      <c r="AD210" t="s">
        <v>116</v>
      </c>
      <c r="AE210" t="s">
        <v>117</v>
      </c>
      <c r="AF210">
        <v>96950</v>
      </c>
      <c r="AG210" t="s">
        <v>118</v>
      </c>
      <c r="AI210">
        <v>16702358688</v>
      </c>
      <c r="AK210" t="s">
        <v>5487</v>
      </c>
      <c r="AL210" t="s">
        <v>1192</v>
      </c>
      <c r="AM210" t="s">
        <v>1435</v>
      </c>
      <c r="AN210" t="s">
        <v>3117</v>
      </c>
      <c r="AO210" t="s">
        <v>121</v>
      </c>
      <c r="AP210" t="s">
        <v>4892</v>
      </c>
      <c r="AQ210" t="s">
        <v>5488</v>
      </c>
      <c r="AR210" t="s">
        <v>116</v>
      </c>
      <c r="AS210" t="s">
        <v>117</v>
      </c>
      <c r="AT210">
        <v>96950</v>
      </c>
      <c r="AU210" t="s">
        <v>118</v>
      </c>
      <c r="AW210">
        <v>16702330081</v>
      </c>
      <c r="AY210" t="s">
        <v>1439</v>
      </c>
      <c r="AZ210" t="s">
        <v>1440</v>
      </c>
      <c r="BA210" t="s">
        <v>117</v>
      </c>
      <c r="BB210" t="s">
        <v>5489</v>
      </c>
      <c r="BC210" t="str">
        <f>"49-3023.01"</f>
        <v>49-3023.01</v>
      </c>
      <c r="BD210" t="s">
        <v>451</v>
      </c>
      <c r="BE210" t="s">
        <v>5490</v>
      </c>
      <c r="BF210" t="s">
        <v>5491</v>
      </c>
      <c r="BG210">
        <v>1</v>
      </c>
      <c r="BH210">
        <v>1</v>
      </c>
      <c r="BI210" s="1">
        <v>44105</v>
      </c>
      <c r="BJ210" s="1">
        <v>44469</v>
      </c>
      <c r="BK210" s="1">
        <v>44112</v>
      </c>
      <c r="BL210" s="1">
        <v>44469</v>
      </c>
      <c r="BM210">
        <v>40</v>
      </c>
      <c r="BN210">
        <v>0</v>
      </c>
      <c r="BO210">
        <v>8</v>
      </c>
      <c r="BP210">
        <v>8</v>
      </c>
      <c r="BQ210">
        <v>8</v>
      </c>
      <c r="BR210">
        <v>8</v>
      </c>
      <c r="BS210">
        <v>8</v>
      </c>
      <c r="BT210">
        <v>0</v>
      </c>
      <c r="BU210" t="str">
        <f>"8:00 AM"</f>
        <v>8:00 AM</v>
      </c>
      <c r="BV210" t="str">
        <f>"5:00 PM"</f>
        <v>5:00 PM</v>
      </c>
      <c r="BW210" t="s">
        <v>128</v>
      </c>
      <c r="BX210">
        <v>0</v>
      </c>
      <c r="BY210">
        <v>24</v>
      </c>
      <c r="BZ210" t="s">
        <v>111</v>
      </c>
      <c r="CA210">
        <v>0</v>
      </c>
      <c r="CB210" t="s">
        <v>119</v>
      </c>
      <c r="CC210" t="s">
        <v>5480</v>
      </c>
      <c r="CD210" t="s">
        <v>5486</v>
      </c>
      <c r="CE210" t="s">
        <v>116</v>
      </c>
      <c r="CF210" t="s">
        <v>117</v>
      </c>
      <c r="CG210">
        <v>96950</v>
      </c>
      <c r="CH210" s="3">
        <v>7.98</v>
      </c>
      <c r="CI210" s="3">
        <v>7.98</v>
      </c>
      <c r="CJ210" s="3">
        <v>11.97</v>
      </c>
      <c r="CK210" s="3">
        <v>11.97</v>
      </c>
      <c r="CL210" t="s">
        <v>132</v>
      </c>
      <c r="CM210" t="s">
        <v>119</v>
      </c>
      <c r="CN210" t="s">
        <v>133</v>
      </c>
      <c r="CP210" t="s">
        <v>111</v>
      </c>
      <c r="CQ210" t="s">
        <v>134</v>
      </c>
      <c r="CR210" t="s">
        <v>111</v>
      </c>
      <c r="CS210" t="s">
        <v>134</v>
      </c>
      <c r="CT210" t="s">
        <v>119</v>
      </c>
      <c r="CU210" t="s">
        <v>134</v>
      </c>
      <c r="CV210" t="s">
        <v>119</v>
      </c>
      <c r="CW210" t="s">
        <v>119</v>
      </c>
      <c r="CX210">
        <v>16702358688</v>
      </c>
      <c r="CY210" t="s">
        <v>5492</v>
      </c>
      <c r="CZ210" t="s">
        <v>119</v>
      </c>
      <c r="DA210" t="s">
        <v>134</v>
      </c>
      <c r="DB210" t="s">
        <v>111</v>
      </c>
    </row>
    <row r="211" spans="1:111" ht="15" customHeight="1" x14ac:dyDescent="0.25">
      <c r="A211" t="s">
        <v>192</v>
      </c>
      <c r="B211" t="s">
        <v>193</v>
      </c>
      <c r="C211" s="1">
        <v>44045.840294560185</v>
      </c>
      <c r="D211" s="1">
        <v>44119</v>
      </c>
      <c r="E211" t="s">
        <v>138</v>
      </c>
      <c r="F211" s="1">
        <v>44103.833333333336</v>
      </c>
      <c r="G211" t="s">
        <v>111</v>
      </c>
      <c r="H211" t="s">
        <v>111</v>
      </c>
      <c r="I211" t="s">
        <v>111</v>
      </c>
      <c r="J211" t="s">
        <v>194</v>
      </c>
      <c r="K211" t="s">
        <v>195</v>
      </c>
      <c r="L211" t="s">
        <v>196</v>
      </c>
      <c r="M211" t="s">
        <v>197</v>
      </c>
      <c r="N211" t="s">
        <v>198</v>
      </c>
      <c r="O211" t="s">
        <v>117</v>
      </c>
      <c r="P211">
        <v>96951</v>
      </c>
      <c r="Q211" t="s">
        <v>118</v>
      </c>
      <c r="R211" t="s">
        <v>119</v>
      </c>
      <c r="S211">
        <v>16705320363</v>
      </c>
      <c r="U211">
        <v>44511</v>
      </c>
      <c r="V211" t="s">
        <v>120</v>
      </c>
      <c r="X211" t="s">
        <v>199</v>
      </c>
      <c r="Y211" t="s">
        <v>200</v>
      </c>
      <c r="Z211" t="s">
        <v>201</v>
      </c>
      <c r="AA211" t="s">
        <v>202</v>
      </c>
      <c r="AB211" t="s">
        <v>196</v>
      </c>
      <c r="AC211" t="s">
        <v>197</v>
      </c>
      <c r="AD211" t="s">
        <v>198</v>
      </c>
      <c r="AE211" t="s">
        <v>117</v>
      </c>
      <c r="AF211">
        <v>96951</v>
      </c>
      <c r="AG211" t="s">
        <v>118</v>
      </c>
      <c r="AH211" t="s">
        <v>119</v>
      </c>
      <c r="AI211">
        <v>16705320363</v>
      </c>
      <c r="AK211" t="s">
        <v>203</v>
      </c>
      <c r="BC211" t="str">
        <f>"41-1011.00"</f>
        <v>41-1011.00</v>
      </c>
      <c r="BD211" t="s">
        <v>204</v>
      </c>
      <c r="BE211" t="s">
        <v>205</v>
      </c>
      <c r="BF211" t="s">
        <v>206</v>
      </c>
      <c r="BG211">
        <v>1</v>
      </c>
      <c r="BI211" s="1">
        <v>44105</v>
      </c>
      <c r="BJ211" s="1">
        <v>44469</v>
      </c>
      <c r="BM211">
        <v>35</v>
      </c>
      <c r="BN211">
        <v>5</v>
      </c>
      <c r="BO211">
        <v>5</v>
      </c>
      <c r="BP211">
        <v>5</v>
      </c>
      <c r="BQ211">
        <v>5</v>
      </c>
      <c r="BR211">
        <v>5</v>
      </c>
      <c r="BS211">
        <v>5</v>
      </c>
      <c r="BT211">
        <v>5</v>
      </c>
      <c r="BU211" t="str">
        <f>"9:00 AM"</f>
        <v>9:00 AM</v>
      </c>
      <c r="BV211" t="str">
        <f>"3:00 PM"</f>
        <v>3:00 PM</v>
      </c>
      <c r="BW211" t="s">
        <v>128</v>
      </c>
      <c r="BX211">
        <v>0</v>
      </c>
      <c r="BY211">
        <v>12</v>
      </c>
      <c r="BZ211" t="s">
        <v>134</v>
      </c>
      <c r="CA211">
        <v>8</v>
      </c>
      <c r="CB211" t="s">
        <v>207</v>
      </c>
      <c r="CC211" t="s">
        <v>196</v>
      </c>
      <c r="CD211" t="s">
        <v>197</v>
      </c>
      <c r="CE211" t="s">
        <v>198</v>
      </c>
      <c r="CF211" t="s">
        <v>117</v>
      </c>
      <c r="CG211">
        <v>96951</v>
      </c>
      <c r="CH211" s="3">
        <v>15.15</v>
      </c>
      <c r="CI211" s="3">
        <v>15.15</v>
      </c>
      <c r="CJ211" s="3">
        <v>22.73</v>
      </c>
      <c r="CK211" s="3">
        <v>22.73</v>
      </c>
      <c r="CL211" t="s">
        <v>132</v>
      </c>
      <c r="CM211" t="s">
        <v>119</v>
      </c>
      <c r="CN211" t="s">
        <v>133</v>
      </c>
      <c r="CP211" t="s">
        <v>111</v>
      </c>
      <c r="CQ211" t="s">
        <v>134</v>
      </c>
      <c r="CR211" t="s">
        <v>111</v>
      </c>
      <c r="CS211" t="s">
        <v>134</v>
      </c>
      <c r="CT211" t="s">
        <v>119</v>
      </c>
      <c r="CU211" t="s">
        <v>134</v>
      </c>
      <c r="CV211" t="s">
        <v>119</v>
      </c>
      <c r="CW211" t="s">
        <v>208</v>
      </c>
      <c r="CX211">
        <v>16705320363</v>
      </c>
      <c r="CY211" t="s">
        <v>203</v>
      </c>
      <c r="CZ211" t="s">
        <v>119</v>
      </c>
      <c r="DA211" t="s">
        <v>134</v>
      </c>
      <c r="DB211" t="s">
        <v>111</v>
      </c>
    </row>
    <row r="212" spans="1:111" ht="15" customHeight="1" x14ac:dyDescent="0.25">
      <c r="A212" t="s">
        <v>5840</v>
      </c>
      <c r="B212" t="s">
        <v>137</v>
      </c>
      <c r="C212" s="1">
        <v>44046.113225347224</v>
      </c>
      <c r="D212" s="1">
        <v>44113</v>
      </c>
      <c r="E212" t="s">
        <v>138</v>
      </c>
      <c r="F212" s="1">
        <v>44113.833333333336</v>
      </c>
      <c r="G212" t="s">
        <v>111</v>
      </c>
      <c r="H212" t="s">
        <v>111</v>
      </c>
      <c r="I212" t="s">
        <v>111</v>
      </c>
      <c r="J212" t="s">
        <v>5841</v>
      </c>
      <c r="K212" t="s">
        <v>5842</v>
      </c>
      <c r="L212" t="s">
        <v>5843</v>
      </c>
      <c r="M212" t="s">
        <v>5844</v>
      </c>
      <c r="N212" t="s">
        <v>116</v>
      </c>
      <c r="O212" t="s">
        <v>117</v>
      </c>
      <c r="P212">
        <v>96950</v>
      </c>
      <c r="Q212" t="s">
        <v>118</v>
      </c>
      <c r="R212" t="s">
        <v>119</v>
      </c>
      <c r="S212">
        <v>16702874012</v>
      </c>
      <c r="U212">
        <v>72251</v>
      </c>
      <c r="V212" t="s">
        <v>120</v>
      </c>
      <c r="X212" t="s">
        <v>3128</v>
      </c>
      <c r="Y212" t="s">
        <v>5845</v>
      </c>
      <c r="Z212" t="s">
        <v>5846</v>
      </c>
      <c r="AA212" t="s">
        <v>123</v>
      </c>
      <c r="AB212" t="s">
        <v>5843</v>
      </c>
      <c r="AC212" t="s">
        <v>5844</v>
      </c>
      <c r="AD212" t="s">
        <v>116</v>
      </c>
      <c r="AE212" t="s">
        <v>117</v>
      </c>
      <c r="AF212">
        <v>96950</v>
      </c>
      <c r="AG212" t="s">
        <v>118</v>
      </c>
      <c r="AH212" t="s">
        <v>119</v>
      </c>
      <c r="AI212">
        <v>16702874012</v>
      </c>
      <c r="AK212" t="s">
        <v>5847</v>
      </c>
      <c r="BC212" t="str">
        <f>"35-2014.00"</f>
        <v>35-2014.00</v>
      </c>
      <c r="BD212" t="s">
        <v>393</v>
      </c>
      <c r="BE212" t="s">
        <v>5848</v>
      </c>
      <c r="BF212" t="s">
        <v>395</v>
      </c>
      <c r="BG212">
        <v>1</v>
      </c>
      <c r="BH212">
        <v>1</v>
      </c>
      <c r="BI212" s="1">
        <v>44105</v>
      </c>
      <c r="BJ212" s="1">
        <v>44469</v>
      </c>
      <c r="BK212" s="1">
        <v>44113</v>
      </c>
      <c r="BL212" s="1">
        <v>44469</v>
      </c>
      <c r="BM212">
        <v>40</v>
      </c>
      <c r="BN212">
        <v>0</v>
      </c>
      <c r="BO212">
        <v>8</v>
      </c>
      <c r="BP212">
        <v>8</v>
      </c>
      <c r="BQ212">
        <v>8</v>
      </c>
      <c r="BR212">
        <v>8</v>
      </c>
      <c r="BS212">
        <v>8</v>
      </c>
      <c r="BT212">
        <v>0</v>
      </c>
      <c r="BU212" t="str">
        <f t="shared" ref="BU212:BU217" si="15">"8:00 AM"</f>
        <v>8:00 AM</v>
      </c>
      <c r="BV212" t="str">
        <f>"5:00 PM"</f>
        <v>5:00 PM</v>
      </c>
      <c r="BW212" t="s">
        <v>128</v>
      </c>
      <c r="BX212">
        <v>0</v>
      </c>
      <c r="BY212">
        <v>12</v>
      </c>
      <c r="BZ212" t="s">
        <v>111</v>
      </c>
      <c r="CA212">
        <v>0</v>
      </c>
      <c r="CB212" t="e">
        <f>-CAN inspect facilities, equipment OR supplies TO ensure conformance TO standard
-CAN check Quality OF food AND supplies
-CAN cook food AND clean food preparation areas, facilities OR equipment</f>
        <v>#NAME?</v>
      </c>
      <c r="CC212" t="s">
        <v>5849</v>
      </c>
      <c r="CD212" t="s">
        <v>5850</v>
      </c>
      <c r="CE212" t="s">
        <v>116</v>
      </c>
      <c r="CF212" t="s">
        <v>117</v>
      </c>
      <c r="CG212">
        <v>96950</v>
      </c>
      <c r="CH212" s="3">
        <v>7.92</v>
      </c>
      <c r="CI212" s="3">
        <v>8.25</v>
      </c>
      <c r="CJ212" s="3">
        <v>11.88</v>
      </c>
      <c r="CK212" s="3">
        <v>12.38</v>
      </c>
      <c r="CL212" t="s">
        <v>132</v>
      </c>
      <c r="CN212" t="s">
        <v>133</v>
      </c>
      <c r="CP212" t="s">
        <v>111</v>
      </c>
      <c r="CQ212" t="s">
        <v>134</v>
      </c>
      <c r="CR212" t="s">
        <v>111</v>
      </c>
      <c r="CS212" t="s">
        <v>134</v>
      </c>
      <c r="CT212" t="s">
        <v>119</v>
      </c>
      <c r="CU212" t="s">
        <v>134</v>
      </c>
      <c r="CV212" t="s">
        <v>119</v>
      </c>
      <c r="CW212" t="s">
        <v>286</v>
      </c>
      <c r="CX212">
        <v>16702874011</v>
      </c>
      <c r="CY212" t="s">
        <v>5847</v>
      </c>
      <c r="CZ212" t="s">
        <v>286</v>
      </c>
      <c r="DA212" t="s">
        <v>134</v>
      </c>
      <c r="DB212" t="s">
        <v>111</v>
      </c>
    </row>
    <row r="213" spans="1:111" ht="15" customHeight="1" x14ac:dyDescent="0.25">
      <c r="A213" t="s">
        <v>8568</v>
      </c>
      <c r="B213" t="s">
        <v>137</v>
      </c>
      <c r="C213" s="1">
        <v>44046.114165509258</v>
      </c>
      <c r="D213" s="1">
        <v>44109</v>
      </c>
      <c r="E213" t="s">
        <v>138</v>
      </c>
      <c r="F213" s="1">
        <v>44103.833333333336</v>
      </c>
      <c r="G213" t="s">
        <v>134</v>
      </c>
      <c r="H213" t="s">
        <v>111</v>
      </c>
      <c r="I213" t="s">
        <v>111</v>
      </c>
      <c r="J213" t="s">
        <v>224</v>
      </c>
      <c r="L213" t="s">
        <v>225</v>
      </c>
      <c r="M213" t="s">
        <v>226</v>
      </c>
      <c r="N213" t="s">
        <v>154</v>
      </c>
      <c r="O213" t="s">
        <v>117</v>
      </c>
      <c r="P213">
        <v>96950</v>
      </c>
      <c r="Q213" t="s">
        <v>118</v>
      </c>
      <c r="S213">
        <v>16702340560</v>
      </c>
      <c r="U213">
        <v>531110</v>
      </c>
      <c r="V213" t="s">
        <v>120</v>
      </c>
      <c r="X213" t="s">
        <v>227</v>
      </c>
      <c r="Y213" t="s">
        <v>228</v>
      </c>
      <c r="Z213" t="s">
        <v>341</v>
      </c>
      <c r="AA213" t="s">
        <v>230</v>
      </c>
      <c r="AB213" t="s">
        <v>225</v>
      </c>
      <c r="AC213" t="s">
        <v>226</v>
      </c>
      <c r="AD213" t="s">
        <v>154</v>
      </c>
      <c r="AE213" t="s">
        <v>117</v>
      </c>
      <c r="AF213">
        <v>96950</v>
      </c>
      <c r="AG213" t="s">
        <v>118</v>
      </c>
      <c r="AI213">
        <v>16702340560</v>
      </c>
      <c r="AJ213">
        <v>115</v>
      </c>
      <c r="AK213" t="s">
        <v>231</v>
      </c>
      <c r="BC213" t="str">
        <f>"43-3031.00"</f>
        <v>43-3031.00</v>
      </c>
      <c r="BD213" t="s">
        <v>176</v>
      </c>
      <c r="BE213" t="s">
        <v>8569</v>
      </c>
      <c r="BF213" t="s">
        <v>3899</v>
      </c>
      <c r="BG213">
        <v>2</v>
      </c>
      <c r="BH213">
        <v>2</v>
      </c>
      <c r="BI213" s="1">
        <v>44105</v>
      </c>
      <c r="BJ213" s="1">
        <v>44469</v>
      </c>
      <c r="BK213" s="1">
        <v>44109</v>
      </c>
      <c r="BL213" s="1">
        <v>44469</v>
      </c>
      <c r="BM213">
        <v>35</v>
      </c>
      <c r="BN213">
        <v>0</v>
      </c>
      <c r="BO213">
        <v>7</v>
      </c>
      <c r="BP213">
        <v>7</v>
      </c>
      <c r="BQ213">
        <v>7</v>
      </c>
      <c r="BR213">
        <v>7</v>
      </c>
      <c r="BS213">
        <v>7</v>
      </c>
      <c r="BT213">
        <v>0</v>
      </c>
      <c r="BU213" t="str">
        <f t="shared" si="15"/>
        <v>8:00 AM</v>
      </c>
      <c r="BV213" t="str">
        <f>"5:00 PM"</f>
        <v>5:00 PM</v>
      </c>
      <c r="BW213" t="s">
        <v>349</v>
      </c>
      <c r="BX213">
        <v>0</v>
      </c>
      <c r="BY213">
        <v>24</v>
      </c>
      <c r="BZ213" t="s">
        <v>111</v>
      </c>
      <c r="CA213">
        <v>0</v>
      </c>
      <c r="CB213" s="2" t="s">
        <v>8570</v>
      </c>
      <c r="CC213" t="s">
        <v>8571</v>
      </c>
      <c r="CD213" t="s">
        <v>226</v>
      </c>
      <c r="CE213" t="s">
        <v>154</v>
      </c>
      <c r="CF213" t="s">
        <v>117</v>
      </c>
      <c r="CG213">
        <v>96950</v>
      </c>
      <c r="CH213" s="3">
        <v>9.8699999999999992</v>
      </c>
      <c r="CI213" s="3">
        <v>15</v>
      </c>
      <c r="CJ213" s="3">
        <v>14.81</v>
      </c>
      <c r="CK213" s="3">
        <v>22.5</v>
      </c>
      <c r="CL213" t="s">
        <v>132</v>
      </c>
      <c r="CM213" t="s">
        <v>234</v>
      </c>
      <c r="CN213" t="s">
        <v>133</v>
      </c>
      <c r="CP213" t="s">
        <v>111</v>
      </c>
      <c r="CQ213" t="s">
        <v>134</v>
      </c>
      <c r="CR213" t="s">
        <v>111</v>
      </c>
      <c r="CS213" t="s">
        <v>134</v>
      </c>
      <c r="CT213" t="s">
        <v>134</v>
      </c>
      <c r="CU213" t="s">
        <v>134</v>
      </c>
      <c r="CV213" t="s">
        <v>119</v>
      </c>
      <c r="CW213" t="s">
        <v>235</v>
      </c>
      <c r="CX213">
        <v>16702340560</v>
      </c>
      <c r="CY213" t="s">
        <v>231</v>
      </c>
      <c r="CZ213" t="s">
        <v>236</v>
      </c>
      <c r="DA213" t="s">
        <v>134</v>
      </c>
      <c r="DB213" t="s">
        <v>111</v>
      </c>
    </row>
    <row r="214" spans="1:111" ht="15" customHeight="1" x14ac:dyDescent="0.25">
      <c r="A214" t="s">
        <v>9774</v>
      </c>
      <c r="B214" t="s">
        <v>137</v>
      </c>
      <c r="C214" s="1">
        <v>44046.289045486112</v>
      </c>
      <c r="D214" s="1">
        <v>44133</v>
      </c>
      <c r="E214" t="s">
        <v>110</v>
      </c>
      <c r="G214" t="s">
        <v>134</v>
      </c>
      <c r="H214" t="s">
        <v>111</v>
      </c>
      <c r="I214" t="s">
        <v>111</v>
      </c>
      <c r="J214" t="s">
        <v>1206</v>
      </c>
      <c r="K214" t="s">
        <v>1207</v>
      </c>
      <c r="L214" t="s">
        <v>1208</v>
      </c>
      <c r="N214" t="s">
        <v>116</v>
      </c>
      <c r="O214" t="s">
        <v>117</v>
      </c>
      <c r="P214">
        <v>96950</v>
      </c>
      <c r="Q214" t="s">
        <v>118</v>
      </c>
      <c r="R214" t="s">
        <v>119</v>
      </c>
      <c r="S214">
        <v>16702887678</v>
      </c>
      <c r="U214">
        <v>236220</v>
      </c>
      <c r="V214" t="s">
        <v>120</v>
      </c>
      <c r="X214" t="s">
        <v>1209</v>
      </c>
      <c r="Y214" t="s">
        <v>1210</v>
      </c>
      <c r="Z214" t="s">
        <v>1211</v>
      </c>
      <c r="AA214" t="s">
        <v>174</v>
      </c>
      <c r="AB214" t="s">
        <v>1208</v>
      </c>
      <c r="AD214" t="s">
        <v>116</v>
      </c>
      <c r="AE214" t="s">
        <v>117</v>
      </c>
      <c r="AF214">
        <v>96950</v>
      </c>
      <c r="AG214" t="s">
        <v>118</v>
      </c>
      <c r="AH214" t="s">
        <v>119</v>
      </c>
      <c r="AI214">
        <v>16702867678</v>
      </c>
      <c r="AK214" t="s">
        <v>1212</v>
      </c>
      <c r="BC214" t="str">
        <f>"49-9071.00"</f>
        <v>49-9071.00</v>
      </c>
      <c r="BD214" t="s">
        <v>125</v>
      </c>
      <c r="BE214" t="s">
        <v>1213</v>
      </c>
      <c r="BF214" t="s">
        <v>127</v>
      </c>
      <c r="BG214">
        <v>8</v>
      </c>
      <c r="BH214">
        <v>8</v>
      </c>
      <c r="BI214" s="1">
        <v>44105</v>
      </c>
      <c r="BJ214" s="1">
        <v>44469</v>
      </c>
      <c r="BK214" s="1">
        <v>44133</v>
      </c>
      <c r="BL214" s="1">
        <v>44469</v>
      </c>
      <c r="BM214">
        <v>35</v>
      </c>
      <c r="BN214">
        <v>0</v>
      </c>
      <c r="BO214">
        <v>7</v>
      </c>
      <c r="BP214">
        <v>7</v>
      </c>
      <c r="BQ214">
        <v>7</v>
      </c>
      <c r="BR214">
        <v>7</v>
      </c>
      <c r="BS214">
        <v>7</v>
      </c>
      <c r="BT214">
        <v>0</v>
      </c>
      <c r="BU214" t="str">
        <f t="shared" si="15"/>
        <v>8:00 AM</v>
      </c>
      <c r="BV214" t="str">
        <f>"4:00 PM"</f>
        <v>4:00 PM</v>
      </c>
      <c r="BW214" t="s">
        <v>162</v>
      </c>
      <c r="BX214">
        <v>0</v>
      </c>
      <c r="BY214">
        <v>3</v>
      </c>
      <c r="BZ214" t="s">
        <v>111</v>
      </c>
      <c r="CA214">
        <v>0</v>
      </c>
      <c r="CB214" t="s">
        <v>1214</v>
      </c>
      <c r="CC214" t="s">
        <v>1215</v>
      </c>
      <c r="CD214" t="s">
        <v>1216</v>
      </c>
      <c r="CE214" t="s">
        <v>116</v>
      </c>
      <c r="CF214" t="s">
        <v>117</v>
      </c>
      <c r="CG214">
        <v>96950</v>
      </c>
      <c r="CH214" s="3">
        <v>12.64</v>
      </c>
      <c r="CI214" s="3">
        <v>12.64</v>
      </c>
      <c r="CJ214" s="3">
        <v>18.96</v>
      </c>
      <c r="CK214" s="3">
        <v>18.96</v>
      </c>
      <c r="CL214" t="s">
        <v>132</v>
      </c>
      <c r="CM214" t="s">
        <v>119</v>
      </c>
      <c r="CN214" t="s">
        <v>133</v>
      </c>
      <c r="CP214" t="s">
        <v>111</v>
      </c>
      <c r="CQ214" t="s">
        <v>134</v>
      </c>
      <c r="CR214" t="s">
        <v>134</v>
      </c>
      <c r="CS214" t="s">
        <v>134</v>
      </c>
      <c r="CT214" t="s">
        <v>119</v>
      </c>
      <c r="CU214" t="s">
        <v>134</v>
      </c>
      <c r="CV214" t="s">
        <v>119</v>
      </c>
      <c r="CW214" t="s">
        <v>119</v>
      </c>
      <c r="CX214">
        <v>16702867678</v>
      </c>
      <c r="CY214" t="s">
        <v>1212</v>
      </c>
      <c r="CZ214" t="s">
        <v>119</v>
      </c>
      <c r="DA214" t="s">
        <v>134</v>
      </c>
      <c r="DB214" t="s">
        <v>111</v>
      </c>
    </row>
    <row r="215" spans="1:111" ht="15" customHeight="1" x14ac:dyDescent="0.25">
      <c r="A215" t="s">
        <v>9717</v>
      </c>
      <c r="B215" t="s">
        <v>193</v>
      </c>
      <c r="C215" s="1">
        <v>44046.784167939812</v>
      </c>
      <c r="D215" s="1">
        <v>44119</v>
      </c>
      <c r="E215" t="s">
        <v>138</v>
      </c>
      <c r="F215" s="1">
        <v>44103.833333333336</v>
      </c>
      <c r="G215" t="s">
        <v>134</v>
      </c>
      <c r="H215" t="s">
        <v>111</v>
      </c>
      <c r="I215" t="s">
        <v>111</v>
      </c>
      <c r="J215" t="s">
        <v>9718</v>
      </c>
      <c r="K215" t="s">
        <v>9719</v>
      </c>
      <c r="L215" t="s">
        <v>9720</v>
      </c>
      <c r="M215" t="s">
        <v>9721</v>
      </c>
      <c r="N215" t="s">
        <v>154</v>
      </c>
      <c r="O215" t="s">
        <v>117</v>
      </c>
      <c r="P215">
        <v>96950</v>
      </c>
      <c r="Q215" t="s">
        <v>118</v>
      </c>
      <c r="R215" t="s">
        <v>286</v>
      </c>
      <c r="S215">
        <v>16702875905</v>
      </c>
      <c r="U215">
        <v>561720</v>
      </c>
      <c r="V215" t="s">
        <v>120</v>
      </c>
      <c r="X215" t="s">
        <v>9722</v>
      </c>
      <c r="Y215" t="s">
        <v>9723</v>
      </c>
      <c r="Z215" t="s">
        <v>4633</v>
      </c>
      <c r="AA215" t="s">
        <v>789</v>
      </c>
      <c r="AB215" t="s">
        <v>9720</v>
      </c>
      <c r="AC215" t="s">
        <v>9721</v>
      </c>
      <c r="AD215" t="s">
        <v>154</v>
      </c>
      <c r="AE215" t="s">
        <v>117</v>
      </c>
      <c r="AF215">
        <v>96950</v>
      </c>
      <c r="AG215" t="s">
        <v>118</v>
      </c>
      <c r="AH215" t="s">
        <v>286</v>
      </c>
      <c r="AI215">
        <v>16702875905</v>
      </c>
      <c r="AK215" t="s">
        <v>9724</v>
      </c>
      <c r="BC215" t="str">
        <f>"37-2011.00"</f>
        <v>37-2011.00</v>
      </c>
      <c r="BD215" t="s">
        <v>898</v>
      </c>
      <c r="BE215" t="s">
        <v>9725</v>
      </c>
      <c r="BF215" t="s">
        <v>9726</v>
      </c>
      <c r="BG215">
        <v>2</v>
      </c>
      <c r="BI215" s="1">
        <v>44105</v>
      </c>
      <c r="BJ215" s="1">
        <v>45199</v>
      </c>
      <c r="BM215">
        <v>36</v>
      </c>
      <c r="BN215">
        <v>0</v>
      </c>
      <c r="BO215">
        <v>6</v>
      </c>
      <c r="BP215">
        <v>6</v>
      </c>
      <c r="BQ215">
        <v>8</v>
      </c>
      <c r="BR215">
        <v>4</v>
      </c>
      <c r="BS215">
        <v>8</v>
      </c>
      <c r="BT215">
        <v>4</v>
      </c>
      <c r="BU215" t="str">
        <f t="shared" si="15"/>
        <v>8:00 AM</v>
      </c>
      <c r="BV215" t="str">
        <f>"6:00 PM"</f>
        <v>6:00 PM</v>
      </c>
      <c r="BW215" t="s">
        <v>162</v>
      </c>
      <c r="BX215">
        <v>0</v>
      </c>
      <c r="BY215">
        <v>0</v>
      </c>
      <c r="BZ215" t="s">
        <v>111</v>
      </c>
      <c r="CA215">
        <v>0</v>
      </c>
      <c r="CB215" t="s">
        <v>9727</v>
      </c>
      <c r="CC215" t="s">
        <v>9720</v>
      </c>
      <c r="CD215" t="s">
        <v>9721</v>
      </c>
      <c r="CE215" t="s">
        <v>154</v>
      </c>
      <c r="CF215" t="s">
        <v>117</v>
      </c>
      <c r="CG215">
        <v>96950</v>
      </c>
      <c r="CH215" s="3">
        <v>7.69</v>
      </c>
      <c r="CI215" s="3">
        <v>8</v>
      </c>
      <c r="CJ215" s="3">
        <v>11.54</v>
      </c>
      <c r="CK215" s="3">
        <v>12</v>
      </c>
      <c r="CL215" t="s">
        <v>132</v>
      </c>
      <c r="CM215" t="s">
        <v>268</v>
      </c>
      <c r="CN215" t="s">
        <v>133</v>
      </c>
      <c r="CP215" t="s">
        <v>134</v>
      </c>
      <c r="CQ215" t="s">
        <v>134</v>
      </c>
      <c r="CR215" t="s">
        <v>134</v>
      </c>
      <c r="CS215" t="s">
        <v>134</v>
      </c>
      <c r="CT215" t="s">
        <v>119</v>
      </c>
      <c r="CU215" t="s">
        <v>134</v>
      </c>
      <c r="CV215" t="s">
        <v>119</v>
      </c>
      <c r="CW215" t="s">
        <v>268</v>
      </c>
      <c r="CX215">
        <v>16702875905</v>
      </c>
      <c r="CY215" t="s">
        <v>9724</v>
      </c>
      <c r="CZ215" t="s">
        <v>268</v>
      </c>
      <c r="DA215" t="s">
        <v>134</v>
      </c>
      <c r="DB215" t="s">
        <v>111</v>
      </c>
    </row>
    <row r="216" spans="1:111" ht="15" customHeight="1" x14ac:dyDescent="0.25">
      <c r="A216" t="s">
        <v>9755</v>
      </c>
      <c r="B216" t="s">
        <v>137</v>
      </c>
      <c r="C216" s="1">
        <v>44046.845317361112</v>
      </c>
      <c r="D216" s="1">
        <v>44113</v>
      </c>
      <c r="E216" t="s">
        <v>110</v>
      </c>
      <c r="G216" t="s">
        <v>134</v>
      </c>
      <c r="H216" t="s">
        <v>111</v>
      </c>
      <c r="I216" t="s">
        <v>111</v>
      </c>
      <c r="J216" t="s">
        <v>9756</v>
      </c>
      <c r="K216" t="s">
        <v>9757</v>
      </c>
      <c r="L216" t="s">
        <v>9758</v>
      </c>
      <c r="M216" t="s">
        <v>9759</v>
      </c>
      <c r="N216" t="s">
        <v>154</v>
      </c>
      <c r="O216" t="s">
        <v>117</v>
      </c>
      <c r="P216">
        <v>96950</v>
      </c>
      <c r="Q216" t="s">
        <v>118</v>
      </c>
      <c r="S216">
        <v>16702877733</v>
      </c>
      <c r="U216">
        <v>325998</v>
      </c>
      <c r="V216" t="s">
        <v>120</v>
      </c>
      <c r="X216" t="s">
        <v>9760</v>
      </c>
      <c r="Y216" t="s">
        <v>9761</v>
      </c>
      <c r="AA216" t="s">
        <v>123</v>
      </c>
      <c r="AB216" t="s">
        <v>9758</v>
      </c>
      <c r="AC216" t="s">
        <v>9759</v>
      </c>
      <c r="AD216" t="s">
        <v>154</v>
      </c>
      <c r="AE216" t="s">
        <v>117</v>
      </c>
      <c r="AF216">
        <v>96950</v>
      </c>
      <c r="AG216" t="s">
        <v>118</v>
      </c>
      <c r="AI216">
        <v>16702877733</v>
      </c>
      <c r="AK216" t="s">
        <v>4080</v>
      </c>
      <c r="BC216" t="str">
        <f>"53-3031.00"</f>
        <v>53-3031.00</v>
      </c>
      <c r="BD216" t="s">
        <v>1154</v>
      </c>
      <c r="BE216" t="s">
        <v>9762</v>
      </c>
      <c r="BF216" t="s">
        <v>9763</v>
      </c>
      <c r="BG216">
        <v>1</v>
      </c>
      <c r="BH216">
        <v>1</v>
      </c>
      <c r="BI216" s="1">
        <v>44105</v>
      </c>
      <c r="BJ216" s="1">
        <v>44469</v>
      </c>
      <c r="BK216" s="1">
        <v>44113</v>
      </c>
      <c r="BL216" s="1">
        <v>44469</v>
      </c>
      <c r="BM216">
        <v>40</v>
      </c>
      <c r="BN216">
        <v>0</v>
      </c>
      <c r="BO216">
        <v>8</v>
      </c>
      <c r="BP216">
        <v>8</v>
      </c>
      <c r="BQ216">
        <v>8</v>
      </c>
      <c r="BR216">
        <v>8</v>
      </c>
      <c r="BS216">
        <v>8</v>
      </c>
      <c r="BT216">
        <v>0</v>
      </c>
      <c r="BU216" t="str">
        <f t="shared" si="15"/>
        <v>8:00 AM</v>
      </c>
      <c r="BV216" t="str">
        <f t="shared" ref="BV216:BV229" si="16">"5:00 PM"</f>
        <v>5:00 PM</v>
      </c>
      <c r="BW216" t="s">
        <v>162</v>
      </c>
      <c r="BX216">
        <v>0</v>
      </c>
      <c r="BY216">
        <v>0</v>
      </c>
      <c r="BZ216" t="s">
        <v>111</v>
      </c>
      <c r="CA216">
        <v>0</v>
      </c>
      <c r="CB216" t="s">
        <v>9764</v>
      </c>
      <c r="CC216" t="s">
        <v>9759</v>
      </c>
      <c r="CE216" t="s">
        <v>116</v>
      </c>
      <c r="CF216" t="s">
        <v>117</v>
      </c>
      <c r="CG216">
        <v>96950</v>
      </c>
      <c r="CH216" s="3">
        <v>8</v>
      </c>
      <c r="CI216" s="3">
        <v>8</v>
      </c>
      <c r="CJ216" s="3">
        <v>12</v>
      </c>
      <c r="CK216" s="3">
        <v>12</v>
      </c>
      <c r="CL216" t="s">
        <v>132</v>
      </c>
      <c r="CM216" t="s">
        <v>119</v>
      </c>
      <c r="CN216" t="s">
        <v>133</v>
      </c>
      <c r="CP216" t="s">
        <v>111</v>
      </c>
      <c r="CQ216" t="s">
        <v>134</v>
      </c>
      <c r="CR216" t="s">
        <v>111</v>
      </c>
      <c r="CS216" t="s">
        <v>134</v>
      </c>
      <c r="CT216" t="s">
        <v>119</v>
      </c>
      <c r="CU216" t="s">
        <v>134</v>
      </c>
      <c r="CV216" t="s">
        <v>119</v>
      </c>
      <c r="CW216" t="s">
        <v>119</v>
      </c>
      <c r="CX216">
        <v>16702342112</v>
      </c>
      <c r="CY216" t="s">
        <v>4080</v>
      </c>
      <c r="CZ216" t="s">
        <v>119</v>
      </c>
      <c r="DA216" t="s">
        <v>134</v>
      </c>
      <c r="DB216" t="s">
        <v>111</v>
      </c>
    </row>
    <row r="217" spans="1:111" ht="15" customHeight="1" x14ac:dyDescent="0.25">
      <c r="A217" t="s">
        <v>6155</v>
      </c>
      <c r="B217" t="s">
        <v>109</v>
      </c>
      <c r="C217" s="1">
        <v>44046.877579629632</v>
      </c>
      <c r="D217" s="1">
        <v>44111</v>
      </c>
      <c r="E217" t="s">
        <v>138</v>
      </c>
      <c r="F217" s="1">
        <v>44103.833333333336</v>
      </c>
      <c r="G217" t="s">
        <v>134</v>
      </c>
      <c r="H217" t="s">
        <v>111</v>
      </c>
      <c r="I217" t="s">
        <v>111</v>
      </c>
      <c r="J217" t="s">
        <v>6156</v>
      </c>
      <c r="K217" t="s">
        <v>6157</v>
      </c>
      <c r="L217" t="s">
        <v>6158</v>
      </c>
      <c r="M217" t="s">
        <v>119</v>
      </c>
      <c r="N217" t="s">
        <v>154</v>
      </c>
      <c r="O217" t="s">
        <v>117</v>
      </c>
      <c r="P217">
        <v>96950</v>
      </c>
      <c r="Q217" t="s">
        <v>118</v>
      </c>
      <c r="R217" t="s">
        <v>117</v>
      </c>
      <c r="S217">
        <v>16702880373</v>
      </c>
      <c r="U217">
        <v>532111</v>
      </c>
      <c r="V217" t="s">
        <v>120</v>
      </c>
      <c r="X217" t="s">
        <v>2875</v>
      </c>
      <c r="Y217" t="s">
        <v>2876</v>
      </c>
      <c r="Z217" t="s">
        <v>3501</v>
      </c>
      <c r="AA217" t="s">
        <v>342</v>
      </c>
      <c r="AB217" t="s">
        <v>3018</v>
      </c>
      <c r="AC217" t="s">
        <v>119</v>
      </c>
      <c r="AD217" t="s">
        <v>154</v>
      </c>
      <c r="AE217" t="s">
        <v>117</v>
      </c>
      <c r="AF217">
        <v>96950</v>
      </c>
      <c r="AG217" t="s">
        <v>118</v>
      </c>
      <c r="AH217" t="s">
        <v>117</v>
      </c>
      <c r="AI217">
        <v>16702358233</v>
      </c>
      <c r="AK217" t="s">
        <v>2877</v>
      </c>
      <c r="BC217" t="str">
        <f>"13-2011.01"</f>
        <v>13-2011.01</v>
      </c>
      <c r="BD217" t="s">
        <v>1024</v>
      </c>
      <c r="BE217" t="s">
        <v>6159</v>
      </c>
      <c r="BF217" t="s">
        <v>2774</v>
      </c>
      <c r="BG217">
        <v>1</v>
      </c>
      <c r="BI217" s="1">
        <v>44105</v>
      </c>
      <c r="BJ217" s="1">
        <v>45199</v>
      </c>
      <c r="BM217">
        <v>40</v>
      </c>
      <c r="BN217">
        <v>0</v>
      </c>
      <c r="BO217">
        <v>8</v>
      </c>
      <c r="BP217">
        <v>8</v>
      </c>
      <c r="BQ217">
        <v>8</v>
      </c>
      <c r="BR217">
        <v>8</v>
      </c>
      <c r="BS217">
        <v>8</v>
      </c>
      <c r="BT217">
        <v>0</v>
      </c>
      <c r="BU217" t="str">
        <f t="shared" si="15"/>
        <v>8:00 AM</v>
      </c>
      <c r="BV217" t="str">
        <f t="shared" si="16"/>
        <v>5:00 PM</v>
      </c>
      <c r="BW217" t="s">
        <v>415</v>
      </c>
      <c r="BX217">
        <v>0</v>
      </c>
      <c r="BY217">
        <v>48</v>
      </c>
      <c r="BZ217" t="s">
        <v>134</v>
      </c>
      <c r="CA217">
        <v>3</v>
      </c>
      <c r="CB217" t="s">
        <v>6160</v>
      </c>
      <c r="CC217" t="s">
        <v>6161</v>
      </c>
      <c r="CD217" t="s">
        <v>1660</v>
      </c>
      <c r="CE217" t="s">
        <v>154</v>
      </c>
      <c r="CF217" t="s">
        <v>117</v>
      </c>
      <c r="CG217">
        <v>96950</v>
      </c>
      <c r="CH217" s="3">
        <v>12.86</v>
      </c>
      <c r="CI217" s="3">
        <v>12.86</v>
      </c>
      <c r="CJ217" s="3">
        <v>19.29</v>
      </c>
      <c r="CK217" s="3">
        <v>19.29</v>
      </c>
      <c r="CL217" t="s">
        <v>132</v>
      </c>
      <c r="CM217" t="s">
        <v>119</v>
      </c>
      <c r="CN217" t="s">
        <v>133</v>
      </c>
      <c r="CP217" t="s">
        <v>111</v>
      </c>
      <c r="CQ217" t="s">
        <v>134</v>
      </c>
      <c r="CR217" t="s">
        <v>111</v>
      </c>
      <c r="CS217" t="s">
        <v>134</v>
      </c>
      <c r="CT217" t="s">
        <v>119</v>
      </c>
      <c r="CU217" t="s">
        <v>119</v>
      </c>
      <c r="CV217" t="s">
        <v>119</v>
      </c>
      <c r="CW217" t="s">
        <v>119</v>
      </c>
      <c r="CX217">
        <v>16702880373</v>
      </c>
      <c r="CY217" t="s">
        <v>2877</v>
      </c>
      <c r="CZ217" t="s">
        <v>6162</v>
      </c>
      <c r="DA217" t="s">
        <v>134</v>
      </c>
      <c r="DB217" t="s">
        <v>111</v>
      </c>
      <c r="DC217" t="s">
        <v>2875</v>
      </c>
      <c r="DD217" t="s">
        <v>2876</v>
      </c>
      <c r="DE217" t="s">
        <v>2123</v>
      </c>
      <c r="DF217" t="s">
        <v>2872</v>
      </c>
      <c r="DG217" t="s">
        <v>2877</v>
      </c>
    </row>
    <row r="218" spans="1:111" ht="15" customHeight="1" x14ac:dyDescent="0.25">
      <c r="A218" t="s">
        <v>6947</v>
      </c>
      <c r="B218" t="s">
        <v>109</v>
      </c>
      <c r="C218" s="1">
        <v>44046.883460185185</v>
      </c>
      <c r="D218" s="1">
        <v>44123</v>
      </c>
      <c r="E218" t="s">
        <v>110</v>
      </c>
      <c r="G218" t="s">
        <v>134</v>
      </c>
      <c r="H218" t="s">
        <v>111</v>
      </c>
      <c r="I218" t="s">
        <v>111</v>
      </c>
      <c r="J218" t="s">
        <v>3828</v>
      </c>
      <c r="K218" t="s">
        <v>3829</v>
      </c>
      <c r="L218" t="s">
        <v>3754</v>
      </c>
      <c r="N218" t="s">
        <v>116</v>
      </c>
      <c r="O218" t="s">
        <v>117</v>
      </c>
      <c r="P218">
        <v>96950</v>
      </c>
      <c r="Q218" t="s">
        <v>118</v>
      </c>
      <c r="S218">
        <v>16702352743</v>
      </c>
      <c r="U218">
        <v>561320</v>
      </c>
      <c r="V218" t="s">
        <v>120</v>
      </c>
      <c r="X218" t="s">
        <v>3756</v>
      </c>
      <c r="Y218" t="s">
        <v>3757</v>
      </c>
      <c r="Z218" t="s">
        <v>255</v>
      </c>
      <c r="AA218" t="s">
        <v>1547</v>
      </c>
      <c r="AB218" t="s">
        <v>3754</v>
      </c>
      <c r="AD218" t="s">
        <v>116</v>
      </c>
      <c r="AE218" t="s">
        <v>117</v>
      </c>
      <c r="AF218">
        <v>96950</v>
      </c>
      <c r="AG218" t="s">
        <v>118</v>
      </c>
      <c r="AI218">
        <v>16702352743</v>
      </c>
      <c r="AK218" t="s">
        <v>3831</v>
      </c>
      <c r="BC218" t="str">
        <f>"43-3031.00"</f>
        <v>43-3031.00</v>
      </c>
      <c r="BD218" t="s">
        <v>176</v>
      </c>
      <c r="BE218" t="s">
        <v>6948</v>
      </c>
      <c r="BF218" t="s">
        <v>1008</v>
      </c>
      <c r="BG218">
        <v>3</v>
      </c>
      <c r="BI218" s="1">
        <v>44105</v>
      </c>
      <c r="BJ218" s="1">
        <v>45199</v>
      </c>
      <c r="BM218">
        <v>35</v>
      </c>
      <c r="BN218">
        <v>0</v>
      </c>
      <c r="BO218">
        <v>7</v>
      </c>
      <c r="BP218">
        <v>7</v>
      </c>
      <c r="BQ218">
        <v>7</v>
      </c>
      <c r="BR218">
        <v>7</v>
      </c>
      <c r="BS218">
        <v>7</v>
      </c>
      <c r="BT218">
        <v>0</v>
      </c>
      <c r="BU218" t="str">
        <f>"9:00 AM"</f>
        <v>9:00 AM</v>
      </c>
      <c r="BV218" t="str">
        <f t="shared" si="16"/>
        <v>5:00 PM</v>
      </c>
      <c r="BW218" t="s">
        <v>349</v>
      </c>
      <c r="BX218">
        <v>0</v>
      </c>
      <c r="BY218">
        <v>24</v>
      </c>
      <c r="BZ218" t="s">
        <v>111</v>
      </c>
      <c r="CA218">
        <v>0</v>
      </c>
      <c r="CB218" s="2" t="s">
        <v>6949</v>
      </c>
      <c r="CC218" t="s">
        <v>3754</v>
      </c>
      <c r="CE218" t="s">
        <v>116</v>
      </c>
      <c r="CF218" t="s">
        <v>117</v>
      </c>
      <c r="CG218">
        <v>96950</v>
      </c>
      <c r="CH218" s="3">
        <v>13.9</v>
      </c>
      <c r="CI218" s="3">
        <v>13.9</v>
      </c>
      <c r="CJ218" s="3">
        <v>20.85</v>
      </c>
      <c r="CK218" s="3">
        <v>20.85</v>
      </c>
      <c r="CL218" t="s">
        <v>132</v>
      </c>
      <c r="CM218" t="s">
        <v>286</v>
      </c>
      <c r="CN218" t="s">
        <v>133</v>
      </c>
      <c r="CP218" t="s">
        <v>111</v>
      </c>
      <c r="CQ218" t="s">
        <v>134</v>
      </c>
      <c r="CR218" t="s">
        <v>134</v>
      </c>
      <c r="CS218" t="s">
        <v>134</v>
      </c>
      <c r="CT218" t="s">
        <v>119</v>
      </c>
      <c r="CU218" t="s">
        <v>134</v>
      </c>
      <c r="CV218" t="s">
        <v>134</v>
      </c>
      <c r="CW218" t="s">
        <v>5868</v>
      </c>
      <c r="CX218">
        <v>16702352743</v>
      </c>
      <c r="CY218" t="s">
        <v>3831</v>
      </c>
      <c r="CZ218" t="s">
        <v>119</v>
      </c>
      <c r="DA218" t="s">
        <v>134</v>
      </c>
      <c r="DB218" t="s">
        <v>111</v>
      </c>
    </row>
    <row r="219" spans="1:111" ht="15" customHeight="1" x14ac:dyDescent="0.25">
      <c r="A219" t="s">
        <v>8139</v>
      </c>
      <c r="B219" t="s">
        <v>109</v>
      </c>
      <c r="C219" s="1">
        <v>44046.8966</v>
      </c>
      <c r="D219" s="1">
        <v>44119</v>
      </c>
      <c r="E219" t="s">
        <v>110</v>
      </c>
      <c r="G219" t="s">
        <v>134</v>
      </c>
      <c r="H219" t="s">
        <v>111</v>
      </c>
      <c r="I219" t="s">
        <v>111</v>
      </c>
      <c r="J219" t="s">
        <v>3828</v>
      </c>
      <c r="K219" t="s">
        <v>3829</v>
      </c>
      <c r="L219" t="s">
        <v>3754</v>
      </c>
      <c r="N219" t="s">
        <v>116</v>
      </c>
      <c r="O219" t="s">
        <v>117</v>
      </c>
      <c r="P219">
        <v>96950</v>
      </c>
      <c r="Q219" t="s">
        <v>118</v>
      </c>
      <c r="S219">
        <v>16702352743</v>
      </c>
      <c r="U219">
        <v>56132</v>
      </c>
      <c r="V219" t="s">
        <v>120</v>
      </c>
      <c r="X219" t="s">
        <v>3756</v>
      </c>
      <c r="Y219" t="s">
        <v>3757</v>
      </c>
      <c r="Z219" t="s">
        <v>255</v>
      </c>
      <c r="AA219" t="s">
        <v>1547</v>
      </c>
      <c r="AB219" t="s">
        <v>3754</v>
      </c>
      <c r="AD219" t="s">
        <v>116</v>
      </c>
      <c r="AE219" t="s">
        <v>117</v>
      </c>
      <c r="AF219">
        <v>96950</v>
      </c>
      <c r="AG219" t="s">
        <v>118</v>
      </c>
      <c r="AI219">
        <v>16702352743</v>
      </c>
      <c r="AK219" t="s">
        <v>3831</v>
      </c>
      <c r="BC219" t="str">
        <f>"49-9071.00"</f>
        <v>49-9071.00</v>
      </c>
      <c r="BD219" t="s">
        <v>125</v>
      </c>
      <c r="BE219" t="s">
        <v>5865</v>
      </c>
      <c r="BF219" t="s">
        <v>5866</v>
      </c>
      <c r="BG219">
        <v>3</v>
      </c>
      <c r="BI219" s="1">
        <v>44105</v>
      </c>
      <c r="BJ219" s="1">
        <v>45199</v>
      </c>
      <c r="BM219">
        <v>35</v>
      </c>
      <c r="BN219">
        <v>0</v>
      </c>
      <c r="BO219">
        <v>7</v>
      </c>
      <c r="BP219">
        <v>7</v>
      </c>
      <c r="BQ219">
        <v>7</v>
      </c>
      <c r="BR219">
        <v>7</v>
      </c>
      <c r="BS219">
        <v>7</v>
      </c>
      <c r="BT219">
        <v>0</v>
      </c>
      <c r="BU219" t="str">
        <f>"9:00 AM"</f>
        <v>9:00 AM</v>
      </c>
      <c r="BV219" t="str">
        <f t="shared" si="16"/>
        <v>5:00 PM</v>
      </c>
      <c r="BW219" t="s">
        <v>128</v>
      </c>
      <c r="BX219">
        <v>0</v>
      </c>
      <c r="BY219">
        <v>12</v>
      </c>
      <c r="BZ219" t="s">
        <v>111</v>
      </c>
      <c r="CA219">
        <v>0</v>
      </c>
      <c r="CB219" t="s">
        <v>8140</v>
      </c>
      <c r="CC219" t="s">
        <v>3754</v>
      </c>
      <c r="CE219" t="s">
        <v>116</v>
      </c>
      <c r="CF219" t="s">
        <v>117</v>
      </c>
      <c r="CG219">
        <v>96950</v>
      </c>
      <c r="CH219" s="3">
        <v>12.64</v>
      </c>
      <c r="CI219" s="3">
        <v>12.64</v>
      </c>
      <c r="CJ219" s="3">
        <v>18.96</v>
      </c>
      <c r="CK219" s="3">
        <v>18.96</v>
      </c>
      <c r="CL219" t="s">
        <v>132</v>
      </c>
      <c r="CM219" t="s">
        <v>119</v>
      </c>
      <c r="CN219" t="s">
        <v>3073</v>
      </c>
      <c r="CP219" t="s">
        <v>111</v>
      </c>
      <c r="CQ219" t="s">
        <v>134</v>
      </c>
      <c r="CR219" t="s">
        <v>134</v>
      </c>
      <c r="CS219" t="s">
        <v>134</v>
      </c>
      <c r="CT219" t="s">
        <v>119</v>
      </c>
      <c r="CU219" t="s">
        <v>134</v>
      </c>
      <c r="CV219" t="s">
        <v>134</v>
      </c>
      <c r="CW219" t="s">
        <v>5868</v>
      </c>
      <c r="CX219">
        <v>16702352743</v>
      </c>
      <c r="CY219" t="s">
        <v>3831</v>
      </c>
      <c r="CZ219" t="s">
        <v>119</v>
      </c>
      <c r="DA219" t="s">
        <v>134</v>
      </c>
      <c r="DB219" t="s">
        <v>111</v>
      </c>
    </row>
    <row r="220" spans="1:111" ht="15" customHeight="1" x14ac:dyDescent="0.25">
      <c r="A220" t="s">
        <v>2555</v>
      </c>
      <c r="B220" t="s">
        <v>137</v>
      </c>
      <c r="C220" s="1">
        <v>44046.894623958331</v>
      </c>
      <c r="D220" s="1">
        <v>44117</v>
      </c>
      <c r="E220" t="s">
        <v>138</v>
      </c>
      <c r="F220" s="1">
        <v>44103.833333333336</v>
      </c>
      <c r="G220" t="s">
        <v>134</v>
      </c>
      <c r="H220" t="s">
        <v>111</v>
      </c>
      <c r="I220" t="s">
        <v>111</v>
      </c>
      <c r="J220" t="s">
        <v>2556</v>
      </c>
      <c r="K220" t="s">
        <v>2557</v>
      </c>
      <c r="L220" t="s">
        <v>2558</v>
      </c>
      <c r="N220" t="s">
        <v>154</v>
      </c>
      <c r="O220" t="s">
        <v>117</v>
      </c>
      <c r="P220">
        <v>96950</v>
      </c>
      <c r="Q220" t="s">
        <v>118</v>
      </c>
      <c r="S220">
        <v>16702330947</v>
      </c>
      <c r="U220">
        <v>81111</v>
      </c>
      <c r="V220" t="s">
        <v>120</v>
      </c>
      <c r="X220" t="s">
        <v>2559</v>
      </c>
      <c r="Y220" t="s">
        <v>2560</v>
      </c>
      <c r="Z220" t="s">
        <v>1012</v>
      </c>
      <c r="AA220" t="s">
        <v>1169</v>
      </c>
      <c r="AB220" t="s">
        <v>2558</v>
      </c>
      <c r="AD220" t="s">
        <v>154</v>
      </c>
      <c r="AE220" t="s">
        <v>117</v>
      </c>
      <c r="AF220">
        <v>96950</v>
      </c>
      <c r="AG220" t="s">
        <v>118</v>
      </c>
      <c r="AI220">
        <v>16702330947</v>
      </c>
      <c r="AK220" t="s">
        <v>2561</v>
      </c>
      <c r="BC220" t="str">
        <f>"49-3021.00"</f>
        <v>49-3021.00</v>
      </c>
      <c r="BD220" t="s">
        <v>2562</v>
      </c>
      <c r="BE220" t="s">
        <v>2563</v>
      </c>
      <c r="BF220" t="s">
        <v>2564</v>
      </c>
      <c r="BG220">
        <v>1</v>
      </c>
      <c r="BH220">
        <v>1</v>
      </c>
      <c r="BI220" s="1">
        <v>44105</v>
      </c>
      <c r="BJ220" s="1">
        <v>45199</v>
      </c>
      <c r="BK220" s="1">
        <v>44117</v>
      </c>
      <c r="BL220" s="1">
        <v>45199</v>
      </c>
      <c r="BM220">
        <v>40</v>
      </c>
      <c r="BN220">
        <v>0</v>
      </c>
      <c r="BO220">
        <v>8</v>
      </c>
      <c r="BP220">
        <v>8</v>
      </c>
      <c r="BQ220">
        <v>8</v>
      </c>
      <c r="BR220">
        <v>8</v>
      </c>
      <c r="BS220">
        <v>8</v>
      </c>
      <c r="BT220">
        <v>0</v>
      </c>
      <c r="BU220" t="str">
        <f>"8:00 AM"</f>
        <v>8:00 AM</v>
      </c>
      <c r="BV220" t="str">
        <f t="shared" si="16"/>
        <v>5:00 PM</v>
      </c>
      <c r="BW220" t="s">
        <v>128</v>
      </c>
      <c r="BX220">
        <v>0</v>
      </c>
      <c r="BY220">
        <v>12</v>
      </c>
      <c r="BZ220" t="s">
        <v>111</v>
      </c>
      <c r="CA220">
        <v>0</v>
      </c>
      <c r="CB220" t="s">
        <v>2565</v>
      </c>
      <c r="CC220" t="s">
        <v>2566</v>
      </c>
      <c r="CE220" t="s">
        <v>154</v>
      </c>
      <c r="CF220" t="s">
        <v>117</v>
      </c>
      <c r="CG220">
        <v>96950</v>
      </c>
      <c r="CH220" s="3">
        <v>12.54</v>
      </c>
      <c r="CI220" s="3">
        <v>12.54</v>
      </c>
      <c r="CJ220" s="3">
        <v>0</v>
      </c>
      <c r="CK220" s="3">
        <v>0</v>
      </c>
      <c r="CL220" t="s">
        <v>132</v>
      </c>
      <c r="CM220" t="s">
        <v>162</v>
      </c>
      <c r="CN220" t="s">
        <v>133</v>
      </c>
      <c r="CP220" t="s">
        <v>111</v>
      </c>
      <c r="CQ220" t="s">
        <v>134</v>
      </c>
      <c r="CR220" t="s">
        <v>111</v>
      </c>
      <c r="CS220" t="s">
        <v>111</v>
      </c>
      <c r="CT220" t="s">
        <v>119</v>
      </c>
      <c r="CU220" t="s">
        <v>134</v>
      </c>
      <c r="CV220" t="s">
        <v>119</v>
      </c>
      <c r="CW220" t="s">
        <v>859</v>
      </c>
      <c r="CX220">
        <v>16702330947</v>
      </c>
      <c r="CY220" t="s">
        <v>2567</v>
      </c>
      <c r="CZ220" t="s">
        <v>119</v>
      </c>
      <c r="DA220" t="s">
        <v>134</v>
      </c>
      <c r="DB220" t="s">
        <v>111</v>
      </c>
      <c r="DC220" t="s">
        <v>2559</v>
      </c>
      <c r="DD220" t="s">
        <v>2560</v>
      </c>
      <c r="DE220" t="s">
        <v>1012</v>
      </c>
      <c r="DF220" t="s">
        <v>2568</v>
      </c>
      <c r="DG220" t="s">
        <v>2567</v>
      </c>
    </row>
    <row r="221" spans="1:111" ht="15" customHeight="1" x14ac:dyDescent="0.25">
      <c r="A221" t="s">
        <v>7666</v>
      </c>
      <c r="B221" t="s">
        <v>137</v>
      </c>
      <c r="C221" s="1">
        <v>44046.900356828701</v>
      </c>
      <c r="D221" s="1">
        <v>44119</v>
      </c>
      <c r="E221" t="s">
        <v>110</v>
      </c>
      <c r="G221" t="s">
        <v>111</v>
      </c>
      <c r="H221" t="s">
        <v>111</v>
      </c>
      <c r="I221" t="s">
        <v>111</v>
      </c>
      <c r="J221" t="s">
        <v>3828</v>
      </c>
      <c r="K221" t="s">
        <v>3829</v>
      </c>
      <c r="L221" t="s">
        <v>3754</v>
      </c>
      <c r="N221" t="s">
        <v>116</v>
      </c>
      <c r="O221" t="s">
        <v>117</v>
      </c>
      <c r="P221">
        <v>96950</v>
      </c>
      <c r="Q221" t="s">
        <v>118</v>
      </c>
      <c r="S221">
        <v>16702352743</v>
      </c>
      <c r="U221">
        <v>56132</v>
      </c>
      <c r="V221" t="s">
        <v>120</v>
      </c>
      <c r="X221" t="s">
        <v>3756</v>
      </c>
      <c r="Y221" t="s">
        <v>3757</v>
      </c>
      <c r="Z221" t="s">
        <v>255</v>
      </c>
      <c r="AA221" t="s">
        <v>1547</v>
      </c>
      <c r="AB221" t="s">
        <v>3754</v>
      </c>
      <c r="AD221" t="s">
        <v>116</v>
      </c>
      <c r="AE221" t="s">
        <v>117</v>
      </c>
      <c r="AF221">
        <v>96950</v>
      </c>
      <c r="AG221" t="s">
        <v>118</v>
      </c>
      <c r="AI221">
        <v>16702352743</v>
      </c>
      <c r="AK221" t="s">
        <v>3831</v>
      </c>
      <c r="BC221" t="str">
        <f>"37-2012.00"</f>
        <v>37-2012.00</v>
      </c>
      <c r="BD221" t="s">
        <v>424</v>
      </c>
      <c r="BE221" t="s">
        <v>7667</v>
      </c>
      <c r="BF221" t="s">
        <v>7668</v>
      </c>
      <c r="BG221">
        <v>10</v>
      </c>
      <c r="BH221">
        <v>10</v>
      </c>
      <c r="BI221" s="1">
        <v>44105</v>
      </c>
      <c r="BJ221" s="1">
        <v>44469</v>
      </c>
      <c r="BK221" s="1">
        <v>44119</v>
      </c>
      <c r="BL221" s="1">
        <v>44469</v>
      </c>
      <c r="BM221">
        <v>35</v>
      </c>
      <c r="BN221">
        <v>0</v>
      </c>
      <c r="BO221">
        <v>7</v>
      </c>
      <c r="BP221">
        <v>7</v>
      </c>
      <c r="BQ221">
        <v>7</v>
      </c>
      <c r="BR221">
        <v>7</v>
      </c>
      <c r="BS221">
        <v>7</v>
      </c>
      <c r="BT221">
        <v>0</v>
      </c>
      <c r="BU221" t="str">
        <f>"9:00 AM"</f>
        <v>9:00 AM</v>
      </c>
      <c r="BV221" t="str">
        <f t="shared" si="16"/>
        <v>5:00 PM</v>
      </c>
      <c r="BW221" t="s">
        <v>128</v>
      </c>
      <c r="BX221">
        <v>0</v>
      </c>
      <c r="BY221">
        <v>3</v>
      </c>
      <c r="BZ221" t="s">
        <v>111</v>
      </c>
      <c r="CA221">
        <v>0</v>
      </c>
      <c r="CB221" t="s">
        <v>7669</v>
      </c>
      <c r="CC221" t="s">
        <v>3754</v>
      </c>
      <c r="CE221" t="s">
        <v>116</v>
      </c>
      <c r="CF221" t="s">
        <v>117</v>
      </c>
      <c r="CG221">
        <v>96950</v>
      </c>
      <c r="CH221" s="3">
        <v>9.41</v>
      </c>
      <c r="CI221" s="3">
        <v>9.41</v>
      </c>
      <c r="CJ221" s="3">
        <v>14.12</v>
      </c>
      <c r="CK221" s="3">
        <v>14.12</v>
      </c>
      <c r="CL221" t="s">
        <v>132</v>
      </c>
      <c r="CM221" t="s">
        <v>119</v>
      </c>
      <c r="CN221" t="s">
        <v>133</v>
      </c>
      <c r="CP221" t="s">
        <v>111</v>
      </c>
      <c r="CQ221" t="s">
        <v>134</v>
      </c>
      <c r="CR221" t="s">
        <v>134</v>
      </c>
      <c r="CS221" t="s">
        <v>134</v>
      </c>
      <c r="CT221" t="s">
        <v>119</v>
      </c>
      <c r="CU221" t="s">
        <v>134</v>
      </c>
      <c r="CV221" t="s">
        <v>134</v>
      </c>
      <c r="CW221" t="s">
        <v>5868</v>
      </c>
      <c r="CX221">
        <v>16702352743</v>
      </c>
      <c r="CY221" t="s">
        <v>3831</v>
      </c>
      <c r="CZ221" t="s">
        <v>119</v>
      </c>
      <c r="DA221" t="s">
        <v>134</v>
      </c>
      <c r="DB221" t="s">
        <v>111</v>
      </c>
    </row>
    <row r="222" spans="1:111" ht="15" customHeight="1" x14ac:dyDescent="0.25">
      <c r="A222" t="s">
        <v>9229</v>
      </c>
      <c r="B222" t="s">
        <v>109</v>
      </c>
      <c r="C222" s="1">
        <v>44046.904580439812</v>
      </c>
      <c r="D222" s="1">
        <v>44119</v>
      </c>
      <c r="E222" t="s">
        <v>110</v>
      </c>
      <c r="G222" t="s">
        <v>111</v>
      </c>
      <c r="H222" t="s">
        <v>111</v>
      </c>
      <c r="I222" t="s">
        <v>111</v>
      </c>
      <c r="J222" t="s">
        <v>3828</v>
      </c>
      <c r="K222" t="s">
        <v>3829</v>
      </c>
      <c r="L222" t="s">
        <v>3754</v>
      </c>
      <c r="N222" t="s">
        <v>116</v>
      </c>
      <c r="O222" t="s">
        <v>117</v>
      </c>
      <c r="P222">
        <v>96950</v>
      </c>
      <c r="Q222" t="s">
        <v>118</v>
      </c>
      <c r="S222">
        <v>16702352743</v>
      </c>
      <c r="U222">
        <v>56132</v>
      </c>
      <c r="V222" t="s">
        <v>120</v>
      </c>
      <c r="X222" t="s">
        <v>3756</v>
      </c>
      <c r="Y222" t="s">
        <v>3757</v>
      </c>
      <c r="Z222" t="s">
        <v>255</v>
      </c>
      <c r="AA222" t="s">
        <v>1547</v>
      </c>
      <c r="AB222" t="s">
        <v>3754</v>
      </c>
      <c r="AD222" t="s">
        <v>116</v>
      </c>
      <c r="AE222" t="s">
        <v>117</v>
      </c>
      <c r="AF222">
        <v>96950</v>
      </c>
      <c r="AG222" t="s">
        <v>118</v>
      </c>
      <c r="AI222">
        <v>16702352743</v>
      </c>
      <c r="AK222" t="s">
        <v>3831</v>
      </c>
      <c r="BC222" t="str">
        <f>"37-2011.00"</f>
        <v>37-2011.00</v>
      </c>
      <c r="BD222" t="s">
        <v>898</v>
      </c>
      <c r="BE222" t="s">
        <v>9230</v>
      </c>
      <c r="BF222" t="s">
        <v>779</v>
      </c>
      <c r="BG222">
        <v>10</v>
      </c>
      <c r="BI222" s="1">
        <v>44105</v>
      </c>
      <c r="BJ222" s="1">
        <v>44469</v>
      </c>
      <c r="BM222">
        <v>35</v>
      </c>
      <c r="BN222">
        <v>0</v>
      </c>
      <c r="BO222">
        <v>7</v>
      </c>
      <c r="BP222">
        <v>7</v>
      </c>
      <c r="BQ222">
        <v>7</v>
      </c>
      <c r="BR222">
        <v>7</v>
      </c>
      <c r="BS222">
        <v>7</v>
      </c>
      <c r="BT222">
        <v>0</v>
      </c>
      <c r="BU222" t="str">
        <f>"9:00 AM"</f>
        <v>9:00 AM</v>
      </c>
      <c r="BV222" t="str">
        <f t="shared" si="16"/>
        <v>5:00 PM</v>
      </c>
      <c r="BW222" t="s">
        <v>128</v>
      </c>
      <c r="BX222">
        <v>0</v>
      </c>
      <c r="BY222">
        <v>12</v>
      </c>
      <c r="BZ222" t="s">
        <v>111</v>
      </c>
      <c r="CA222">
        <v>0</v>
      </c>
      <c r="CB222" s="2" t="s">
        <v>9231</v>
      </c>
      <c r="CC222" t="s">
        <v>3754</v>
      </c>
      <c r="CE222" t="s">
        <v>116</v>
      </c>
      <c r="CF222" t="s">
        <v>117</v>
      </c>
      <c r="CG222">
        <v>96950</v>
      </c>
      <c r="CH222" s="3">
        <v>10.42</v>
      </c>
      <c r="CI222" s="3">
        <v>10.42</v>
      </c>
      <c r="CJ222" s="3">
        <v>15.63</v>
      </c>
      <c r="CK222" s="3">
        <v>15.63</v>
      </c>
      <c r="CL222" t="s">
        <v>132</v>
      </c>
      <c r="CM222" t="s">
        <v>119</v>
      </c>
      <c r="CN222" t="s">
        <v>133</v>
      </c>
      <c r="CP222" t="s">
        <v>111</v>
      </c>
      <c r="CQ222" t="s">
        <v>134</v>
      </c>
      <c r="CR222" t="s">
        <v>134</v>
      </c>
      <c r="CS222" t="s">
        <v>134</v>
      </c>
      <c r="CT222" t="s">
        <v>119</v>
      </c>
      <c r="CU222" t="s">
        <v>134</v>
      </c>
      <c r="CV222" t="s">
        <v>134</v>
      </c>
      <c r="CW222" t="s">
        <v>5868</v>
      </c>
      <c r="CX222">
        <v>16702352743</v>
      </c>
      <c r="CY222" t="s">
        <v>3831</v>
      </c>
      <c r="CZ222" t="s">
        <v>119</v>
      </c>
      <c r="DA222" t="s">
        <v>134</v>
      </c>
      <c r="DB222" t="s">
        <v>111</v>
      </c>
    </row>
    <row r="223" spans="1:111" ht="15" customHeight="1" x14ac:dyDescent="0.25">
      <c r="A223" t="s">
        <v>4640</v>
      </c>
      <c r="B223" t="s">
        <v>109</v>
      </c>
      <c r="C223" s="1">
        <v>44046.919489583335</v>
      </c>
      <c r="D223" s="1">
        <v>44112</v>
      </c>
      <c r="E223" t="s">
        <v>138</v>
      </c>
      <c r="F223" s="1">
        <v>44103.833333333336</v>
      </c>
      <c r="G223" t="s">
        <v>111</v>
      </c>
      <c r="H223" t="s">
        <v>111</v>
      </c>
      <c r="I223" t="s">
        <v>111</v>
      </c>
      <c r="J223" t="s">
        <v>3498</v>
      </c>
      <c r="K223" t="s">
        <v>4641</v>
      </c>
      <c r="L223" t="s">
        <v>4642</v>
      </c>
      <c r="M223" t="s">
        <v>4643</v>
      </c>
      <c r="N223" t="s">
        <v>154</v>
      </c>
      <c r="O223" t="s">
        <v>117</v>
      </c>
      <c r="P223">
        <v>96950</v>
      </c>
      <c r="Q223" t="s">
        <v>118</v>
      </c>
      <c r="R223" t="s">
        <v>119</v>
      </c>
      <c r="S223">
        <v>16702358233</v>
      </c>
      <c r="U223">
        <v>811111</v>
      </c>
      <c r="V223" t="s">
        <v>120</v>
      </c>
      <c r="X223" t="s">
        <v>2875</v>
      </c>
      <c r="Y223" t="s">
        <v>2876</v>
      </c>
      <c r="Z223" t="s">
        <v>3501</v>
      </c>
      <c r="AA223" t="s">
        <v>202</v>
      </c>
      <c r="AB223" t="s">
        <v>3018</v>
      </c>
      <c r="AC223" t="s">
        <v>821</v>
      </c>
      <c r="AD223" t="s">
        <v>154</v>
      </c>
      <c r="AE223" t="s">
        <v>117</v>
      </c>
      <c r="AF223">
        <v>96950</v>
      </c>
      <c r="AG223" t="s">
        <v>118</v>
      </c>
      <c r="AH223" t="s">
        <v>119</v>
      </c>
      <c r="AI223">
        <v>16702358233</v>
      </c>
      <c r="AK223" t="s">
        <v>3503</v>
      </c>
      <c r="BC223" t="str">
        <f>"49-3023.01"</f>
        <v>49-3023.01</v>
      </c>
      <c r="BD223" t="s">
        <v>451</v>
      </c>
      <c r="BE223" t="s">
        <v>4644</v>
      </c>
      <c r="BF223" t="s">
        <v>4645</v>
      </c>
      <c r="BG223">
        <v>3</v>
      </c>
      <c r="BI223" s="1">
        <v>44105</v>
      </c>
      <c r="BJ223" s="1">
        <v>44469</v>
      </c>
      <c r="BM223">
        <v>40</v>
      </c>
      <c r="BN223">
        <v>0</v>
      </c>
      <c r="BO223">
        <v>8</v>
      </c>
      <c r="BP223">
        <v>8</v>
      </c>
      <c r="BQ223">
        <v>8</v>
      </c>
      <c r="BR223">
        <v>8</v>
      </c>
      <c r="BS223">
        <v>8</v>
      </c>
      <c r="BT223">
        <v>0</v>
      </c>
      <c r="BU223" t="str">
        <f t="shared" ref="BU223:BU247" si="17">"8:00 AM"</f>
        <v>8:00 AM</v>
      </c>
      <c r="BV223" t="str">
        <f t="shared" si="16"/>
        <v>5:00 PM</v>
      </c>
      <c r="BW223" t="s">
        <v>128</v>
      </c>
      <c r="BX223">
        <v>0</v>
      </c>
      <c r="BY223">
        <v>24</v>
      </c>
      <c r="BZ223" t="s">
        <v>111</v>
      </c>
      <c r="CA223">
        <v>0</v>
      </c>
      <c r="CB223" t="s">
        <v>4646</v>
      </c>
      <c r="CC223" t="s">
        <v>4647</v>
      </c>
      <c r="CD223" t="s">
        <v>119</v>
      </c>
      <c r="CE223" t="s">
        <v>154</v>
      </c>
      <c r="CF223" t="s">
        <v>117</v>
      </c>
      <c r="CG223">
        <v>96950</v>
      </c>
      <c r="CH223" s="3">
        <v>7.98</v>
      </c>
      <c r="CI223" s="3">
        <v>8.02</v>
      </c>
      <c r="CJ223" s="3">
        <v>11.97</v>
      </c>
      <c r="CK223" s="3">
        <v>12.03</v>
      </c>
      <c r="CL223" t="s">
        <v>132</v>
      </c>
      <c r="CM223" t="s">
        <v>119</v>
      </c>
      <c r="CN223" t="s">
        <v>133</v>
      </c>
      <c r="CP223" t="s">
        <v>111</v>
      </c>
      <c r="CQ223" t="s">
        <v>134</v>
      </c>
      <c r="CR223" t="s">
        <v>111</v>
      </c>
      <c r="CS223" t="s">
        <v>134</v>
      </c>
      <c r="CT223" t="s">
        <v>119</v>
      </c>
      <c r="CU223" t="s">
        <v>119</v>
      </c>
      <c r="CV223" t="s">
        <v>119</v>
      </c>
      <c r="CW223" t="s">
        <v>119</v>
      </c>
      <c r="CX223">
        <v>16702358233</v>
      </c>
      <c r="CY223" t="s">
        <v>3503</v>
      </c>
      <c r="CZ223" t="s">
        <v>119</v>
      </c>
      <c r="DA223" t="s">
        <v>134</v>
      </c>
      <c r="DB223" t="s">
        <v>111</v>
      </c>
      <c r="DC223" t="s">
        <v>2875</v>
      </c>
      <c r="DD223" t="s">
        <v>2876</v>
      </c>
      <c r="DE223" t="s">
        <v>2123</v>
      </c>
      <c r="DF223" t="s">
        <v>4641</v>
      </c>
      <c r="DG223" t="s">
        <v>3503</v>
      </c>
    </row>
    <row r="224" spans="1:111" ht="15" customHeight="1" x14ac:dyDescent="0.25">
      <c r="A224" t="s">
        <v>8635</v>
      </c>
      <c r="B224" t="s">
        <v>137</v>
      </c>
      <c r="C224" s="1">
        <v>44046.978245370374</v>
      </c>
      <c r="D224" s="1">
        <v>44112</v>
      </c>
      <c r="E224" t="s">
        <v>110</v>
      </c>
      <c r="G224" t="s">
        <v>111</v>
      </c>
      <c r="H224" t="s">
        <v>111</v>
      </c>
      <c r="I224" t="s">
        <v>111</v>
      </c>
      <c r="J224" t="s">
        <v>5092</v>
      </c>
      <c r="K224" t="s">
        <v>8636</v>
      </c>
      <c r="L224" t="s">
        <v>5095</v>
      </c>
      <c r="M224" t="s">
        <v>8637</v>
      </c>
      <c r="N224" t="s">
        <v>116</v>
      </c>
      <c r="O224" t="s">
        <v>117</v>
      </c>
      <c r="P224">
        <v>96950</v>
      </c>
      <c r="Q224" t="s">
        <v>118</v>
      </c>
      <c r="R224" t="s">
        <v>119</v>
      </c>
      <c r="S224">
        <v>16702348383</v>
      </c>
      <c r="T224">
        <v>0</v>
      </c>
      <c r="U224">
        <v>45439</v>
      </c>
      <c r="V224" t="s">
        <v>120</v>
      </c>
      <c r="X224" t="s">
        <v>5096</v>
      </c>
      <c r="Y224" t="s">
        <v>5097</v>
      </c>
      <c r="Z224" t="s">
        <v>2043</v>
      </c>
      <c r="AA224" t="s">
        <v>789</v>
      </c>
      <c r="AB224" t="s">
        <v>5095</v>
      </c>
      <c r="AC224" t="s">
        <v>8637</v>
      </c>
      <c r="AD224" t="s">
        <v>116</v>
      </c>
      <c r="AE224" t="s">
        <v>117</v>
      </c>
      <c r="AF224">
        <v>96950</v>
      </c>
      <c r="AG224" t="s">
        <v>118</v>
      </c>
      <c r="AH224" t="s">
        <v>119</v>
      </c>
      <c r="AI224">
        <v>16702348383</v>
      </c>
      <c r="AJ224">
        <v>0</v>
      </c>
      <c r="AK224" t="s">
        <v>5098</v>
      </c>
      <c r="BC224" t="str">
        <f>"27-1023.00"</f>
        <v>27-1023.00</v>
      </c>
      <c r="BD224" t="s">
        <v>8638</v>
      </c>
      <c r="BE224" t="s">
        <v>8639</v>
      </c>
      <c r="BF224" t="s">
        <v>8640</v>
      </c>
      <c r="BG224">
        <v>1</v>
      </c>
      <c r="BH224">
        <v>1</v>
      </c>
      <c r="BI224" s="1">
        <v>44105</v>
      </c>
      <c r="BJ224" s="1">
        <v>44469</v>
      </c>
      <c r="BK224" s="1">
        <v>44112</v>
      </c>
      <c r="BL224" s="1">
        <v>44469</v>
      </c>
      <c r="BM224">
        <v>40</v>
      </c>
      <c r="BN224">
        <v>0</v>
      </c>
      <c r="BO224">
        <v>8</v>
      </c>
      <c r="BP224">
        <v>8</v>
      </c>
      <c r="BQ224">
        <v>8</v>
      </c>
      <c r="BR224">
        <v>8</v>
      </c>
      <c r="BS224">
        <v>8</v>
      </c>
      <c r="BT224">
        <v>0</v>
      </c>
      <c r="BU224" t="str">
        <f t="shared" si="17"/>
        <v>8:00 AM</v>
      </c>
      <c r="BV224" t="str">
        <f t="shared" si="16"/>
        <v>5:00 PM</v>
      </c>
      <c r="BW224" t="s">
        <v>128</v>
      </c>
      <c r="BX224">
        <v>0</v>
      </c>
      <c r="BY224">
        <v>12</v>
      </c>
      <c r="BZ224" t="s">
        <v>111</v>
      </c>
      <c r="CA224">
        <v>0</v>
      </c>
      <c r="CB224" t="s">
        <v>8641</v>
      </c>
      <c r="CC224" t="s">
        <v>8637</v>
      </c>
      <c r="CD224" t="s">
        <v>5095</v>
      </c>
      <c r="CE224" t="s">
        <v>116</v>
      </c>
      <c r="CF224" t="s">
        <v>117</v>
      </c>
      <c r="CG224">
        <v>96950</v>
      </c>
      <c r="CH224" s="3">
        <v>10.26</v>
      </c>
      <c r="CI224" s="3">
        <v>10.26</v>
      </c>
      <c r="CJ224" s="3">
        <v>15.39</v>
      </c>
      <c r="CK224" s="3">
        <v>15.39</v>
      </c>
      <c r="CL224" t="s">
        <v>132</v>
      </c>
      <c r="CM224" t="s">
        <v>119</v>
      </c>
      <c r="CN224" t="s">
        <v>133</v>
      </c>
      <c r="CP224" t="s">
        <v>111</v>
      </c>
      <c r="CQ224" t="s">
        <v>134</v>
      </c>
      <c r="CR224" t="s">
        <v>111</v>
      </c>
      <c r="CS224" t="s">
        <v>134</v>
      </c>
      <c r="CT224" t="s">
        <v>119</v>
      </c>
      <c r="CU224" t="s">
        <v>134</v>
      </c>
      <c r="CV224" t="s">
        <v>119</v>
      </c>
      <c r="CW224" t="s">
        <v>119</v>
      </c>
      <c r="CX224">
        <v>16702348383</v>
      </c>
      <c r="CY224" t="s">
        <v>5098</v>
      </c>
      <c r="CZ224" t="s">
        <v>119</v>
      </c>
      <c r="DA224" t="s">
        <v>134</v>
      </c>
      <c r="DB224" t="s">
        <v>111</v>
      </c>
      <c r="DC224" t="s">
        <v>5096</v>
      </c>
      <c r="DD224" t="s">
        <v>5097</v>
      </c>
      <c r="DE224" t="s">
        <v>2043</v>
      </c>
      <c r="DF224" t="s">
        <v>5092</v>
      </c>
      <c r="DG224" t="s">
        <v>5098</v>
      </c>
    </row>
    <row r="225" spans="1:111" ht="15" customHeight="1" x14ac:dyDescent="0.25">
      <c r="A225" t="s">
        <v>6608</v>
      </c>
      <c r="B225" t="s">
        <v>137</v>
      </c>
      <c r="C225" s="1">
        <v>44047.002458796298</v>
      </c>
      <c r="D225" s="1">
        <v>44111</v>
      </c>
      <c r="E225" t="s">
        <v>110</v>
      </c>
      <c r="G225" t="s">
        <v>111</v>
      </c>
      <c r="H225" t="s">
        <v>111</v>
      </c>
      <c r="I225" t="s">
        <v>111</v>
      </c>
      <c r="J225" t="s">
        <v>6609</v>
      </c>
      <c r="K225" t="s">
        <v>6610</v>
      </c>
      <c r="L225" t="s">
        <v>6611</v>
      </c>
      <c r="M225" t="s">
        <v>6612</v>
      </c>
      <c r="N225" t="s">
        <v>116</v>
      </c>
      <c r="O225" t="s">
        <v>117</v>
      </c>
      <c r="P225">
        <v>96950</v>
      </c>
      <c r="Q225" t="s">
        <v>118</v>
      </c>
      <c r="R225" t="s">
        <v>119</v>
      </c>
      <c r="S225">
        <v>16709890608</v>
      </c>
      <c r="T225">
        <v>0</v>
      </c>
      <c r="U225">
        <v>811212</v>
      </c>
      <c r="V225" t="s">
        <v>120</v>
      </c>
      <c r="X225" t="s">
        <v>388</v>
      </c>
      <c r="Y225" t="s">
        <v>6613</v>
      </c>
      <c r="Z225" t="s">
        <v>119</v>
      </c>
      <c r="AA225" t="s">
        <v>216</v>
      </c>
      <c r="AB225" t="s">
        <v>6611</v>
      </c>
      <c r="AC225" t="s">
        <v>6612</v>
      </c>
      <c r="AD225" t="s">
        <v>116</v>
      </c>
      <c r="AE225" t="s">
        <v>117</v>
      </c>
      <c r="AF225">
        <v>96950</v>
      </c>
      <c r="AG225" t="s">
        <v>118</v>
      </c>
      <c r="AH225" t="s">
        <v>119</v>
      </c>
      <c r="AI225">
        <v>16709890608</v>
      </c>
      <c r="AJ225">
        <v>0</v>
      </c>
      <c r="AK225" t="s">
        <v>6614</v>
      </c>
      <c r="BC225" t="str">
        <f>"15-1151.00"</f>
        <v>15-1151.00</v>
      </c>
      <c r="BD225" t="s">
        <v>1183</v>
      </c>
      <c r="BE225" t="s">
        <v>6615</v>
      </c>
      <c r="BF225" t="s">
        <v>6616</v>
      </c>
      <c r="BG225">
        <v>1</v>
      </c>
      <c r="BH225">
        <v>1</v>
      </c>
      <c r="BI225" s="1">
        <v>44105</v>
      </c>
      <c r="BJ225" s="1">
        <v>44469</v>
      </c>
      <c r="BK225" s="1">
        <v>44111</v>
      </c>
      <c r="BL225" s="1">
        <v>44469</v>
      </c>
      <c r="BM225">
        <v>40</v>
      </c>
      <c r="BN225">
        <v>0</v>
      </c>
      <c r="BO225">
        <v>8</v>
      </c>
      <c r="BP225">
        <v>8</v>
      </c>
      <c r="BQ225">
        <v>8</v>
      </c>
      <c r="BR225">
        <v>8</v>
      </c>
      <c r="BS225">
        <v>8</v>
      </c>
      <c r="BT225">
        <v>0</v>
      </c>
      <c r="BU225" t="str">
        <f t="shared" si="17"/>
        <v>8:00 AM</v>
      </c>
      <c r="BV225" t="str">
        <f t="shared" si="16"/>
        <v>5:00 PM</v>
      </c>
      <c r="BW225" t="s">
        <v>349</v>
      </c>
      <c r="BX225">
        <v>0</v>
      </c>
      <c r="BY225">
        <v>24</v>
      </c>
      <c r="BZ225" t="s">
        <v>111</v>
      </c>
      <c r="CA225">
        <v>0</v>
      </c>
      <c r="CB225" t="s">
        <v>6617</v>
      </c>
      <c r="CC225" t="s">
        <v>6611</v>
      </c>
      <c r="CD225" t="s">
        <v>6618</v>
      </c>
      <c r="CE225" t="s">
        <v>116</v>
      </c>
      <c r="CF225" t="s">
        <v>117</v>
      </c>
      <c r="CG225">
        <v>96950</v>
      </c>
      <c r="CH225" s="3">
        <v>10.64</v>
      </c>
      <c r="CI225" s="3">
        <v>10.64</v>
      </c>
      <c r="CJ225" s="3">
        <v>15.96</v>
      </c>
      <c r="CK225" s="3">
        <v>15.96</v>
      </c>
      <c r="CL225" t="s">
        <v>132</v>
      </c>
      <c r="CM225" t="s">
        <v>119</v>
      </c>
      <c r="CN225" t="s">
        <v>133</v>
      </c>
      <c r="CP225" t="s">
        <v>111</v>
      </c>
      <c r="CQ225" t="s">
        <v>134</v>
      </c>
      <c r="CR225" t="s">
        <v>111</v>
      </c>
      <c r="CS225" t="s">
        <v>134</v>
      </c>
      <c r="CT225" t="s">
        <v>119</v>
      </c>
      <c r="CU225" t="s">
        <v>134</v>
      </c>
      <c r="CV225" t="s">
        <v>119</v>
      </c>
      <c r="CW225" t="s">
        <v>119</v>
      </c>
      <c r="CX225">
        <v>16709890608</v>
      </c>
      <c r="CY225" t="s">
        <v>6614</v>
      </c>
      <c r="CZ225" t="s">
        <v>119</v>
      </c>
      <c r="DA225" t="s">
        <v>134</v>
      </c>
      <c r="DB225" t="s">
        <v>111</v>
      </c>
      <c r="DC225" t="s">
        <v>388</v>
      </c>
      <c r="DD225" t="s">
        <v>6613</v>
      </c>
      <c r="DF225" t="s">
        <v>6609</v>
      </c>
      <c r="DG225" t="s">
        <v>6614</v>
      </c>
    </row>
    <row r="226" spans="1:111" ht="15" customHeight="1" x14ac:dyDescent="0.25">
      <c r="A226" t="s">
        <v>9751</v>
      </c>
      <c r="B226" t="s">
        <v>137</v>
      </c>
      <c r="C226" s="1">
        <v>44047.011970949075</v>
      </c>
      <c r="D226" s="1">
        <v>44109</v>
      </c>
      <c r="E226" t="s">
        <v>138</v>
      </c>
      <c r="F226" s="1">
        <v>44103.833333333336</v>
      </c>
      <c r="G226" t="s">
        <v>134</v>
      </c>
      <c r="H226" t="s">
        <v>111</v>
      </c>
      <c r="I226" t="s">
        <v>111</v>
      </c>
      <c r="J226" t="s">
        <v>8293</v>
      </c>
      <c r="K226" t="s">
        <v>8294</v>
      </c>
      <c r="L226" t="s">
        <v>9752</v>
      </c>
      <c r="M226" t="s">
        <v>3323</v>
      </c>
      <c r="N226" t="s">
        <v>116</v>
      </c>
      <c r="O226" t="s">
        <v>117</v>
      </c>
      <c r="P226">
        <v>96950</v>
      </c>
      <c r="Q226" t="s">
        <v>118</v>
      </c>
      <c r="R226" t="s">
        <v>119</v>
      </c>
      <c r="S226">
        <v>16702345201</v>
      </c>
      <c r="U226">
        <v>81111</v>
      </c>
      <c r="V226" t="s">
        <v>120</v>
      </c>
      <c r="X226" t="s">
        <v>709</v>
      </c>
      <c r="Y226" t="s">
        <v>710</v>
      </c>
      <c r="Z226" t="s">
        <v>119</v>
      </c>
      <c r="AA226" t="s">
        <v>711</v>
      </c>
      <c r="AB226" t="s">
        <v>9752</v>
      </c>
      <c r="AC226" t="s">
        <v>3323</v>
      </c>
      <c r="AD226" t="s">
        <v>260</v>
      </c>
      <c r="AE226" t="s">
        <v>117</v>
      </c>
      <c r="AF226">
        <v>96950</v>
      </c>
      <c r="AG226" t="s">
        <v>118</v>
      </c>
      <c r="AH226" t="s">
        <v>119</v>
      </c>
      <c r="AI226">
        <v>16702345201</v>
      </c>
      <c r="AK226" t="s">
        <v>8295</v>
      </c>
      <c r="BC226" t="str">
        <f>"41-1011.00"</f>
        <v>41-1011.00</v>
      </c>
      <c r="BD226" t="s">
        <v>204</v>
      </c>
      <c r="BE226" t="s">
        <v>9753</v>
      </c>
      <c r="BF226" t="s">
        <v>8943</v>
      </c>
      <c r="BG226">
        <v>1</v>
      </c>
      <c r="BH226">
        <v>1</v>
      </c>
      <c r="BI226" s="1">
        <v>44105</v>
      </c>
      <c r="BJ226" s="1">
        <v>45199</v>
      </c>
      <c r="BK226" s="1">
        <v>44109</v>
      </c>
      <c r="BL226" s="1">
        <v>45199</v>
      </c>
      <c r="BM226">
        <v>40</v>
      </c>
      <c r="BN226">
        <v>0</v>
      </c>
      <c r="BO226">
        <v>8</v>
      </c>
      <c r="BP226">
        <v>8</v>
      </c>
      <c r="BQ226">
        <v>8</v>
      </c>
      <c r="BR226">
        <v>8</v>
      </c>
      <c r="BS226">
        <v>8</v>
      </c>
      <c r="BT226">
        <v>0</v>
      </c>
      <c r="BU226" t="str">
        <f t="shared" si="17"/>
        <v>8:00 AM</v>
      </c>
      <c r="BV226" t="str">
        <f t="shared" si="16"/>
        <v>5:00 PM</v>
      </c>
      <c r="BW226" t="s">
        <v>128</v>
      </c>
      <c r="BX226">
        <v>0</v>
      </c>
      <c r="BY226">
        <v>12</v>
      </c>
      <c r="BZ226" t="s">
        <v>134</v>
      </c>
      <c r="CA226">
        <v>5</v>
      </c>
      <c r="CB226" s="2" t="s">
        <v>9754</v>
      </c>
      <c r="CC226" t="s">
        <v>9752</v>
      </c>
      <c r="CD226" t="s">
        <v>3323</v>
      </c>
      <c r="CE226" t="s">
        <v>116</v>
      </c>
      <c r="CF226" t="s">
        <v>117</v>
      </c>
      <c r="CG226">
        <v>96950</v>
      </c>
      <c r="CH226" s="3">
        <v>9.4600000000000009</v>
      </c>
      <c r="CI226" s="3">
        <v>9.4600000000000009</v>
      </c>
      <c r="CJ226" s="3">
        <v>14.19</v>
      </c>
      <c r="CK226" s="3">
        <v>14.19</v>
      </c>
      <c r="CL226" t="s">
        <v>132</v>
      </c>
      <c r="CN226" t="s">
        <v>133</v>
      </c>
      <c r="CP226" t="s">
        <v>111</v>
      </c>
      <c r="CQ226" t="s">
        <v>134</v>
      </c>
      <c r="CR226" t="s">
        <v>111</v>
      </c>
      <c r="CS226" t="s">
        <v>134</v>
      </c>
      <c r="CT226" t="s">
        <v>119</v>
      </c>
      <c r="CU226" t="s">
        <v>134</v>
      </c>
      <c r="CV226" t="s">
        <v>119</v>
      </c>
      <c r="CW226" t="s">
        <v>119</v>
      </c>
      <c r="CX226">
        <v>16702345201</v>
      </c>
      <c r="CY226" t="s">
        <v>8295</v>
      </c>
      <c r="CZ226" t="s">
        <v>119</v>
      </c>
      <c r="DA226" t="s">
        <v>134</v>
      </c>
      <c r="DB226" t="s">
        <v>111</v>
      </c>
    </row>
    <row r="227" spans="1:111" ht="15" customHeight="1" x14ac:dyDescent="0.25">
      <c r="A227" t="s">
        <v>8688</v>
      </c>
      <c r="B227" t="s">
        <v>137</v>
      </c>
      <c r="C227" s="1">
        <v>44047.042417013887</v>
      </c>
      <c r="D227" s="1">
        <v>44113</v>
      </c>
      <c r="E227" t="s">
        <v>138</v>
      </c>
      <c r="F227" s="1">
        <v>44103.833333333336</v>
      </c>
      <c r="G227" t="s">
        <v>134</v>
      </c>
      <c r="H227" t="s">
        <v>111</v>
      </c>
      <c r="I227" t="s">
        <v>111</v>
      </c>
      <c r="J227" t="s">
        <v>8293</v>
      </c>
      <c r="K227" t="s">
        <v>8294</v>
      </c>
      <c r="L227" t="s">
        <v>3464</v>
      </c>
      <c r="N227" t="s">
        <v>116</v>
      </c>
      <c r="O227" t="s">
        <v>117</v>
      </c>
      <c r="P227">
        <v>96950</v>
      </c>
      <c r="Q227" t="s">
        <v>118</v>
      </c>
      <c r="S227">
        <v>16702345201</v>
      </c>
      <c r="U227">
        <v>81111</v>
      </c>
      <c r="V227" t="s">
        <v>120</v>
      </c>
      <c r="X227" t="s">
        <v>709</v>
      </c>
      <c r="Y227" t="s">
        <v>710</v>
      </c>
      <c r="Z227" t="s">
        <v>119</v>
      </c>
      <c r="AA227" t="s">
        <v>711</v>
      </c>
      <c r="AB227" t="s">
        <v>1846</v>
      </c>
      <c r="AD227" t="s">
        <v>116</v>
      </c>
      <c r="AE227" t="s">
        <v>117</v>
      </c>
      <c r="AF227">
        <v>96950</v>
      </c>
      <c r="AG227" t="s">
        <v>118</v>
      </c>
      <c r="AI227">
        <v>16702345201</v>
      </c>
      <c r="AK227" t="s">
        <v>8295</v>
      </c>
      <c r="BC227" t="str">
        <f>"49-3023.01"</f>
        <v>49-3023.01</v>
      </c>
      <c r="BD227" t="s">
        <v>451</v>
      </c>
      <c r="BE227" t="s">
        <v>8689</v>
      </c>
      <c r="BF227" t="s">
        <v>5892</v>
      </c>
      <c r="BG227">
        <v>1</v>
      </c>
      <c r="BH227">
        <v>1</v>
      </c>
      <c r="BI227" s="1">
        <v>44105</v>
      </c>
      <c r="BJ227" s="1">
        <v>45199</v>
      </c>
      <c r="BK227" s="1">
        <v>44113</v>
      </c>
      <c r="BL227" s="1">
        <v>45199</v>
      </c>
      <c r="BM227">
        <v>40</v>
      </c>
      <c r="BN227">
        <v>0</v>
      </c>
      <c r="BO227">
        <v>8</v>
      </c>
      <c r="BP227">
        <v>8</v>
      </c>
      <c r="BQ227">
        <v>8</v>
      </c>
      <c r="BR227">
        <v>8</v>
      </c>
      <c r="BS227">
        <v>8</v>
      </c>
      <c r="BT227">
        <v>0</v>
      </c>
      <c r="BU227" t="str">
        <f t="shared" si="17"/>
        <v>8:00 AM</v>
      </c>
      <c r="BV227" t="str">
        <f t="shared" si="16"/>
        <v>5:00 PM</v>
      </c>
      <c r="BW227" t="s">
        <v>128</v>
      </c>
      <c r="BX227">
        <v>0</v>
      </c>
      <c r="BY227">
        <v>12</v>
      </c>
      <c r="BZ227" t="s">
        <v>111</v>
      </c>
      <c r="CA227">
        <v>0</v>
      </c>
      <c r="CB227" t="s">
        <v>8690</v>
      </c>
      <c r="CC227" t="s">
        <v>3464</v>
      </c>
      <c r="CE227" t="s">
        <v>260</v>
      </c>
      <c r="CF227" t="s">
        <v>117</v>
      </c>
      <c r="CG227">
        <v>96950</v>
      </c>
      <c r="CH227" s="3">
        <v>7.98</v>
      </c>
      <c r="CI227" s="3">
        <v>7.98</v>
      </c>
      <c r="CJ227" s="3">
        <v>11.97</v>
      </c>
      <c r="CK227" s="3">
        <v>11.97</v>
      </c>
      <c r="CL227" t="s">
        <v>132</v>
      </c>
      <c r="CN227" t="s">
        <v>133</v>
      </c>
      <c r="CP227" t="s">
        <v>111</v>
      </c>
      <c r="CQ227" t="s">
        <v>134</v>
      </c>
      <c r="CR227" t="s">
        <v>111</v>
      </c>
      <c r="CS227" t="s">
        <v>134</v>
      </c>
      <c r="CT227" t="s">
        <v>119</v>
      </c>
      <c r="CU227" t="s">
        <v>134</v>
      </c>
      <c r="CV227" t="s">
        <v>119</v>
      </c>
      <c r="CW227" t="s">
        <v>119</v>
      </c>
      <c r="CX227">
        <v>16702345201</v>
      </c>
      <c r="CY227" t="s">
        <v>8295</v>
      </c>
      <c r="CZ227" t="s">
        <v>119</v>
      </c>
      <c r="DA227" t="s">
        <v>134</v>
      </c>
      <c r="DB227" t="s">
        <v>111</v>
      </c>
    </row>
    <row r="228" spans="1:111" ht="15" customHeight="1" x14ac:dyDescent="0.25">
      <c r="A228" t="s">
        <v>9391</v>
      </c>
      <c r="B228" t="s">
        <v>137</v>
      </c>
      <c r="C228" s="1">
        <v>44047.044800810188</v>
      </c>
      <c r="D228" s="1">
        <v>44113</v>
      </c>
      <c r="E228" t="s">
        <v>138</v>
      </c>
      <c r="F228" s="1">
        <v>44103.833333333336</v>
      </c>
      <c r="G228" t="s">
        <v>111</v>
      </c>
      <c r="H228" t="s">
        <v>111</v>
      </c>
      <c r="I228" t="s">
        <v>111</v>
      </c>
      <c r="J228" t="s">
        <v>8293</v>
      </c>
      <c r="K228" t="s">
        <v>8294</v>
      </c>
      <c r="L228" t="s">
        <v>3464</v>
      </c>
      <c r="N228" t="s">
        <v>116</v>
      </c>
      <c r="O228" t="s">
        <v>117</v>
      </c>
      <c r="P228">
        <v>96950</v>
      </c>
      <c r="Q228" t="s">
        <v>118</v>
      </c>
      <c r="S228">
        <v>16702345201</v>
      </c>
      <c r="U228">
        <v>81111</v>
      </c>
      <c r="V228" t="s">
        <v>120</v>
      </c>
      <c r="X228" t="s">
        <v>709</v>
      </c>
      <c r="Y228" t="s">
        <v>710</v>
      </c>
      <c r="Z228" t="s">
        <v>119</v>
      </c>
      <c r="AA228" t="s">
        <v>711</v>
      </c>
      <c r="AB228" t="s">
        <v>1846</v>
      </c>
      <c r="AD228" t="s">
        <v>116</v>
      </c>
      <c r="AE228" t="s">
        <v>117</v>
      </c>
      <c r="AF228">
        <v>96950</v>
      </c>
      <c r="AG228" t="s">
        <v>118</v>
      </c>
      <c r="AI228">
        <v>16702345201</v>
      </c>
      <c r="AK228" t="s">
        <v>8295</v>
      </c>
      <c r="BC228" t="str">
        <f>"49-3023.01"</f>
        <v>49-3023.01</v>
      </c>
      <c r="BD228" t="s">
        <v>451</v>
      </c>
      <c r="BE228" t="s">
        <v>8689</v>
      </c>
      <c r="BF228" t="s">
        <v>5892</v>
      </c>
      <c r="BG228">
        <v>2</v>
      </c>
      <c r="BH228">
        <v>2</v>
      </c>
      <c r="BI228" s="1">
        <v>44105</v>
      </c>
      <c r="BJ228" s="1">
        <v>44469</v>
      </c>
      <c r="BK228" s="1">
        <v>44113</v>
      </c>
      <c r="BL228" s="1">
        <v>44469</v>
      </c>
      <c r="BM228">
        <v>40</v>
      </c>
      <c r="BN228">
        <v>0</v>
      </c>
      <c r="BO228">
        <v>8</v>
      </c>
      <c r="BP228">
        <v>8</v>
      </c>
      <c r="BQ228">
        <v>8</v>
      </c>
      <c r="BR228">
        <v>8</v>
      </c>
      <c r="BS228">
        <v>8</v>
      </c>
      <c r="BT228">
        <v>0</v>
      </c>
      <c r="BU228" t="str">
        <f t="shared" si="17"/>
        <v>8:00 AM</v>
      </c>
      <c r="BV228" t="str">
        <f t="shared" si="16"/>
        <v>5:00 PM</v>
      </c>
      <c r="BW228" t="s">
        <v>128</v>
      </c>
      <c r="BX228">
        <v>0</v>
      </c>
      <c r="BY228">
        <v>12</v>
      </c>
      <c r="BZ228" t="s">
        <v>111</v>
      </c>
      <c r="CA228">
        <v>0</v>
      </c>
      <c r="CB228" t="s">
        <v>8690</v>
      </c>
      <c r="CC228" t="s">
        <v>3464</v>
      </c>
      <c r="CE228" t="s">
        <v>260</v>
      </c>
      <c r="CF228" t="s">
        <v>117</v>
      </c>
      <c r="CG228">
        <v>96950</v>
      </c>
      <c r="CH228" s="3">
        <v>7.98</v>
      </c>
      <c r="CI228" s="3">
        <v>7.98</v>
      </c>
      <c r="CJ228" s="3">
        <v>11.97</v>
      </c>
      <c r="CK228" s="3">
        <v>11.97</v>
      </c>
      <c r="CL228" t="s">
        <v>132</v>
      </c>
      <c r="CN228" t="s">
        <v>133</v>
      </c>
      <c r="CP228" t="s">
        <v>111</v>
      </c>
      <c r="CQ228" t="s">
        <v>134</v>
      </c>
      <c r="CR228" t="s">
        <v>111</v>
      </c>
      <c r="CS228" t="s">
        <v>134</v>
      </c>
      <c r="CT228" t="s">
        <v>119</v>
      </c>
      <c r="CU228" t="s">
        <v>134</v>
      </c>
      <c r="CV228" t="s">
        <v>119</v>
      </c>
      <c r="CW228" t="s">
        <v>119</v>
      </c>
      <c r="CX228">
        <v>16702345201</v>
      </c>
      <c r="CY228" t="s">
        <v>8295</v>
      </c>
      <c r="CZ228" t="s">
        <v>119</v>
      </c>
      <c r="DA228" t="s">
        <v>134</v>
      </c>
      <c r="DB228" t="s">
        <v>111</v>
      </c>
    </row>
    <row r="229" spans="1:111" ht="15" customHeight="1" x14ac:dyDescent="0.25">
      <c r="A229" t="s">
        <v>8292</v>
      </c>
      <c r="B229" t="s">
        <v>137</v>
      </c>
      <c r="C229" s="1">
        <v>44047.04984097222</v>
      </c>
      <c r="D229" s="1">
        <v>44113</v>
      </c>
      <c r="E229" t="s">
        <v>138</v>
      </c>
      <c r="F229" s="1">
        <v>44103.833333333336</v>
      </c>
      <c r="G229" t="s">
        <v>134</v>
      </c>
      <c r="H229" t="s">
        <v>111</v>
      </c>
      <c r="I229" t="s">
        <v>111</v>
      </c>
      <c r="J229" t="s">
        <v>8293</v>
      </c>
      <c r="K229" t="s">
        <v>8294</v>
      </c>
      <c r="L229" t="s">
        <v>1846</v>
      </c>
      <c r="N229" t="s">
        <v>116</v>
      </c>
      <c r="O229" t="s">
        <v>117</v>
      </c>
      <c r="P229">
        <v>96950</v>
      </c>
      <c r="Q229" t="s">
        <v>118</v>
      </c>
      <c r="S229">
        <v>16702345201</v>
      </c>
      <c r="U229">
        <v>81111</v>
      </c>
      <c r="V229" t="s">
        <v>120</v>
      </c>
      <c r="X229" t="s">
        <v>709</v>
      </c>
      <c r="Y229" t="s">
        <v>710</v>
      </c>
      <c r="Z229" t="s">
        <v>119</v>
      </c>
      <c r="AA229" t="s">
        <v>711</v>
      </c>
      <c r="AB229" t="s">
        <v>1846</v>
      </c>
      <c r="AD229" t="s">
        <v>116</v>
      </c>
      <c r="AE229" t="s">
        <v>117</v>
      </c>
      <c r="AF229">
        <v>96950</v>
      </c>
      <c r="AG229" t="s">
        <v>118</v>
      </c>
      <c r="AI229">
        <v>16702345201</v>
      </c>
      <c r="AK229" t="s">
        <v>8295</v>
      </c>
      <c r="BC229" t="str">
        <f>"43-3031.00"</f>
        <v>43-3031.00</v>
      </c>
      <c r="BD229" t="s">
        <v>176</v>
      </c>
      <c r="BE229" t="s">
        <v>8296</v>
      </c>
      <c r="BF229" t="s">
        <v>8297</v>
      </c>
      <c r="BG229">
        <v>1</v>
      </c>
      <c r="BH229">
        <v>1</v>
      </c>
      <c r="BI229" s="1">
        <v>44105</v>
      </c>
      <c r="BJ229" s="1">
        <v>45199</v>
      </c>
      <c r="BK229" s="1">
        <v>44113</v>
      </c>
      <c r="BL229" s="1">
        <v>45199</v>
      </c>
      <c r="BM229">
        <v>40</v>
      </c>
      <c r="BN229">
        <v>0</v>
      </c>
      <c r="BO229">
        <v>8</v>
      </c>
      <c r="BP229">
        <v>8</v>
      </c>
      <c r="BQ229">
        <v>8</v>
      </c>
      <c r="BR229">
        <v>8</v>
      </c>
      <c r="BS229">
        <v>8</v>
      </c>
      <c r="BT229">
        <v>0</v>
      </c>
      <c r="BU229" t="str">
        <f t="shared" si="17"/>
        <v>8:00 AM</v>
      </c>
      <c r="BV229" t="str">
        <f t="shared" si="16"/>
        <v>5:00 PM</v>
      </c>
      <c r="BW229" t="s">
        <v>349</v>
      </c>
      <c r="BX229">
        <v>0</v>
      </c>
      <c r="BY229">
        <v>12</v>
      </c>
      <c r="BZ229" t="s">
        <v>111</v>
      </c>
      <c r="CA229">
        <v>0</v>
      </c>
      <c r="CB229" s="2" t="s">
        <v>8298</v>
      </c>
      <c r="CC229" t="s">
        <v>3464</v>
      </c>
      <c r="CE229" t="s">
        <v>116</v>
      </c>
      <c r="CF229" t="s">
        <v>117</v>
      </c>
      <c r="CG229">
        <v>96950</v>
      </c>
      <c r="CH229" s="3">
        <v>9.8699999999999992</v>
      </c>
      <c r="CI229" s="3">
        <v>9.8699999999999992</v>
      </c>
      <c r="CJ229" s="3">
        <v>14.81</v>
      </c>
      <c r="CK229" s="3">
        <v>14.81</v>
      </c>
      <c r="CL229" t="s">
        <v>132</v>
      </c>
      <c r="CM229" t="s">
        <v>119</v>
      </c>
      <c r="CN229" t="s">
        <v>133</v>
      </c>
      <c r="CP229" t="s">
        <v>111</v>
      </c>
      <c r="CQ229" t="s">
        <v>134</v>
      </c>
      <c r="CR229" t="s">
        <v>111</v>
      </c>
      <c r="CS229" t="s">
        <v>134</v>
      </c>
      <c r="CT229" t="s">
        <v>119</v>
      </c>
      <c r="CU229" t="s">
        <v>134</v>
      </c>
      <c r="CV229" t="s">
        <v>119</v>
      </c>
      <c r="CW229" t="s">
        <v>119</v>
      </c>
      <c r="CX229">
        <v>16702345201</v>
      </c>
      <c r="CY229" t="s">
        <v>8295</v>
      </c>
      <c r="CZ229" t="s">
        <v>119</v>
      </c>
      <c r="DA229" t="s">
        <v>134</v>
      </c>
      <c r="DB229" t="s">
        <v>111</v>
      </c>
    </row>
    <row r="230" spans="1:111" ht="15" customHeight="1" x14ac:dyDescent="0.25">
      <c r="A230" t="s">
        <v>3242</v>
      </c>
      <c r="B230" t="s">
        <v>137</v>
      </c>
      <c r="C230" s="1">
        <v>44047.052584606485</v>
      </c>
      <c r="D230" s="1">
        <v>44110</v>
      </c>
      <c r="E230" t="s">
        <v>138</v>
      </c>
      <c r="F230" s="1">
        <v>44103.833333333336</v>
      </c>
      <c r="G230" t="s">
        <v>134</v>
      </c>
      <c r="H230" t="s">
        <v>111</v>
      </c>
      <c r="I230" t="s">
        <v>111</v>
      </c>
      <c r="J230" t="s">
        <v>1843</v>
      </c>
      <c r="K230" t="s">
        <v>3243</v>
      </c>
      <c r="L230" t="s">
        <v>3244</v>
      </c>
      <c r="N230" t="s">
        <v>116</v>
      </c>
      <c r="O230" t="s">
        <v>117</v>
      </c>
      <c r="P230">
        <v>96950</v>
      </c>
      <c r="Q230" t="s">
        <v>118</v>
      </c>
      <c r="R230" t="s">
        <v>119</v>
      </c>
      <c r="S230">
        <v>16702351444</v>
      </c>
      <c r="U230">
        <v>424410</v>
      </c>
      <c r="V230" t="s">
        <v>120</v>
      </c>
      <c r="X230" t="s">
        <v>3245</v>
      </c>
      <c r="Y230" t="s">
        <v>710</v>
      </c>
      <c r="Z230" t="s">
        <v>119</v>
      </c>
      <c r="AA230" t="s">
        <v>501</v>
      </c>
      <c r="AB230" t="s">
        <v>1846</v>
      </c>
      <c r="AD230" t="s">
        <v>116</v>
      </c>
      <c r="AE230" t="s">
        <v>117</v>
      </c>
      <c r="AF230">
        <v>96950</v>
      </c>
      <c r="AG230" t="s">
        <v>118</v>
      </c>
      <c r="AH230" t="s">
        <v>119</v>
      </c>
      <c r="AI230">
        <v>16702345201</v>
      </c>
      <c r="AK230" t="s">
        <v>1847</v>
      </c>
      <c r="BC230" t="str">
        <f>"43-5071.00"</f>
        <v>43-5071.00</v>
      </c>
      <c r="BD230" t="s">
        <v>2215</v>
      </c>
      <c r="BE230" t="s">
        <v>3246</v>
      </c>
      <c r="BF230" t="s">
        <v>3247</v>
      </c>
      <c r="BG230">
        <v>1</v>
      </c>
      <c r="BH230">
        <v>1</v>
      </c>
      <c r="BI230" s="1">
        <v>44105</v>
      </c>
      <c r="BJ230" s="1">
        <v>45199</v>
      </c>
      <c r="BK230" s="1">
        <v>44110</v>
      </c>
      <c r="BL230" s="1">
        <v>45199</v>
      </c>
      <c r="BM230">
        <v>35</v>
      </c>
      <c r="BN230">
        <v>0</v>
      </c>
      <c r="BO230">
        <v>7</v>
      </c>
      <c r="BP230">
        <v>7</v>
      </c>
      <c r="BQ230">
        <v>7</v>
      </c>
      <c r="BR230">
        <v>7</v>
      </c>
      <c r="BS230">
        <v>7</v>
      </c>
      <c r="BT230">
        <v>0</v>
      </c>
      <c r="BU230" t="str">
        <f t="shared" si="17"/>
        <v>8:00 AM</v>
      </c>
      <c r="BV230" t="str">
        <f>"4:00 PM"</f>
        <v>4:00 PM</v>
      </c>
      <c r="BW230" t="s">
        <v>128</v>
      </c>
      <c r="BX230">
        <v>0</v>
      </c>
      <c r="BY230">
        <v>12</v>
      </c>
      <c r="BZ230" t="s">
        <v>111</v>
      </c>
      <c r="CA230">
        <v>0</v>
      </c>
      <c r="CB230" s="2" t="s">
        <v>3248</v>
      </c>
      <c r="CC230" t="s">
        <v>3249</v>
      </c>
      <c r="CE230" t="s">
        <v>116</v>
      </c>
      <c r="CF230" t="s">
        <v>117</v>
      </c>
      <c r="CG230">
        <v>96950</v>
      </c>
      <c r="CH230" s="3">
        <v>9.24</v>
      </c>
      <c r="CI230" s="3">
        <v>9.24</v>
      </c>
      <c r="CJ230" s="3">
        <v>13.86</v>
      </c>
      <c r="CK230" s="3">
        <v>13.86</v>
      </c>
      <c r="CL230" t="s">
        <v>132</v>
      </c>
      <c r="CM230" t="s">
        <v>119</v>
      </c>
      <c r="CN230" t="s">
        <v>133</v>
      </c>
      <c r="CP230" t="s">
        <v>111</v>
      </c>
      <c r="CQ230" t="s">
        <v>134</v>
      </c>
      <c r="CR230" t="s">
        <v>111</v>
      </c>
      <c r="CS230" t="s">
        <v>134</v>
      </c>
      <c r="CT230" t="s">
        <v>119</v>
      </c>
      <c r="CU230" t="s">
        <v>134</v>
      </c>
      <c r="CV230" t="s">
        <v>119</v>
      </c>
      <c r="CW230" t="s">
        <v>119</v>
      </c>
      <c r="CX230">
        <v>16702351444</v>
      </c>
      <c r="CY230" t="s">
        <v>1847</v>
      </c>
      <c r="CZ230" t="s">
        <v>119</v>
      </c>
      <c r="DA230" t="s">
        <v>134</v>
      </c>
      <c r="DB230" t="s">
        <v>111</v>
      </c>
    </row>
    <row r="231" spans="1:111" ht="15" customHeight="1" x14ac:dyDescent="0.25">
      <c r="A231" t="s">
        <v>8087</v>
      </c>
      <c r="B231" t="s">
        <v>137</v>
      </c>
      <c r="C231" s="1">
        <v>44047.053416550923</v>
      </c>
      <c r="D231" s="1">
        <v>44113</v>
      </c>
      <c r="E231" t="s">
        <v>138</v>
      </c>
      <c r="F231" s="1">
        <v>44103.833333333336</v>
      </c>
      <c r="G231" t="s">
        <v>134</v>
      </c>
      <c r="H231" t="s">
        <v>111</v>
      </c>
      <c r="I231" t="s">
        <v>111</v>
      </c>
      <c r="J231" t="s">
        <v>251</v>
      </c>
      <c r="K231" t="s">
        <v>2070</v>
      </c>
      <c r="L231" t="s">
        <v>3383</v>
      </c>
      <c r="M231" t="s">
        <v>267</v>
      </c>
      <c r="N231" t="s">
        <v>2078</v>
      </c>
      <c r="O231" t="s">
        <v>117</v>
      </c>
      <c r="P231">
        <v>96950</v>
      </c>
      <c r="Q231" t="s">
        <v>118</v>
      </c>
      <c r="S231">
        <v>16704836526</v>
      </c>
      <c r="U231">
        <v>488510</v>
      </c>
      <c r="V231" t="s">
        <v>120</v>
      </c>
      <c r="X231" t="s">
        <v>8088</v>
      </c>
      <c r="Y231" t="s">
        <v>7329</v>
      </c>
      <c r="Z231" t="s">
        <v>8089</v>
      </c>
      <c r="AA231" t="s">
        <v>8090</v>
      </c>
      <c r="AB231" t="s">
        <v>3383</v>
      </c>
      <c r="AC231" t="s">
        <v>3384</v>
      </c>
      <c r="AD231" t="s">
        <v>2078</v>
      </c>
      <c r="AE231" t="s">
        <v>117</v>
      </c>
      <c r="AF231">
        <v>96950</v>
      </c>
      <c r="AG231" t="s">
        <v>118</v>
      </c>
      <c r="AI231">
        <v>16704836526</v>
      </c>
      <c r="AK231" t="s">
        <v>261</v>
      </c>
      <c r="BC231" t="str">
        <f>"11-3071.03"</f>
        <v>11-3071.03</v>
      </c>
      <c r="BD231" t="s">
        <v>1711</v>
      </c>
      <c r="BE231" t="s">
        <v>8091</v>
      </c>
      <c r="BF231" t="s">
        <v>258</v>
      </c>
      <c r="BG231">
        <v>1</v>
      </c>
      <c r="BH231">
        <v>1</v>
      </c>
      <c r="BI231" s="1">
        <v>44105</v>
      </c>
      <c r="BJ231" s="1">
        <v>44469</v>
      </c>
      <c r="BK231" s="1">
        <v>44113</v>
      </c>
      <c r="BL231" s="1">
        <v>44469</v>
      </c>
      <c r="BM231">
        <v>40</v>
      </c>
      <c r="BN231">
        <v>0</v>
      </c>
      <c r="BO231">
        <v>8</v>
      </c>
      <c r="BP231">
        <v>8</v>
      </c>
      <c r="BQ231">
        <v>8</v>
      </c>
      <c r="BR231">
        <v>8</v>
      </c>
      <c r="BS231">
        <v>8</v>
      </c>
      <c r="BT231">
        <v>0</v>
      </c>
      <c r="BU231" t="str">
        <f t="shared" si="17"/>
        <v>8:00 AM</v>
      </c>
      <c r="BV231" t="str">
        <f>"5:00 PM"</f>
        <v>5:00 PM</v>
      </c>
      <c r="BW231" t="s">
        <v>415</v>
      </c>
      <c r="BX231">
        <v>0</v>
      </c>
      <c r="BY231">
        <v>60</v>
      </c>
      <c r="BZ231" t="s">
        <v>134</v>
      </c>
      <c r="CA231">
        <v>5</v>
      </c>
      <c r="CB231" t="s">
        <v>8092</v>
      </c>
      <c r="CC231" t="s">
        <v>8093</v>
      </c>
      <c r="CD231" t="s">
        <v>8094</v>
      </c>
      <c r="CE231" t="s">
        <v>154</v>
      </c>
      <c r="CF231" t="s">
        <v>117</v>
      </c>
      <c r="CG231">
        <v>96950</v>
      </c>
      <c r="CH231" s="3">
        <v>31.25</v>
      </c>
      <c r="CI231" s="3">
        <v>31.25</v>
      </c>
      <c r="CJ231" s="3">
        <v>46.88</v>
      </c>
      <c r="CK231" s="3">
        <v>46.88</v>
      </c>
      <c r="CL231" t="s">
        <v>132</v>
      </c>
      <c r="CM231" t="s">
        <v>509</v>
      </c>
      <c r="CN231" t="s">
        <v>133</v>
      </c>
      <c r="CP231" t="s">
        <v>134</v>
      </c>
      <c r="CQ231" t="s">
        <v>134</v>
      </c>
      <c r="CR231" t="s">
        <v>111</v>
      </c>
      <c r="CS231" t="s">
        <v>134</v>
      </c>
      <c r="CT231" t="s">
        <v>119</v>
      </c>
      <c r="CU231" t="s">
        <v>134</v>
      </c>
      <c r="CV231" t="s">
        <v>119</v>
      </c>
      <c r="CW231" t="s">
        <v>509</v>
      </c>
      <c r="CX231">
        <v>16704836526</v>
      </c>
      <c r="CY231" t="s">
        <v>261</v>
      </c>
      <c r="CZ231" t="s">
        <v>119</v>
      </c>
      <c r="DA231" t="s">
        <v>134</v>
      </c>
      <c r="DB231" t="s">
        <v>111</v>
      </c>
    </row>
    <row r="232" spans="1:111" ht="15" customHeight="1" x14ac:dyDescent="0.25">
      <c r="A232" t="s">
        <v>2068</v>
      </c>
      <c r="B232" t="s">
        <v>137</v>
      </c>
      <c r="C232" s="1">
        <v>44047.05938136574</v>
      </c>
      <c r="D232" s="1">
        <v>44111</v>
      </c>
      <c r="E232" t="s">
        <v>138</v>
      </c>
      <c r="F232" s="1">
        <v>44103.833333333336</v>
      </c>
      <c r="G232" t="s">
        <v>134</v>
      </c>
      <c r="H232" t="s">
        <v>111</v>
      </c>
      <c r="I232" t="s">
        <v>111</v>
      </c>
      <c r="J232" t="s">
        <v>2069</v>
      </c>
      <c r="K232" t="s">
        <v>2070</v>
      </c>
      <c r="L232" t="s">
        <v>2071</v>
      </c>
      <c r="M232" t="s">
        <v>267</v>
      </c>
      <c r="N232" t="s">
        <v>116</v>
      </c>
      <c r="O232" t="s">
        <v>117</v>
      </c>
      <c r="P232">
        <v>96950</v>
      </c>
      <c r="Q232" t="s">
        <v>118</v>
      </c>
      <c r="S232">
        <v>16704836526</v>
      </c>
      <c r="U232">
        <v>488510</v>
      </c>
      <c r="V232" t="s">
        <v>120</v>
      </c>
      <c r="X232" t="s">
        <v>255</v>
      </c>
      <c r="Y232" t="s">
        <v>256</v>
      </c>
      <c r="Z232" t="s">
        <v>257</v>
      </c>
      <c r="AA232" t="s">
        <v>258</v>
      </c>
      <c r="AB232" t="s">
        <v>2072</v>
      </c>
      <c r="AC232" t="s">
        <v>267</v>
      </c>
      <c r="AD232" t="s">
        <v>116</v>
      </c>
      <c r="AE232" t="s">
        <v>117</v>
      </c>
      <c r="AF232">
        <v>96950</v>
      </c>
      <c r="AG232" t="s">
        <v>118</v>
      </c>
      <c r="AI232">
        <v>16704836526</v>
      </c>
      <c r="AK232" t="s">
        <v>261</v>
      </c>
      <c r="BC232" t="str">
        <f>"43-3031.00"</f>
        <v>43-3031.00</v>
      </c>
      <c r="BD232" t="s">
        <v>176</v>
      </c>
      <c r="BE232" t="s">
        <v>2073</v>
      </c>
      <c r="BF232" t="s">
        <v>2074</v>
      </c>
      <c r="BG232">
        <v>1</v>
      </c>
      <c r="BH232">
        <v>1</v>
      </c>
      <c r="BI232" s="1">
        <v>44105</v>
      </c>
      <c r="BJ232" s="1">
        <v>44469</v>
      </c>
      <c r="BK232" s="1">
        <v>44111</v>
      </c>
      <c r="BL232" s="1">
        <v>44469</v>
      </c>
      <c r="BM232">
        <v>40</v>
      </c>
      <c r="BN232">
        <v>0</v>
      </c>
      <c r="BO232">
        <v>8</v>
      </c>
      <c r="BP232">
        <v>8</v>
      </c>
      <c r="BQ232">
        <v>8</v>
      </c>
      <c r="BR232">
        <v>8</v>
      </c>
      <c r="BS232">
        <v>8</v>
      </c>
      <c r="BT232">
        <v>0</v>
      </c>
      <c r="BU232" t="str">
        <f t="shared" si="17"/>
        <v>8:00 AM</v>
      </c>
      <c r="BV232" t="str">
        <f>"5:00 PM"</f>
        <v>5:00 PM</v>
      </c>
      <c r="BW232" t="s">
        <v>349</v>
      </c>
      <c r="BX232">
        <v>0</v>
      </c>
      <c r="BY232">
        <v>24</v>
      </c>
      <c r="BZ232" t="s">
        <v>111</v>
      </c>
      <c r="CA232">
        <v>0</v>
      </c>
      <c r="CB232" t="s">
        <v>2075</v>
      </c>
      <c r="CC232" t="s">
        <v>2076</v>
      </c>
      <c r="CD232" t="s">
        <v>2077</v>
      </c>
      <c r="CE232" t="s">
        <v>2078</v>
      </c>
      <c r="CF232" t="s">
        <v>117</v>
      </c>
      <c r="CG232">
        <v>96950</v>
      </c>
      <c r="CH232" s="3">
        <v>13.9</v>
      </c>
      <c r="CI232" s="3">
        <v>13.9</v>
      </c>
      <c r="CJ232" s="3">
        <v>20.85</v>
      </c>
      <c r="CK232" s="3">
        <v>20.85</v>
      </c>
      <c r="CL232" t="s">
        <v>132</v>
      </c>
      <c r="CM232" t="s">
        <v>268</v>
      </c>
      <c r="CN232" t="s">
        <v>133</v>
      </c>
      <c r="CP232" t="s">
        <v>111</v>
      </c>
      <c r="CQ232" t="s">
        <v>134</v>
      </c>
      <c r="CR232" t="s">
        <v>111</v>
      </c>
      <c r="CS232" t="s">
        <v>134</v>
      </c>
      <c r="CT232" t="s">
        <v>119</v>
      </c>
      <c r="CU232" t="s">
        <v>134</v>
      </c>
      <c r="CV232" t="s">
        <v>119</v>
      </c>
      <c r="CW232" t="s">
        <v>268</v>
      </c>
      <c r="CX232">
        <v>16704836526</v>
      </c>
      <c r="CY232" t="s">
        <v>261</v>
      </c>
      <c r="CZ232" t="s">
        <v>119</v>
      </c>
      <c r="DA232" t="s">
        <v>134</v>
      </c>
      <c r="DB232" t="s">
        <v>111</v>
      </c>
    </row>
    <row r="233" spans="1:111" ht="15" customHeight="1" x14ac:dyDescent="0.25">
      <c r="A233" t="s">
        <v>6435</v>
      </c>
      <c r="B233" t="s">
        <v>109</v>
      </c>
      <c r="C233" s="1">
        <v>44047.084928703705</v>
      </c>
      <c r="D233" s="1">
        <v>44111</v>
      </c>
      <c r="E233" t="s">
        <v>138</v>
      </c>
      <c r="F233" s="1">
        <v>44103.833333333336</v>
      </c>
      <c r="G233" t="s">
        <v>111</v>
      </c>
      <c r="H233" t="s">
        <v>111</v>
      </c>
      <c r="I233" t="s">
        <v>111</v>
      </c>
      <c r="J233" t="s">
        <v>251</v>
      </c>
      <c r="K233" t="s">
        <v>6436</v>
      </c>
      <c r="L233" t="s">
        <v>3556</v>
      </c>
      <c r="M233" t="s">
        <v>267</v>
      </c>
      <c r="N233" t="s">
        <v>116</v>
      </c>
      <c r="O233" t="s">
        <v>117</v>
      </c>
      <c r="P233">
        <v>96950</v>
      </c>
      <c r="Q233" t="s">
        <v>118</v>
      </c>
      <c r="S233">
        <v>16704836526</v>
      </c>
      <c r="U233">
        <v>488510</v>
      </c>
      <c r="V233" t="s">
        <v>120</v>
      </c>
      <c r="X233" t="s">
        <v>255</v>
      </c>
      <c r="Y233" t="s">
        <v>256</v>
      </c>
      <c r="Z233" t="s">
        <v>257</v>
      </c>
      <c r="AA233" t="s">
        <v>258</v>
      </c>
      <c r="AB233" t="s">
        <v>2072</v>
      </c>
      <c r="AC233" t="s">
        <v>267</v>
      </c>
      <c r="AD233" t="s">
        <v>260</v>
      </c>
      <c r="AE233" t="s">
        <v>117</v>
      </c>
      <c r="AF233">
        <v>96950</v>
      </c>
      <c r="AG233" t="s">
        <v>118</v>
      </c>
      <c r="AI233">
        <v>16706704836</v>
      </c>
      <c r="AK233" t="s">
        <v>261</v>
      </c>
      <c r="BC233" t="str">
        <f>"41-4012.00"</f>
        <v>41-4012.00</v>
      </c>
      <c r="BD233" t="s">
        <v>1235</v>
      </c>
      <c r="BE233" t="s">
        <v>6437</v>
      </c>
      <c r="BF233" t="s">
        <v>1237</v>
      </c>
      <c r="BG233">
        <v>1</v>
      </c>
      <c r="BI233" s="1">
        <v>44105</v>
      </c>
      <c r="BJ233" s="1">
        <v>44469</v>
      </c>
      <c r="BM233">
        <v>40</v>
      </c>
      <c r="BN233">
        <v>0</v>
      </c>
      <c r="BO233">
        <v>8</v>
      </c>
      <c r="BP233">
        <v>8</v>
      </c>
      <c r="BQ233">
        <v>8</v>
      </c>
      <c r="BR233">
        <v>8</v>
      </c>
      <c r="BS233">
        <v>8</v>
      </c>
      <c r="BT233">
        <v>0</v>
      </c>
      <c r="BU233" t="str">
        <f t="shared" si="17"/>
        <v>8:00 AM</v>
      </c>
      <c r="BV233" t="str">
        <f>"5:00 PM"</f>
        <v>5:00 PM</v>
      </c>
      <c r="BW233" t="s">
        <v>349</v>
      </c>
      <c r="BX233">
        <v>0</v>
      </c>
      <c r="BY233">
        <v>12</v>
      </c>
      <c r="BZ233" t="s">
        <v>111</v>
      </c>
      <c r="CA233">
        <v>0</v>
      </c>
      <c r="CB233" s="2" t="s">
        <v>6438</v>
      </c>
      <c r="CC233" t="s">
        <v>3556</v>
      </c>
      <c r="CD233" t="s">
        <v>4481</v>
      </c>
      <c r="CE233" t="s">
        <v>116</v>
      </c>
      <c r="CF233" t="s">
        <v>117</v>
      </c>
      <c r="CG233">
        <v>96950</v>
      </c>
      <c r="CH233" s="3">
        <v>13.06</v>
      </c>
      <c r="CI233" s="3">
        <v>13.06</v>
      </c>
      <c r="CJ233" s="3">
        <v>19.59</v>
      </c>
      <c r="CK233" s="3">
        <v>19.59</v>
      </c>
      <c r="CL233" t="s">
        <v>132</v>
      </c>
      <c r="CM233" t="s">
        <v>268</v>
      </c>
      <c r="CN233" t="s">
        <v>133</v>
      </c>
      <c r="CP233" t="s">
        <v>111</v>
      </c>
      <c r="CQ233" t="s">
        <v>134</v>
      </c>
      <c r="CR233" t="s">
        <v>111</v>
      </c>
      <c r="CS233" t="s">
        <v>134</v>
      </c>
      <c r="CT233" t="s">
        <v>119</v>
      </c>
      <c r="CU233" t="s">
        <v>134</v>
      </c>
      <c r="CV233" t="s">
        <v>119</v>
      </c>
      <c r="CW233" t="s">
        <v>268</v>
      </c>
      <c r="CX233">
        <v>16704836526</v>
      </c>
      <c r="CY233" t="s">
        <v>261</v>
      </c>
      <c r="CZ233" t="s">
        <v>119</v>
      </c>
      <c r="DA233" t="s">
        <v>134</v>
      </c>
      <c r="DB233" t="s">
        <v>111</v>
      </c>
    </row>
    <row r="234" spans="1:111" ht="15" customHeight="1" x14ac:dyDescent="0.25">
      <c r="A234" t="s">
        <v>8941</v>
      </c>
      <c r="B234" t="s">
        <v>137</v>
      </c>
      <c r="C234" s="1">
        <v>44047.086089699071</v>
      </c>
      <c r="D234" s="1">
        <v>44110</v>
      </c>
      <c r="E234" t="s">
        <v>138</v>
      </c>
      <c r="F234" s="1">
        <v>44103.833333333336</v>
      </c>
      <c r="G234" t="s">
        <v>134</v>
      </c>
      <c r="H234" t="s">
        <v>111</v>
      </c>
      <c r="I234" t="s">
        <v>111</v>
      </c>
      <c r="J234" t="s">
        <v>1843</v>
      </c>
      <c r="K234" t="s">
        <v>3243</v>
      </c>
      <c r="L234" t="s">
        <v>1845</v>
      </c>
      <c r="N234" t="s">
        <v>116</v>
      </c>
      <c r="O234" t="s">
        <v>117</v>
      </c>
      <c r="P234">
        <v>96950</v>
      </c>
      <c r="Q234" t="s">
        <v>118</v>
      </c>
      <c r="R234" t="s">
        <v>119</v>
      </c>
      <c r="S234">
        <v>16702351444</v>
      </c>
      <c r="U234">
        <v>424410</v>
      </c>
      <c r="V234" t="s">
        <v>120</v>
      </c>
      <c r="X234" t="s">
        <v>709</v>
      </c>
      <c r="Y234" t="s">
        <v>710</v>
      </c>
      <c r="Z234" t="s">
        <v>119</v>
      </c>
      <c r="AA234" t="s">
        <v>501</v>
      </c>
      <c r="AB234" t="s">
        <v>1846</v>
      </c>
      <c r="AD234" t="s">
        <v>260</v>
      </c>
      <c r="AE234" t="s">
        <v>117</v>
      </c>
      <c r="AF234">
        <v>96950</v>
      </c>
      <c r="AG234" t="s">
        <v>118</v>
      </c>
      <c r="AH234" t="s">
        <v>119</v>
      </c>
      <c r="AI234">
        <v>16702345201</v>
      </c>
      <c r="AK234" t="s">
        <v>1847</v>
      </c>
      <c r="BC234" t="str">
        <f>"41-1011.00"</f>
        <v>41-1011.00</v>
      </c>
      <c r="BD234" t="s">
        <v>204</v>
      </c>
      <c r="BE234" t="s">
        <v>8942</v>
      </c>
      <c r="BF234" t="s">
        <v>8943</v>
      </c>
      <c r="BG234">
        <v>1</v>
      </c>
      <c r="BH234">
        <v>1</v>
      </c>
      <c r="BI234" s="1">
        <v>44105</v>
      </c>
      <c r="BJ234" s="1">
        <v>45199</v>
      </c>
      <c r="BK234" s="1">
        <v>44110</v>
      </c>
      <c r="BL234" s="1">
        <v>45199</v>
      </c>
      <c r="BM234">
        <v>40</v>
      </c>
      <c r="BN234">
        <v>0</v>
      </c>
      <c r="BO234">
        <v>8</v>
      </c>
      <c r="BP234">
        <v>8</v>
      </c>
      <c r="BQ234">
        <v>8</v>
      </c>
      <c r="BR234">
        <v>8</v>
      </c>
      <c r="BS234">
        <v>8</v>
      </c>
      <c r="BT234">
        <v>0</v>
      </c>
      <c r="BU234" t="str">
        <f t="shared" si="17"/>
        <v>8:00 AM</v>
      </c>
      <c r="BV234" t="str">
        <f>"5:00 PM"</f>
        <v>5:00 PM</v>
      </c>
      <c r="BW234" t="s">
        <v>128</v>
      </c>
      <c r="BX234">
        <v>0</v>
      </c>
      <c r="BY234">
        <v>12</v>
      </c>
      <c r="BZ234" t="s">
        <v>134</v>
      </c>
      <c r="CA234">
        <v>4</v>
      </c>
      <c r="CB234" s="2" t="s">
        <v>8944</v>
      </c>
      <c r="CC234" t="s">
        <v>1845</v>
      </c>
      <c r="CE234" t="s">
        <v>116</v>
      </c>
      <c r="CF234" t="s">
        <v>117</v>
      </c>
      <c r="CG234">
        <v>96950</v>
      </c>
      <c r="CH234" s="3">
        <v>9.4600000000000009</v>
      </c>
      <c r="CI234" s="3">
        <v>9.4600000000000009</v>
      </c>
      <c r="CJ234" s="3">
        <v>14.19</v>
      </c>
      <c r="CK234" s="3">
        <v>14.19</v>
      </c>
      <c r="CL234" t="s">
        <v>132</v>
      </c>
      <c r="CN234" t="s">
        <v>133</v>
      </c>
      <c r="CP234" t="s">
        <v>111</v>
      </c>
      <c r="CQ234" t="s">
        <v>134</v>
      </c>
      <c r="CR234" t="s">
        <v>111</v>
      </c>
      <c r="CS234" t="s">
        <v>134</v>
      </c>
      <c r="CT234" t="s">
        <v>119</v>
      </c>
      <c r="CU234" t="s">
        <v>134</v>
      </c>
      <c r="CV234" t="s">
        <v>119</v>
      </c>
      <c r="CW234" t="s">
        <v>119</v>
      </c>
      <c r="CX234">
        <v>16702351444</v>
      </c>
      <c r="CY234" t="s">
        <v>1847</v>
      </c>
      <c r="CZ234" t="s">
        <v>119</v>
      </c>
      <c r="DA234" t="s">
        <v>134</v>
      </c>
      <c r="DB234" t="s">
        <v>111</v>
      </c>
    </row>
    <row r="235" spans="1:111" ht="15" customHeight="1" x14ac:dyDescent="0.25">
      <c r="A235" t="s">
        <v>6204</v>
      </c>
      <c r="B235" t="s">
        <v>193</v>
      </c>
      <c r="C235" s="1">
        <v>44047.086897222223</v>
      </c>
      <c r="D235" s="1">
        <v>44110</v>
      </c>
      <c r="E235" t="s">
        <v>138</v>
      </c>
      <c r="F235" s="1">
        <v>44099.833333333336</v>
      </c>
      <c r="G235" t="s">
        <v>134</v>
      </c>
      <c r="H235" t="s">
        <v>111</v>
      </c>
      <c r="I235" t="s">
        <v>111</v>
      </c>
      <c r="J235" t="s">
        <v>6188</v>
      </c>
      <c r="K235" t="s">
        <v>1372</v>
      </c>
      <c r="L235" t="s">
        <v>387</v>
      </c>
      <c r="N235" t="s">
        <v>116</v>
      </c>
      <c r="O235" t="s">
        <v>117</v>
      </c>
      <c r="P235">
        <v>96950</v>
      </c>
      <c r="Q235" t="s">
        <v>118</v>
      </c>
      <c r="R235" t="s">
        <v>119</v>
      </c>
      <c r="S235">
        <v>16702346601</v>
      </c>
      <c r="T235">
        <v>711</v>
      </c>
      <c r="U235">
        <v>72111</v>
      </c>
      <c r="V235" t="s">
        <v>120</v>
      </c>
      <c r="X235" t="s">
        <v>637</v>
      </c>
      <c r="Y235" t="s">
        <v>1373</v>
      </c>
      <c r="Z235" t="s">
        <v>6189</v>
      </c>
      <c r="AA235" t="s">
        <v>640</v>
      </c>
      <c r="AB235" t="s">
        <v>641</v>
      </c>
      <c r="AD235" t="s">
        <v>116</v>
      </c>
      <c r="AE235" t="s">
        <v>117</v>
      </c>
      <c r="AF235">
        <v>96950</v>
      </c>
      <c r="AG235" t="s">
        <v>118</v>
      </c>
      <c r="AH235" t="s">
        <v>119</v>
      </c>
      <c r="AI235">
        <v>16702346601</v>
      </c>
      <c r="AJ235">
        <v>711</v>
      </c>
      <c r="AK235" t="s">
        <v>642</v>
      </c>
      <c r="BC235" t="str">
        <f>"49-1011.00"</f>
        <v>49-1011.00</v>
      </c>
      <c r="BD235" t="s">
        <v>3886</v>
      </c>
      <c r="BE235" t="s">
        <v>6205</v>
      </c>
      <c r="BF235" t="s">
        <v>6206</v>
      </c>
      <c r="BG235">
        <v>2</v>
      </c>
      <c r="BI235" s="1">
        <v>44101</v>
      </c>
      <c r="BJ235" s="1">
        <v>44465</v>
      </c>
      <c r="BM235">
        <v>40</v>
      </c>
      <c r="BN235">
        <v>0</v>
      </c>
      <c r="BO235">
        <v>7</v>
      </c>
      <c r="BP235">
        <v>7</v>
      </c>
      <c r="BQ235">
        <v>7</v>
      </c>
      <c r="BR235">
        <v>7</v>
      </c>
      <c r="BS235">
        <v>7</v>
      </c>
      <c r="BT235">
        <v>5</v>
      </c>
      <c r="BU235" t="str">
        <f t="shared" si="17"/>
        <v>8:00 AM</v>
      </c>
      <c r="BV235" t="str">
        <f>"4:00 PM"</f>
        <v>4:00 PM</v>
      </c>
      <c r="BW235" t="s">
        <v>349</v>
      </c>
      <c r="BX235">
        <v>0</v>
      </c>
      <c r="BY235">
        <v>24</v>
      </c>
      <c r="BZ235" t="s">
        <v>134</v>
      </c>
      <c r="CA235">
        <v>18</v>
      </c>
      <c r="CB235" s="2" t="s">
        <v>6207</v>
      </c>
      <c r="CC235" t="s">
        <v>1372</v>
      </c>
      <c r="CD235" t="s">
        <v>636</v>
      </c>
      <c r="CE235" t="s">
        <v>116</v>
      </c>
      <c r="CF235" t="s">
        <v>117</v>
      </c>
      <c r="CG235">
        <v>96950</v>
      </c>
      <c r="CH235" s="3">
        <v>16.64</v>
      </c>
      <c r="CI235" s="3">
        <v>17.64</v>
      </c>
      <c r="CJ235" s="3">
        <v>24.96</v>
      </c>
      <c r="CK235" s="3">
        <v>26.46</v>
      </c>
      <c r="CL235" t="s">
        <v>132</v>
      </c>
      <c r="CM235" t="s">
        <v>1377</v>
      </c>
      <c r="CN235" t="s">
        <v>133</v>
      </c>
      <c r="CP235" t="s">
        <v>111</v>
      </c>
      <c r="CQ235" t="s">
        <v>134</v>
      </c>
      <c r="CR235" t="s">
        <v>111</v>
      </c>
      <c r="CS235" t="s">
        <v>134</v>
      </c>
      <c r="CT235" t="s">
        <v>134</v>
      </c>
      <c r="CU235" t="s">
        <v>134</v>
      </c>
      <c r="CV235" t="s">
        <v>119</v>
      </c>
      <c r="CW235" t="s">
        <v>1378</v>
      </c>
      <c r="CX235">
        <v>16702346601</v>
      </c>
      <c r="CY235" t="s">
        <v>648</v>
      </c>
      <c r="CZ235" t="s">
        <v>1272</v>
      </c>
      <c r="DA235" t="s">
        <v>134</v>
      </c>
      <c r="DB235" t="s">
        <v>111</v>
      </c>
    </row>
    <row r="236" spans="1:111" ht="15" customHeight="1" x14ac:dyDescent="0.25">
      <c r="A236" t="s">
        <v>3422</v>
      </c>
      <c r="B236" t="s">
        <v>109</v>
      </c>
      <c r="C236" s="1">
        <v>44047.106949884263</v>
      </c>
      <c r="D236" s="1">
        <v>44111</v>
      </c>
      <c r="E236" t="s">
        <v>138</v>
      </c>
      <c r="F236" s="1">
        <v>44103.833333333336</v>
      </c>
      <c r="G236" t="s">
        <v>134</v>
      </c>
      <c r="H236" t="s">
        <v>111</v>
      </c>
      <c r="I236" t="s">
        <v>111</v>
      </c>
      <c r="J236" t="s">
        <v>251</v>
      </c>
      <c r="K236" t="s">
        <v>2070</v>
      </c>
      <c r="L236" t="s">
        <v>2072</v>
      </c>
      <c r="M236" t="s">
        <v>267</v>
      </c>
      <c r="N236" t="s">
        <v>116</v>
      </c>
      <c r="O236" t="s">
        <v>117</v>
      </c>
      <c r="P236">
        <v>96950</v>
      </c>
      <c r="Q236" t="s">
        <v>118</v>
      </c>
      <c r="S236">
        <v>16704836526</v>
      </c>
      <c r="U236">
        <v>488510</v>
      </c>
      <c r="V236" t="s">
        <v>120</v>
      </c>
      <c r="X236" t="s">
        <v>255</v>
      </c>
      <c r="Y236" t="s">
        <v>256</v>
      </c>
      <c r="Z236" t="s">
        <v>257</v>
      </c>
      <c r="AA236" t="s">
        <v>258</v>
      </c>
      <c r="AB236" t="s">
        <v>2072</v>
      </c>
      <c r="AC236" t="s">
        <v>3384</v>
      </c>
      <c r="AD236" t="s">
        <v>2078</v>
      </c>
      <c r="AE236" t="s">
        <v>117</v>
      </c>
      <c r="AF236">
        <v>96950</v>
      </c>
      <c r="AG236" t="s">
        <v>118</v>
      </c>
      <c r="AI236">
        <v>16704836526</v>
      </c>
      <c r="AK236" t="s">
        <v>261</v>
      </c>
      <c r="BC236" t="str">
        <f>"43-5011.00"</f>
        <v>43-5011.00</v>
      </c>
      <c r="BD236" t="s">
        <v>3423</v>
      </c>
      <c r="BE236" t="s">
        <v>3424</v>
      </c>
      <c r="BF236" t="s">
        <v>3425</v>
      </c>
      <c r="BG236">
        <v>2</v>
      </c>
      <c r="BI236" s="1">
        <v>44105</v>
      </c>
      <c r="BJ236" s="1">
        <v>44469</v>
      </c>
      <c r="BM236">
        <v>40</v>
      </c>
      <c r="BN236">
        <v>0</v>
      </c>
      <c r="BO236">
        <v>8</v>
      </c>
      <c r="BP236">
        <v>8</v>
      </c>
      <c r="BQ236">
        <v>8</v>
      </c>
      <c r="BR236">
        <v>8</v>
      </c>
      <c r="BS236">
        <v>8</v>
      </c>
      <c r="BT236">
        <v>0</v>
      </c>
      <c r="BU236" t="str">
        <f t="shared" si="17"/>
        <v>8:00 AM</v>
      </c>
      <c r="BV236" t="str">
        <f>"5:00 PM"</f>
        <v>5:00 PM</v>
      </c>
      <c r="BW236" t="s">
        <v>128</v>
      </c>
      <c r="BX236">
        <v>0</v>
      </c>
      <c r="BY236">
        <v>12</v>
      </c>
      <c r="BZ236" t="s">
        <v>111</v>
      </c>
      <c r="CA236">
        <v>0</v>
      </c>
      <c r="CB236" s="2" t="s">
        <v>3426</v>
      </c>
      <c r="CC236" t="s">
        <v>2072</v>
      </c>
      <c r="CD236" t="s">
        <v>267</v>
      </c>
      <c r="CE236" t="s">
        <v>116</v>
      </c>
      <c r="CF236" t="s">
        <v>117</v>
      </c>
      <c r="CG236">
        <v>96950</v>
      </c>
      <c r="CH236" s="3">
        <v>15.96</v>
      </c>
      <c r="CI236" s="3">
        <v>15.96</v>
      </c>
      <c r="CJ236" s="3">
        <v>23.94</v>
      </c>
      <c r="CK236" s="3">
        <v>23.94</v>
      </c>
      <c r="CL236" t="s">
        <v>132</v>
      </c>
      <c r="CM236" t="s">
        <v>509</v>
      </c>
      <c r="CN236" t="s">
        <v>133</v>
      </c>
      <c r="CP236" t="s">
        <v>134</v>
      </c>
      <c r="CQ236" t="s">
        <v>134</v>
      </c>
      <c r="CR236" t="s">
        <v>111</v>
      </c>
      <c r="CS236" t="s">
        <v>134</v>
      </c>
      <c r="CT236" t="s">
        <v>119</v>
      </c>
      <c r="CU236" t="s">
        <v>134</v>
      </c>
      <c r="CV236" t="s">
        <v>119</v>
      </c>
      <c r="CW236" t="s">
        <v>509</v>
      </c>
      <c r="CX236">
        <v>16704836526</v>
      </c>
      <c r="CY236" t="s">
        <v>261</v>
      </c>
      <c r="CZ236" t="s">
        <v>119</v>
      </c>
      <c r="DA236" t="s">
        <v>134</v>
      </c>
      <c r="DB236" t="s">
        <v>111</v>
      </c>
    </row>
    <row r="237" spans="1:111" ht="15" customHeight="1" x14ac:dyDescent="0.25">
      <c r="A237" t="s">
        <v>3555</v>
      </c>
      <c r="B237" t="s">
        <v>109</v>
      </c>
      <c r="C237" s="1">
        <v>44047.121491203703</v>
      </c>
      <c r="D237" s="1">
        <v>44111</v>
      </c>
      <c r="E237" t="s">
        <v>138</v>
      </c>
      <c r="F237" s="1">
        <v>44102.833333333336</v>
      </c>
      <c r="G237" t="s">
        <v>134</v>
      </c>
      <c r="H237" t="s">
        <v>111</v>
      </c>
      <c r="I237" t="s">
        <v>111</v>
      </c>
      <c r="J237" t="s">
        <v>251</v>
      </c>
      <c r="K237" t="s">
        <v>3381</v>
      </c>
      <c r="L237" t="s">
        <v>3556</v>
      </c>
      <c r="M237" t="s">
        <v>3383</v>
      </c>
      <c r="N237" t="s">
        <v>116</v>
      </c>
      <c r="O237" t="s">
        <v>117</v>
      </c>
      <c r="P237">
        <v>96950</v>
      </c>
      <c r="Q237" t="s">
        <v>118</v>
      </c>
      <c r="S237">
        <v>16704836526</v>
      </c>
      <c r="U237">
        <v>236220</v>
      </c>
      <c r="V237" t="s">
        <v>120</v>
      </c>
      <c r="X237" t="s">
        <v>255</v>
      </c>
      <c r="Y237" t="s">
        <v>256</v>
      </c>
      <c r="Z237" t="s">
        <v>257</v>
      </c>
      <c r="AA237" t="s">
        <v>258</v>
      </c>
      <c r="AB237" t="s">
        <v>2072</v>
      </c>
      <c r="AC237" t="s">
        <v>267</v>
      </c>
      <c r="AD237" t="s">
        <v>116</v>
      </c>
      <c r="AE237" t="s">
        <v>117</v>
      </c>
      <c r="AF237">
        <v>96950</v>
      </c>
      <c r="AG237" t="s">
        <v>118</v>
      </c>
      <c r="AI237">
        <v>16704836526</v>
      </c>
      <c r="AK237" t="s">
        <v>261</v>
      </c>
      <c r="BC237" t="str">
        <f>"49-9071.00"</f>
        <v>49-9071.00</v>
      </c>
      <c r="BD237" t="s">
        <v>125</v>
      </c>
      <c r="BE237" t="s">
        <v>3557</v>
      </c>
      <c r="BF237" t="s">
        <v>3558</v>
      </c>
      <c r="BG237">
        <v>3</v>
      </c>
      <c r="BI237" s="1">
        <v>44105</v>
      </c>
      <c r="BJ237" s="1">
        <v>44469</v>
      </c>
      <c r="BM237">
        <v>40</v>
      </c>
      <c r="BN237">
        <v>0</v>
      </c>
      <c r="BO237">
        <v>8</v>
      </c>
      <c r="BP237">
        <v>8</v>
      </c>
      <c r="BQ237">
        <v>8</v>
      </c>
      <c r="BR237">
        <v>8</v>
      </c>
      <c r="BS237">
        <v>8</v>
      </c>
      <c r="BT237">
        <v>0</v>
      </c>
      <c r="BU237" t="str">
        <f t="shared" si="17"/>
        <v>8:00 AM</v>
      </c>
      <c r="BV237" t="str">
        <f>"5:00 PM"</f>
        <v>5:00 PM</v>
      </c>
      <c r="BW237" t="s">
        <v>128</v>
      </c>
      <c r="BX237">
        <v>0</v>
      </c>
      <c r="BY237">
        <v>12</v>
      </c>
      <c r="BZ237" t="s">
        <v>111</v>
      </c>
      <c r="CA237">
        <v>0</v>
      </c>
      <c r="CB237" s="2" t="s">
        <v>3559</v>
      </c>
      <c r="CC237" t="s">
        <v>2072</v>
      </c>
      <c r="CD237" t="s">
        <v>3383</v>
      </c>
      <c r="CE237" t="s">
        <v>116</v>
      </c>
      <c r="CF237" t="s">
        <v>117</v>
      </c>
      <c r="CG237">
        <v>96950</v>
      </c>
      <c r="CH237" s="3">
        <v>12.64</v>
      </c>
      <c r="CI237" s="3">
        <v>12.64</v>
      </c>
      <c r="CJ237" s="3">
        <v>18.96</v>
      </c>
      <c r="CK237" s="3">
        <v>18.96</v>
      </c>
      <c r="CL237" t="s">
        <v>132</v>
      </c>
      <c r="CM237" t="s">
        <v>268</v>
      </c>
      <c r="CN237" t="s">
        <v>133</v>
      </c>
      <c r="CP237" t="s">
        <v>134</v>
      </c>
      <c r="CQ237" t="s">
        <v>134</v>
      </c>
      <c r="CR237" t="s">
        <v>111</v>
      </c>
      <c r="CS237" t="s">
        <v>134</v>
      </c>
      <c r="CT237" t="s">
        <v>119</v>
      </c>
      <c r="CU237" t="s">
        <v>134</v>
      </c>
      <c r="CV237" t="s">
        <v>119</v>
      </c>
      <c r="CW237" t="s">
        <v>268</v>
      </c>
      <c r="CX237">
        <v>16704836526</v>
      </c>
      <c r="CY237" t="s">
        <v>261</v>
      </c>
      <c r="CZ237" t="s">
        <v>119</v>
      </c>
      <c r="DA237" t="s">
        <v>134</v>
      </c>
      <c r="DB237" t="s">
        <v>111</v>
      </c>
    </row>
    <row r="238" spans="1:111" ht="15" customHeight="1" x14ac:dyDescent="0.25">
      <c r="A238" t="s">
        <v>4480</v>
      </c>
      <c r="B238" t="s">
        <v>109</v>
      </c>
      <c r="C238" s="1">
        <v>44047.126143055553</v>
      </c>
      <c r="D238" s="1">
        <v>44111</v>
      </c>
      <c r="E238" t="s">
        <v>138</v>
      </c>
      <c r="F238" s="1">
        <v>44103.833333333336</v>
      </c>
      <c r="G238" t="s">
        <v>111</v>
      </c>
      <c r="H238" t="s">
        <v>111</v>
      </c>
      <c r="I238" t="s">
        <v>111</v>
      </c>
      <c r="J238" t="s">
        <v>251</v>
      </c>
      <c r="K238" t="s">
        <v>3381</v>
      </c>
      <c r="L238" t="s">
        <v>3556</v>
      </c>
      <c r="M238" t="s">
        <v>267</v>
      </c>
      <c r="N238" t="s">
        <v>116</v>
      </c>
      <c r="O238" t="s">
        <v>117</v>
      </c>
      <c r="P238">
        <v>96950</v>
      </c>
      <c r="Q238" t="s">
        <v>118</v>
      </c>
      <c r="S238">
        <v>16704836526</v>
      </c>
      <c r="U238">
        <v>236220</v>
      </c>
      <c r="V238" t="s">
        <v>120</v>
      </c>
      <c r="X238" t="s">
        <v>255</v>
      </c>
      <c r="Y238" t="s">
        <v>256</v>
      </c>
      <c r="Z238" t="s">
        <v>257</v>
      </c>
      <c r="AA238" t="s">
        <v>258</v>
      </c>
      <c r="AB238" t="s">
        <v>3556</v>
      </c>
      <c r="AC238" t="s">
        <v>4481</v>
      </c>
      <c r="AD238" t="s">
        <v>260</v>
      </c>
      <c r="AE238" t="s">
        <v>117</v>
      </c>
      <c r="AF238">
        <v>96950</v>
      </c>
      <c r="AG238" t="s">
        <v>118</v>
      </c>
      <c r="AI238">
        <v>16704836526</v>
      </c>
      <c r="AK238" t="s">
        <v>261</v>
      </c>
      <c r="BC238" t="str">
        <f>"49-9071.00"</f>
        <v>49-9071.00</v>
      </c>
      <c r="BD238" t="s">
        <v>125</v>
      </c>
      <c r="BE238" t="s">
        <v>4482</v>
      </c>
      <c r="BF238" t="s">
        <v>4483</v>
      </c>
      <c r="BG238">
        <v>3</v>
      </c>
      <c r="BI238" s="1">
        <v>44105</v>
      </c>
      <c r="BJ238" s="1">
        <v>44469</v>
      </c>
      <c r="BM238">
        <v>40</v>
      </c>
      <c r="BN238">
        <v>0</v>
      </c>
      <c r="BO238">
        <v>8</v>
      </c>
      <c r="BP238">
        <v>8</v>
      </c>
      <c r="BQ238">
        <v>8</v>
      </c>
      <c r="BR238">
        <v>8</v>
      </c>
      <c r="BS238">
        <v>8</v>
      </c>
      <c r="BT238">
        <v>0</v>
      </c>
      <c r="BU238" t="str">
        <f t="shared" si="17"/>
        <v>8:00 AM</v>
      </c>
      <c r="BV238" t="str">
        <f>"5:00 PM"</f>
        <v>5:00 PM</v>
      </c>
      <c r="BW238" t="s">
        <v>128</v>
      </c>
      <c r="BX238">
        <v>0</v>
      </c>
      <c r="BY238">
        <v>12</v>
      </c>
      <c r="BZ238" t="s">
        <v>111</v>
      </c>
      <c r="CA238">
        <v>0</v>
      </c>
      <c r="CB238" s="2" t="s">
        <v>3559</v>
      </c>
      <c r="CC238" t="s">
        <v>2072</v>
      </c>
      <c r="CD238" t="s">
        <v>267</v>
      </c>
      <c r="CE238" t="s">
        <v>116</v>
      </c>
      <c r="CF238" t="s">
        <v>117</v>
      </c>
      <c r="CG238">
        <v>96950</v>
      </c>
      <c r="CH238" s="3">
        <v>12.64</v>
      </c>
      <c r="CI238" s="3">
        <v>12.64</v>
      </c>
      <c r="CJ238" s="3">
        <v>18.96</v>
      </c>
      <c r="CK238" s="3">
        <v>18.96</v>
      </c>
      <c r="CL238" t="s">
        <v>132</v>
      </c>
      <c r="CM238" t="s">
        <v>268</v>
      </c>
      <c r="CN238" t="s">
        <v>133</v>
      </c>
      <c r="CP238" t="s">
        <v>134</v>
      </c>
      <c r="CQ238" t="s">
        <v>134</v>
      </c>
      <c r="CR238" t="s">
        <v>111</v>
      </c>
      <c r="CS238" t="s">
        <v>134</v>
      </c>
      <c r="CT238" t="s">
        <v>119</v>
      </c>
      <c r="CU238" t="s">
        <v>134</v>
      </c>
      <c r="CV238" t="s">
        <v>119</v>
      </c>
      <c r="CW238" t="s">
        <v>268</v>
      </c>
      <c r="CX238">
        <v>16704836526</v>
      </c>
      <c r="CY238" t="s">
        <v>261</v>
      </c>
      <c r="CZ238" t="s">
        <v>119</v>
      </c>
      <c r="DA238" t="s">
        <v>134</v>
      </c>
      <c r="DB238" t="s">
        <v>111</v>
      </c>
    </row>
    <row r="239" spans="1:111" ht="15" customHeight="1" x14ac:dyDescent="0.25">
      <c r="A239" t="s">
        <v>1479</v>
      </c>
      <c r="B239" t="s">
        <v>137</v>
      </c>
      <c r="C239" s="1">
        <v>44047.178513310188</v>
      </c>
      <c r="D239" s="1">
        <v>44111</v>
      </c>
      <c r="E239" t="s">
        <v>138</v>
      </c>
      <c r="F239" s="1">
        <v>44103.833333333336</v>
      </c>
      <c r="G239" t="s">
        <v>134</v>
      </c>
      <c r="H239" t="s">
        <v>111</v>
      </c>
      <c r="I239" t="s">
        <v>111</v>
      </c>
      <c r="J239" t="s">
        <v>1480</v>
      </c>
      <c r="L239" t="s">
        <v>1481</v>
      </c>
      <c r="N239" t="s">
        <v>154</v>
      </c>
      <c r="O239" t="s">
        <v>117</v>
      </c>
      <c r="P239">
        <v>96950</v>
      </c>
      <c r="Q239" t="s">
        <v>118</v>
      </c>
      <c r="S239">
        <v>16703229282</v>
      </c>
      <c r="U239">
        <v>332321</v>
      </c>
      <c r="V239" t="s">
        <v>120</v>
      </c>
      <c r="X239" t="s">
        <v>1482</v>
      </c>
      <c r="Y239" t="s">
        <v>1168</v>
      </c>
      <c r="Z239" t="s">
        <v>1483</v>
      </c>
      <c r="AA239" t="s">
        <v>342</v>
      </c>
      <c r="AB239" t="s">
        <v>1481</v>
      </c>
      <c r="AD239" t="s">
        <v>154</v>
      </c>
      <c r="AE239" t="s">
        <v>117</v>
      </c>
      <c r="AF239">
        <v>96950</v>
      </c>
      <c r="AG239" t="s">
        <v>118</v>
      </c>
      <c r="AI239">
        <v>16704839282</v>
      </c>
      <c r="AK239" t="s">
        <v>1484</v>
      </c>
      <c r="BC239" t="str">
        <f>"41-4012.00"</f>
        <v>41-4012.00</v>
      </c>
      <c r="BD239" t="s">
        <v>1235</v>
      </c>
      <c r="BE239" t="s">
        <v>1485</v>
      </c>
      <c r="BF239" t="s">
        <v>1486</v>
      </c>
      <c r="BG239">
        <v>1</v>
      </c>
      <c r="BH239">
        <v>1</v>
      </c>
      <c r="BI239" s="1">
        <v>44105</v>
      </c>
      <c r="BJ239" s="1">
        <v>44469</v>
      </c>
      <c r="BK239" s="1">
        <v>44111</v>
      </c>
      <c r="BL239" s="1">
        <v>44469</v>
      </c>
      <c r="BM239">
        <v>40</v>
      </c>
      <c r="BN239">
        <v>0</v>
      </c>
      <c r="BO239">
        <v>8</v>
      </c>
      <c r="BP239">
        <v>8</v>
      </c>
      <c r="BQ239">
        <v>8</v>
      </c>
      <c r="BR239">
        <v>8</v>
      </c>
      <c r="BS239">
        <v>8</v>
      </c>
      <c r="BT239">
        <v>0</v>
      </c>
      <c r="BU239" t="str">
        <f t="shared" si="17"/>
        <v>8:00 AM</v>
      </c>
      <c r="BV239" t="str">
        <f>"5:00 PM"</f>
        <v>5:00 PM</v>
      </c>
      <c r="BW239" t="s">
        <v>128</v>
      </c>
      <c r="BX239">
        <v>0</v>
      </c>
      <c r="BY239">
        <v>24</v>
      </c>
      <c r="BZ239" t="s">
        <v>111</v>
      </c>
      <c r="CA239">
        <v>0</v>
      </c>
      <c r="CB239" s="2" t="s">
        <v>1487</v>
      </c>
      <c r="CC239" t="s">
        <v>1488</v>
      </c>
      <c r="CD239" t="s">
        <v>1489</v>
      </c>
      <c r="CE239" t="s">
        <v>154</v>
      </c>
      <c r="CF239" t="s">
        <v>117</v>
      </c>
      <c r="CG239">
        <v>96950</v>
      </c>
      <c r="CH239" s="3">
        <v>13.06</v>
      </c>
      <c r="CI239" s="3">
        <v>13.5</v>
      </c>
      <c r="CJ239" s="3">
        <v>19.59</v>
      </c>
      <c r="CK239" s="3">
        <v>20.25</v>
      </c>
      <c r="CL239" t="s">
        <v>132</v>
      </c>
      <c r="CM239" t="s">
        <v>162</v>
      </c>
      <c r="CN239" t="s">
        <v>133</v>
      </c>
      <c r="CP239" t="s">
        <v>111</v>
      </c>
      <c r="CQ239" t="s">
        <v>134</v>
      </c>
      <c r="CR239" t="s">
        <v>111</v>
      </c>
      <c r="CS239" t="s">
        <v>134</v>
      </c>
      <c r="CT239" t="s">
        <v>119</v>
      </c>
      <c r="CU239" t="s">
        <v>134</v>
      </c>
      <c r="CV239" t="s">
        <v>119</v>
      </c>
      <c r="CW239" t="s">
        <v>162</v>
      </c>
      <c r="CX239">
        <v>16703229282</v>
      </c>
      <c r="CY239" t="s">
        <v>1484</v>
      </c>
      <c r="CZ239" t="s">
        <v>268</v>
      </c>
      <c r="DA239" t="s">
        <v>134</v>
      </c>
      <c r="DB239" t="s">
        <v>111</v>
      </c>
    </row>
    <row r="240" spans="1:111" ht="15" customHeight="1" x14ac:dyDescent="0.25">
      <c r="A240" t="s">
        <v>9183</v>
      </c>
      <c r="B240" t="s">
        <v>137</v>
      </c>
      <c r="C240" s="1">
        <v>44047.1813056713</v>
      </c>
      <c r="D240" s="1">
        <v>44111</v>
      </c>
      <c r="E240" t="s">
        <v>138</v>
      </c>
      <c r="F240" s="1">
        <v>44103.833333333336</v>
      </c>
      <c r="G240" t="s">
        <v>134</v>
      </c>
      <c r="H240" t="s">
        <v>111</v>
      </c>
      <c r="I240" t="s">
        <v>111</v>
      </c>
      <c r="J240" t="s">
        <v>9184</v>
      </c>
      <c r="L240" t="s">
        <v>1481</v>
      </c>
      <c r="N240" t="s">
        <v>154</v>
      </c>
      <c r="O240" t="s">
        <v>117</v>
      </c>
      <c r="P240">
        <v>96950</v>
      </c>
      <c r="Q240" t="s">
        <v>118</v>
      </c>
      <c r="S240">
        <v>16703229282</v>
      </c>
      <c r="U240">
        <v>332321</v>
      </c>
      <c r="V240" t="s">
        <v>120</v>
      </c>
      <c r="X240" t="s">
        <v>1482</v>
      </c>
      <c r="Y240" t="s">
        <v>1168</v>
      </c>
      <c r="Z240" t="s">
        <v>1483</v>
      </c>
      <c r="AA240" t="s">
        <v>342</v>
      </c>
      <c r="AB240" t="s">
        <v>9185</v>
      </c>
      <c r="AD240" t="s">
        <v>154</v>
      </c>
      <c r="AE240" t="s">
        <v>117</v>
      </c>
      <c r="AF240">
        <v>96950</v>
      </c>
      <c r="AG240" t="s">
        <v>118</v>
      </c>
      <c r="AI240">
        <v>16704839282</v>
      </c>
      <c r="AK240" t="s">
        <v>1484</v>
      </c>
      <c r="BC240" t="str">
        <f>"37-2012.00"</f>
        <v>37-2012.00</v>
      </c>
      <c r="BD240" t="s">
        <v>424</v>
      </c>
      <c r="BE240" t="s">
        <v>9186</v>
      </c>
      <c r="BF240" t="s">
        <v>9187</v>
      </c>
      <c r="BG240">
        <v>1</v>
      </c>
      <c r="BH240">
        <v>1</v>
      </c>
      <c r="BI240" s="1">
        <v>44105</v>
      </c>
      <c r="BJ240" s="1">
        <v>44469</v>
      </c>
      <c r="BK240" s="1">
        <v>44111</v>
      </c>
      <c r="BL240" s="1">
        <v>44469</v>
      </c>
      <c r="BM240">
        <v>40</v>
      </c>
      <c r="BN240">
        <v>0</v>
      </c>
      <c r="BO240">
        <v>8</v>
      </c>
      <c r="BP240">
        <v>8</v>
      </c>
      <c r="BQ240">
        <v>8</v>
      </c>
      <c r="BR240">
        <v>8</v>
      </c>
      <c r="BS240">
        <v>8</v>
      </c>
      <c r="BT240">
        <v>0</v>
      </c>
      <c r="BU240" t="str">
        <f t="shared" si="17"/>
        <v>8:00 AM</v>
      </c>
      <c r="BV240" t="str">
        <f>"5:33 PM"</f>
        <v>5:33 PM</v>
      </c>
      <c r="BW240" t="s">
        <v>162</v>
      </c>
      <c r="BX240">
        <v>0</v>
      </c>
      <c r="BY240">
        <v>3</v>
      </c>
      <c r="BZ240" t="s">
        <v>111</v>
      </c>
      <c r="CA240">
        <v>0</v>
      </c>
      <c r="CB240" s="2" t="s">
        <v>9188</v>
      </c>
      <c r="CC240" t="s">
        <v>4317</v>
      </c>
      <c r="CD240" t="s">
        <v>1489</v>
      </c>
      <c r="CE240" t="s">
        <v>154</v>
      </c>
      <c r="CF240" t="s">
        <v>117</v>
      </c>
      <c r="CG240">
        <v>96950</v>
      </c>
      <c r="CH240" s="3">
        <v>9.41</v>
      </c>
      <c r="CI240" s="3">
        <v>9.5</v>
      </c>
      <c r="CJ240" s="3">
        <v>14.12</v>
      </c>
      <c r="CK240" s="3">
        <v>14.25</v>
      </c>
      <c r="CL240" t="s">
        <v>132</v>
      </c>
      <c r="CM240" t="s">
        <v>162</v>
      </c>
      <c r="CN240" t="s">
        <v>133</v>
      </c>
      <c r="CP240" t="s">
        <v>111</v>
      </c>
      <c r="CQ240" t="s">
        <v>134</v>
      </c>
      <c r="CR240" t="s">
        <v>111</v>
      </c>
      <c r="CS240" t="s">
        <v>134</v>
      </c>
      <c r="CT240" t="s">
        <v>119</v>
      </c>
      <c r="CU240" t="s">
        <v>134</v>
      </c>
      <c r="CV240" t="s">
        <v>119</v>
      </c>
      <c r="CW240" t="s">
        <v>162</v>
      </c>
      <c r="CX240">
        <v>16703229282</v>
      </c>
      <c r="CY240" t="s">
        <v>1484</v>
      </c>
      <c r="CZ240" t="s">
        <v>162</v>
      </c>
      <c r="DA240" t="s">
        <v>134</v>
      </c>
      <c r="DB240" t="s">
        <v>111</v>
      </c>
    </row>
    <row r="241" spans="1:111" ht="15" customHeight="1" x14ac:dyDescent="0.25">
      <c r="A241" t="s">
        <v>2840</v>
      </c>
      <c r="B241" t="s">
        <v>137</v>
      </c>
      <c r="C241" s="1">
        <v>44047.293983796299</v>
      </c>
      <c r="D241" s="1">
        <v>44111</v>
      </c>
      <c r="E241" t="s">
        <v>110</v>
      </c>
      <c r="G241" t="s">
        <v>111</v>
      </c>
      <c r="H241" t="s">
        <v>111</v>
      </c>
      <c r="I241" t="s">
        <v>111</v>
      </c>
      <c r="J241" t="s">
        <v>2841</v>
      </c>
      <c r="K241" t="s">
        <v>2842</v>
      </c>
      <c r="L241" t="s">
        <v>2843</v>
      </c>
      <c r="M241" t="s">
        <v>2844</v>
      </c>
      <c r="N241" t="s">
        <v>116</v>
      </c>
      <c r="O241" t="s">
        <v>117</v>
      </c>
      <c r="P241">
        <v>96950</v>
      </c>
      <c r="Q241" t="s">
        <v>118</v>
      </c>
      <c r="S241">
        <v>16702840753</v>
      </c>
      <c r="U241">
        <v>561320</v>
      </c>
      <c r="V241" t="s">
        <v>120</v>
      </c>
      <c r="X241" t="s">
        <v>2845</v>
      </c>
      <c r="Y241" t="s">
        <v>2846</v>
      </c>
      <c r="Z241" t="s">
        <v>2847</v>
      </c>
      <c r="AA241" t="s">
        <v>2848</v>
      </c>
      <c r="AB241" t="s">
        <v>2843</v>
      </c>
      <c r="AC241" t="s">
        <v>2844</v>
      </c>
      <c r="AD241" t="s">
        <v>116</v>
      </c>
      <c r="AE241" t="s">
        <v>117</v>
      </c>
      <c r="AF241">
        <v>96950</v>
      </c>
      <c r="AG241" t="s">
        <v>118</v>
      </c>
      <c r="AI241">
        <v>16702840753</v>
      </c>
      <c r="AK241" t="s">
        <v>2849</v>
      </c>
      <c r="BC241" t="str">
        <f>"37-2012.00"</f>
        <v>37-2012.00</v>
      </c>
      <c r="BD241" t="s">
        <v>424</v>
      </c>
      <c r="BE241" t="s">
        <v>2850</v>
      </c>
      <c r="BF241" t="s">
        <v>779</v>
      </c>
      <c r="BG241">
        <v>5</v>
      </c>
      <c r="BH241">
        <v>5</v>
      </c>
      <c r="BI241" s="1">
        <v>44105</v>
      </c>
      <c r="BJ241" s="1">
        <v>44469</v>
      </c>
      <c r="BK241" s="1">
        <v>44111</v>
      </c>
      <c r="BL241" s="1">
        <v>44469</v>
      </c>
      <c r="BM241">
        <v>35</v>
      </c>
      <c r="BN241">
        <v>0</v>
      </c>
      <c r="BO241">
        <v>7</v>
      </c>
      <c r="BP241">
        <v>7</v>
      </c>
      <c r="BQ241">
        <v>7</v>
      </c>
      <c r="BR241">
        <v>7</v>
      </c>
      <c r="BS241">
        <v>7</v>
      </c>
      <c r="BT241">
        <v>0</v>
      </c>
      <c r="BU241" t="str">
        <f t="shared" si="17"/>
        <v>8:00 AM</v>
      </c>
      <c r="BV241" t="str">
        <f>"4:00 PM"</f>
        <v>4:00 PM</v>
      </c>
      <c r="BW241" t="s">
        <v>128</v>
      </c>
      <c r="BX241">
        <v>0</v>
      </c>
      <c r="BY241">
        <v>3</v>
      </c>
      <c r="BZ241" t="s">
        <v>111</v>
      </c>
      <c r="CA241">
        <v>0</v>
      </c>
      <c r="CB241" s="2" t="s">
        <v>2851</v>
      </c>
      <c r="CC241" t="s">
        <v>2843</v>
      </c>
      <c r="CD241" t="s">
        <v>2852</v>
      </c>
      <c r="CE241" t="s">
        <v>116</v>
      </c>
      <c r="CF241" t="s">
        <v>117</v>
      </c>
      <c r="CG241">
        <v>96950</v>
      </c>
      <c r="CH241" s="3">
        <v>9.41</v>
      </c>
      <c r="CI241" s="3">
        <v>9.41</v>
      </c>
      <c r="CJ241" s="3">
        <v>14.12</v>
      </c>
      <c r="CK241" s="3">
        <v>14.12</v>
      </c>
      <c r="CL241" t="s">
        <v>132</v>
      </c>
      <c r="CM241" t="s">
        <v>119</v>
      </c>
      <c r="CN241" t="s">
        <v>133</v>
      </c>
      <c r="CP241" t="s">
        <v>111</v>
      </c>
      <c r="CQ241" t="s">
        <v>134</v>
      </c>
      <c r="CR241" t="s">
        <v>111</v>
      </c>
      <c r="CS241" t="s">
        <v>134</v>
      </c>
      <c r="CT241" t="s">
        <v>119</v>
      </c>
      <c r="CU241" t="s">
        <v>134</v>
      </c>
      <c r="CV241" t="s">
        <v>119</v>
      </c>
      <c r="CW241" t="s">
        <v>2028</v>
      </c>
      <c r="CX241">
        <v>16702840753</v>
      </c>
      <c r="CY241" t="s">
        <v>2849</v>
      </c>
      <c r="CZ241" t="s">
        <v>119</v>
      </c>
      <c r="DA241" t="s">
        <v>134</v>
      </c>
      <c r="DB241" t="s">
        <v>111</v>
      </c>
    </row>
    <row r="242" spans="1:111" ht="15" customHeight="1" x14ac:dyDescent="0.25">
      <c r="A242" t="s">
        <v>9749</v>
      </c>
      <c r="B242" t="s">
        <v>137</v>
      </c>
      <c r="C242" s="1">
        <v>44047.306723148147</v>
      </c>
      <c r="D242" s="1">
        <v>44111</v>
      </c>
      <c r="E242" t="s">
        <v>138</v>
      </c>
      <c r="F242" s="1">
        <v>44103.833333333336</v>
      </c>
      <c r="G242" t="s">
        <v>111</v>
      </c>
      <c r="H242" t="s">
        <v>111</v>
      </c>
      <c r="I242" t="s">
        <v>111</v>
      </c>
      <c r="J242" t="s">
        <v>1126</v>
      </c>
      <c r="K242" t="s">
        <v>1126</v>
      </c>
      <c r="L242" t="s">
        <v>1127</v>
      </c>
      <c r="N242" t="s">
        <v>116</v>
      </c>
      <c r="O242" t="s">
        <v>117</v>
      </c>
      <c r="P242">
        <v>96950</v>
      </c>
      <c r="Q242" t="s">
        <v>118</v>
      </c>
      <c r="R242" t="s">
        <v>154</v>
      </c>
      <c r="S242">
        <v>16702345577</v>
      </c>
      <c r="U242">
        <v>236220</v>
      </c>
      <c r="V242" t="s">
        <v>120</v>
      </c>
      <c r="X242" t="s">
        <v>1128</v>
      </c>
      <c r="Y242" t="s">
        <v>1129</v>
      </c>
      <c r="AA242" t="s">
        <v>123</v>
      </c>
      <c r="AB242" t="s">
        <v>1127</v>
      </c>
      <c r="AD242" t="s">
        <v>116</v>
      </c>
      <c r="AE242" t="s">
        <v>117</v>
      </c>
      <c r="AF242">
        <v>96950</v>
      </c>
      <c r="AG242" t="s">
        <v>118</v>
      </c>
      <c r="AH242" t="s">
        <v>116</v>
      </c>
      <c r="AI242">
        <v>16702345577</v>
      </c>
      <c r="AK242" t="s">
        <v>1130</v>
      </c>
      <c r="BC242" t="str">
        <f>"47-2061.00"</f>
        <v>47-2061.00</v>
      </c>
      <c r="BD242" t="s">
        <v>628</v>
      </c>
      <c r="BE242" t="s">
        <v>8151</v>
      </c>
      <c r="BF242" t="s">
        <v>1620</v>
      </c>
      <c r="BG242">
        <v>5</v>
      </c>
      <c r="BH242">
        <v>5</v>
      </c>
      <c r="BI242" s="1">
        <v>44105</v>
      </c>
      <c r="BJ242" s="1">
        <v>44469</v>
      </c>
      <c r="BK242" s="1">
        <v>44111</v>
      </c>
      <c r="BL242" s="1">
        <v>44469</v>
      </c>
      <c r="BM242">
        <v>40</v>
      </c>
      <c r="BN242">
        <v>0</v>
      </c>
      <c r="BO242">
        <v>8</v>
      </c>
      <c r="BP242">
        <v>8</v>
      </c>
      <c r="BQ242">
        <v>8</v>
      </c>
      <c r="BR242">
        <v>8</v>
      </c>
      <c r="BS242">
        <v>8</v>
      </c>
      <c r="BT242">
        <v>0</v>
      </c>
      <c r="BU242" t="str">
        <f t="shared" si="17"/>
        <v>8:00 AM</v>
      </c>
      <c r="BV242" t="str">
        <f>"5:00 PM"</f>
        <v>5:00 PM</v>
      </c>
      <c r="BW242" t="s">
        <v>162</v>
      </c>
      <c r="BX242">
        <v>6</v>
      </c>
      <c r="BY242">
        <v>12</v>
      </c>
      <c r="BZ242" t="s">
        <v>111</v>
      </c>
      <c r="CA242">
        <v>0</v>
      </c>
      <c r="CB242" t="s">
        <v>268</v>
      </c>
      <c r="CC242" t="s">
        <v>1133</v>
      </c>
      <c r="CD242" t="s">
        <v>1134</v>
      </c>
      <c r="CE242" t="s">
        <v>116</v>
      </c>
      <c r="CF242" t="s">
        <v>117</v>
      </c>
      <c r="CG242">
        <v>96950</v>
      </c>
      <c r="CH242" s="3">
        <v>8.09</v>
      </c>
      <c r="CI242" s="3">
        <v>8.33</v>
      </c>
      <c r="CJ242" s="3">
        <v>12.14</v>
      </c>
      <c r="CK242" s="3">
        <v>12.5</v>
      </c>
      <c r="CL242" t="s">
        <v>132</v>
      </c>
      <c r="CM242" t="s">
        <v>286</v>
      </c>
      <c r="CN242" t="s">
        <v>631</v>
      </c>
      <c r="CP242" t="s">
        <v>111</v>
      </c>
      <c r="CQ242" t="s">
        <v>134</v>
      </c>
      <c r="CR242" t="s">
        <v>134</v>
      </c>
      <c r="CS242" t="s">
        <v>134</v>
      </c>
      <c r="CT242" t="s">
        <v>134</v>
      </c>
      <c r="CU242" t="s">
        <v>134</v>
      </c>
      <c r="CV242" t="s">
        <v>134</v>
      </c>
      <c r="CW242" t="s">
        <v>9750</v>
      </c>
      <c r="CX242">
        <v>16702345577</v>
      </c>
      <c r="CY242" t="s">
        <v>1130</v>
      </c>
      <c r="CZ242" t="s">
        <v>119</v>
      </c>
      <c r="DA242" t="s">
        <v>134</v>
      </c>
      <c r="DB242" t="s">
        <v>111</v>
      </c>
    </row>
    <row r="243" spans="1:111" ht="15" customHeight="1" x14ac:dyDescent="0.25">
      <c r="A243" t="s">
        <v>8417</v>
      </c>
      <c r="B243" t="s">
        <v>137</v>
      </c>
      <c r="C243" s="1">
        <v>44047.802234722221</v>
      </c>
      <c r="D243" s="1">
        <v>44111</v>
      </c>
      <c r="E243" t="s">
        <v>138</v>
      </c>
      <c r="F243" s="1">
        <v>44103.833333333336</v>
      </c>
      <c r="G243" t="s">
        <v>134</v>
      </c>
      <c r="H243" t="s">
        <v>111</v>
      </c>
      <c r="I243" t="s">
        <v>111</v>
      </c>
      <c r="J243" t="s">
        <v>4059</v>
      </c>
      <c r="K243" t="s">
        <v>119</v>
      </c>
      <c r="L243" t="s">
        <v>4065</v>
      </c>
      <c r="M243" t="s">
        <v>4704</v>
      </c>
      <c r="N243" t="s">
        <v>116</v>
      </c>
      <c r="O243" t="s">
        <v>117</v>
      </c>
      <c r="P243">
        <v>96950</v>
      </c>
      <c r="Q243" t="s">
        <v>118</v>
      </c>
      <c r="R243" t="s">
        <v>119</v>
      </c>
      <c r="S243">
        <v>16702330744</v>
      </c>
      <c r="U243">
        <v>488320</v>
      </c>
      <c r="V243" t="s">
        <v>120</v>
      </c>
      <c r="X243" t="s">
        <v>4062</v>
      </c>
      <c r="Y243" t="s">
        <v>4063</v>
      </c>
      <c r="Z243" t="s">
        <v>759</v>
      </c>
      <c r="AA243" t="s">
        <v>333</v>
      </c>
      <c r="AB243" t="s">
        <v>4065</v>
      </c>
      <c r="AC243" t="s">
        <v>8418</v>
      </c>
      <c r="AD243" t="s">
        <v>116</v>
      </c>
      <c r="AE243" t="s">
        <v>117</v>
      </c>
      <c r="AF243">
        <v>96950</v>
      </c>
      <c r="AG243" t="s">
        <v>118</v>
      </c>
      <c r="AH243" t="s">
        <v>119</v>
      </c>
      <c r="AI243">
        <v>16702330744</v>
      </c>
      <c r="AK243" t="s">
        <v>4067</v>
      </c>
      <c r="BC243" t="str">
        <f>"49-3042.00"</f>
        <v>49-3042.00</v>
      </c>
      <c r="BD243" t="s">
        <v>853</v>
      </c>
      <c r="BE243" t="s">
        <v>8419</v>
      </c>
      <c r="BF243" t="s">
        <v>6855</v>
      </c>
      <c r="BG243">
        <v>1</v>
      </c>
      <c r="BH243">
        <v>1</v>
      </c>
      <c r="BI243" s="1">
        <v>44105</v>
      </c>
      <c r="BJ243" s="1">
        <v>45199</v>
      </c>
      <c r="BK243" s="1">
        <v>44111</v>
      </c>
      <c r="BL243" s="1">
        <v>45199</v>
      </c>
      <c r="BM243">
        <v>40</v>
      </c>
      <c r="BN243">
        <v>0</v>
      </c>
      <c r="BO243">
        <v>8</v>
      </c>
      <c r="BP243">
        <v>8</v>
      </c>
      <c r="BQ243">
        <v>8</v>
      </c>
      <c r="BR243">
        <v>8</v>
      </c>
      <c r="BS243">
        <v>8</v>
      </c>
      <c r="BT243">
        <v>0</v>
      </c>
      <c r="BU243" t="str">
        <f t="shared" si="17"/>
        <v>8:00 AM</v>
      </c>
      <c r="BV243" t="str">
        <f>"5:00 PM"</f>
        <v>5:00 PM</v>
      </c>
      <c r="BW243" t="s">
        <v>128</v>
      </c>
      <c r="BX243">
        <v>0</v>
      </c>
      <c r="BY243">
        <v>24</v>
      </c>
      <c r="BZ243" t="s">
        <v>111</v>
      </c>
      <c r="CA243">
        <v>0</v>
      </c>
      <c r="CB243" t="s">
        <v>8420</v>
      </c>
      <c r="CC243" t="s">
        <v>8421</v>
      </c>
      <c r="CE243" t="s">
        <v>116</v>
      </c>
      <c r="CF243" t="s">
        <v>117</v>
      </c>
      <c r="CG243">
        <v>96950</v>
      </c>
      <c r="CH243" s="3">
        <v>18.77</v>
      </c>
      <c r="CI243" s="3">
        <v>18.77</v>
      </c>
      <c r="CJ243" s="3">
        <v>28.15</v>
      </c>
      <c r="CK243" s="3">
        <v>28.15</v>
      </c>
      <c r="CL243" t="s">
        <v>132</v>
      </c>
      <c r="CM243" t="s">
        <v>119</v>
      </c>
      <c r="CN243" t="s">
        <v>133</v>
      </c>
      <c r="CP243" t="s">
        <v>111</v>
      </c>
      <c r="CQ243" t="s">
        <v>134</v>
      </c>
      <c r="CR243" t="s">
        <v>134</v>
      </c>
      <c r="CS243" t="s">
        <v>134</v>
      </c>
      <c r="CT243" t="s">
        <v>119</v>
      </c>
      <c r="CU243" t="s">
        <v>134</v>
      </c>
      <c r="CV243" t="s">
        <v>119</v>
      </c>
      <c r="CW243" t="s">
        <v>119</v>
      </c>
      <c r="CX243">
        <v>16702330744</v>
      </c>
      <c r="CY243" t="s">
        <v>4073</v>
      </c>
      <c r="CZ243" t="s">
        <v>119</v>
      </c>
      <c r="DA243" t="s">
        <v>134</v>
      </c>
      <c r="DB243" t="s">
        <v>111</v>
      </c>
    </row>
    <row r="244" spans="1:111" ht="15" customHeight="1" x14ac:dyDescent="0.25">
      <c r="A244" t="s">
        <v>6723</v>
      </c>
      <c r="B244" t="s">
        <v>109</v>
      </c>
      <c r="C244" s="1">
        <v>44047.818721527779</v>
      </c>
      <c r="D244" s="1">
        <v>44133</v>
      </c>
      <c r="E244" t="s">
        <v>110</v>
      </c>
      <c r="G244" t="s">
        <v>111</v>
      </c>
      <c r="H244" t="s">
        <v>111</v>
      </c>
      <c r="I244" t="s">
        <v>111</v>
      </c>
      <c r="J244" t="s">
        <v>3262</v>
      </c>
      <c r="K244" t="s">
        <v>3300</v>
      </c>
      <c r="L244" t="s">
        <v>1757</v>
      </c>
      <c r="M244" t="s">
        <v>3264</v>
      </c>
      <c r="N244" t="s">
        <v>116</v>
      </c>
      <c r="O244" t="s">
        <v>117</v>
      </c>
      <c r="P244">
        <v>96950</v>
      </c>
      <c r="Q244" t="s">
        <v>118</v>
      </c>
      <c r="R244" t="s">
        <v>273</v>
      </c>
      <c r="S244">
        <v>16702344000</v>
      </c>
      <c r="U244">
        <v>561320</v>
      </c>
      <c r="V244" t="s">
        <v>120</v>
      </c>
      <c r="X244" t="s">
        <v>3265</v>
      </c>
      <c r="Y244" t="s">
        <v>3266</v>
      </c>
      <c r="Z244" t="s">
        <v>3267</v>
      </c>
      <c r="AA244" t="s">
        <v>123</v>
      </c>
      <c r="AB244" t="s">
        <v>1757</v>
      </c>
      <c r="AC244" t="s">
        <v>3264</v>
      </c>
      <c r="AD244" t="s">
        <v>116</v>
      </c>
      <c r="AE244" t="s">
        <v>117</v>
      </c>
      <c r="AF244">
        <v>96950</v>
      </c>
      <c r="AG244" t="s">
        <v>118</v>
      </c>
      <c r="AH244" t="s">
        <v>273</v>
      </c>
      <c r="AI244">
        <v>16702344000</v>
      </c>
      <c r="AK244" t="s">
        <v>3268</v>
      </c>
      <c r="BC244" t="str">
        <f>"37-2012.00"</f>
        <v>37-2012.00</v>
      </c>
      <c r="BD244" t="s">
        <v>424</v>
      </c>
      <c r="BE244" t="s">
        <v>6724</v>
      </c>
      <c r="BF244" t="s">
        <v>3302</v>
      </c>
      <c r="BG244">
        <v>3</v>
      </c>
      <c r="BI244" s="1">
        <v>44105</v>
      </c>
      <c r="BJ244" s="1">
        <v>44469</v>
      </c>
      <c r="BM244">
        <v>35</v>
      </c>
      <c r="BN244">
        <v>0</v>
      </c>
      <c r="BO244">
        <v>7</v>
      </c>
      <c r="BP244">
        <v>7</v>
      </c>
      <c r="BQ244">
        <v>7</v>
      </c>
      <c r="BR244">
        <v>7</v>
      </c>
      <c r="BS244">
        <v>7</v>
      </c>
      <c r="BT244">
        <v>0</v>
      </c>
      <c r="BU244" t="str">
        <f t="shared" si="17"/>
        <v>8:00 AM</v>
      </c>
      <c r="BV244" t="str">
        <f>"4:00 PM"</f>
        <v>4:00 PM</v>
      </c>
      <c r="BW244" t="s">
        <v>128</v>
      </c>
      <c r="BX244">
        <v>3</v>
      </c>
      <c r="BY244">
        <v>3</v>
      </c>
      <c r="BZ244" t="s">
        <v>111</v>
      </c>
      <c r="CA244">
        <v>0</v>
      </c>
      <c r="CB244" t="s">
        <v>6725</v>
      </c>
      <c r="CC244" t="s">
        <v>6726</v>
      </c>
      <c r="CD244" t="s">
        <v>2529</v>
      </c>
      <c r="CE244" t="s">
        <v>116</v>
      </c>
      <c r="CF244" t="s">
        <v>117</v>
      </c>
      <c r="CG244">
        <v>96950</v>
      </c>
      <c r="CH244" s="3">
        <v>9.41</v>
      </c>
      <c r="CI244" s="3">
        <v>9.41</v>
      </c>
      <c r="CL244" t="s">
        <v>132</v>
      </c>
      <c r="CM244" t="s">
        <v>3306</v>
      </c>
      <c r="CN244" t="s">
        <v>133</v>
      </c>
      <c r="CP244" t="s">
        <v>111</v>
      </c>
      <c r="CQ244" t="s">
        <v>134</v>
      </c>
      <c r="CR244" t="s">
        <v>111</v>
      </c>
      <c r="CS244" t="s">
        <v>111</v>
      </c>
      <c r="CT244" t="s">
        <v>134</v>
      </c>
      <c r="CU244" t="s">
        <v>134</v>
      </c>
      <c r="CV244" t="s">
        <v>119</v>
      </c>
      <c r="CW244" t="s">
        <v>3307</v>
      </c>
      <c r="CX244">
        <v>16702344000</v>
      </c>
      <c r="CY244" t="s">
        <v>3268</v>
      </c>
      <c r="CZ244" t="s">
        <v>335</v>
      </c>
      <c r="DA244" t="s">
        <v>134</v>
      </c>
      <c r="DB244" t="s">
        <v>111</v>
      </c>
      <c r="DC244" t="s">
        <v>3265</v>
      </c>
      <c r="DD244" t="s">
        <v>3266</v>
      </c>
      <c r="DE244" t="s">
        <v>3274</v>
      </c>
      <c r="DF244" t="s">
        <v>3262</v>
      </c>
      <c r="DG244" t="s">
        <v>3268</v>
      </c>
    </row>
    <row r="245" spans="1:111" ht="15" customHeight="1" x14ac:dyDescent="0.25">
      <c r="A245" t="s">
        <v>8691</v>
      </c>
      <c r="B245" t="s">
        <v>137</v>
      </c>
      <c r="C245" s="1">
        <v>44047.83115810185</v>
      </c>
      <c r="D245" s="1">
        <v>44111</v>
      </c>
      <c r="E245" t="s">
        <v>138</v>
      </c>
      <c r="F245" s="1">
        <v>44103.833333333336</v>
      </c>
      <c r="G245" t="s">
        <v>111</v>
      </c>
      <c r="H245" t="s">
        <v>111</v>
      </c>
      <c r="I245" t="s">
        <v>111</v>
      </c>
      <c r="J245" t="s">
        <v>4059</v>
      </c>
      <c r="L245" t="s">
        <v>4060</v>
      </c>
      <c r="M245" t="s">
        <v>5242</v>
      </c>
      <c r="N245" t="s">
        <v>116</v>
      </c>
      <c r="O245" t="s">
        <v>117</v>
      </c>
      <c r="P245">
        <v>96950</v>
      </c>
      <c r="Q245" t="s">
        <v>118</v>
      </c>
      <c r="R245" t="s">
        <v>119</v>
      </c>
      <c r="S245">
        <v>16702330744</v>
      </c>
      <c r="U245">
        <v>488320</v>
      </c>
      <c r="V245" t="s">
        <v>120</v>
      </c>
      <c r="X245" t="s">
        <v>4062</v>
      </c>
      <c r="Y245" t="s">
        <v>4063</v>
      </c>
      <c r="Z245" t="s">
        <v>759</v>
      </c>
      <c r="AA245" t="s">
        <v>333</v>
      </c>
      <c r="AB245" t="s">
        <v>4060</v>
      </c>
      <c r="AC245" t="s">
        <v>4066</v>
      </c>
      <c r="AD245" t="s">
        <v>116</v>
      </c>
      <c r="AE245" t="s">
        <v>117</v>
      </c>
      <c r="AF245">
        <v>96950</v>
      </c>
      <c r="AG245" t="s">
        <v>118</v>
      </c>
      <c r="AH245" t="s">
        <v>119</v>
      </c>
      <c r="AI245">
        <v>16702330744</v>
      </c>
      <c r="AK245" t="s">
        <v>4067</v>
      </c>
      <c r="BC245" t="str">
        <f>"49-9071.00"</f>
        <v>49-9071.00</v>
      </c>
      <c r="BD245" t="s">
        <v>125</v>
      </c>
      <c r="BE245" t="s">
        <v>6126</v>
      </c>
      <c r="BF245" t="s">
        <v>2667</v>
      </c>
      <c r="BG245">
        <v>2</v>
      </c>
      <c r="BH245">
        <v>2</v>
      </c>
      <c r="BI245" s="1">
        <v>44105</v>
      </c>
      <c r="BJ245" s="1">
        <v>44469</v>
      </c>
      <c r="BK245" s="1">
        <v>44111</v>
      </c>
      <c r="BL245" s="1">
        <v>44469</v>
      </c>
      <c r="BM245">
        <v>40</v>
      </c>
      <c r="BN245">
        <v>0</v>
      </c>
      <c r="BO245">
        <v>8</v>
      </c>
      <c r="BP245">
        <v>8</v>
      </c>
      <c r="BQ245">
        <v>8</v>
      </c>
      <c r="BR245">
        <v>8</v>
      </c>
      <c r="BS245">
        <v>8</v>
      </c>
      <c r="BT245">
        <v>0</v>
      </c>
      <c r="BU245" t="str">
        <f t="shared" si="17"/>
        <v>8:00 AM</v>
      </c>
      <c r="BV245" t="str">
        <f>"5:00 PM"</f>
        <v>5:00 PM</v>
      </c>
      <c r="BW245" t="s">
        <v>128</v>
      </c>
      <c r="BX245">
        <v>0</v>
      </c>
      <c r="BY245">
        <v>24</v>
      </c>
      <c r="BZ245" t="s">
        <v>111</v>
      </c>
      <c r="CA245">
        <v>0</v>
      </c>
      <c r="CB245" t="s">
        <v>4069</v>
      </c>
      <c r="CC245" t="s">
        <v>4706</v>
      </c>
      <c r="CD245" t="s">
        <v>4071</v>
      </c>
      <c r="CE245" t="s">
        <v>116</v>
      </c>
      <c r="CF245" t="s">
        <v>117</v>
      </c>
      <c r="CG245">
        <v>96950</v>
      </c>
      <c r="CH245" s="3">
        <v>12.64</v>
      </c>
      <c r="CI245" s="3">
        <v>12.64</v>
      </c>
      <c r="CJ245" s="3">
        <v>18.96</v>
      </c>
      <c r="CK245" s="3">
        <v>18.96</v>
      </c>
      <c r="CL245" t="s">
        <v>132</v>
      </c>
      <c r="CM245" t="s">
        <v>119</v>
      </c>
      <c r="CN245" t="s">
        <v>133</v>
      </c>
      <c r="CP245" t="s">
        <v>111</v>
      </c>
      <c r="CQ245" t="s">
        <v>134</v>
      </c>
      <c r="CR245" t="s">
        <v>134</v>
      </c>
      <c r="CS245" t="s">
        <v>134</v>
      </c>
      <c r="CT245" t="s">
        <v>119</v>
      </c>
      <c r="CU245" t="s">
        <v>134</v>
      </c>
      <c r="CV245" t="s">
        <v>119</v>
      </c>
      <c r="CW245" t="s">
        <v>119</v>
      </c>
      <c r="CX245">
        <v>16702330744</v>
      </c>
      <c r="CY245" t="s">
        <v>4073</v>
      </c>
      <c r="CZ245" t="s">
        <v>119</v>
      </c>
      <c r="DA245" t="s">
        <v>134</v>
      </c>
      <c r="DB245" t="s">
        <v>111</v>
      </c>
    </row>
    <row r="246" spans="1:111" ht="15" customHeight="1" x14ac:dyDescent="0.25">
      <c r="A246" t="s">
        <v>6958</v>
      </c>
      <c r="B246" t="s">
        <v>109</v>
      </c>
      <c r="C246" s="1">
        <v>44047.85209270833</v>
      </c>
      <c r="D246" s="1">
        <v>44120</v>
      </c>
      <c r="E246" t="s">
        <v>110</v>
      </c>
      <c r="G246" t="s">
        <v>111</v>
      </c>
      <c r="H246" t="s">
        <v>111</v>
      </c>
      <c r="I246" t="s">
        <v>111</v>
      </c>
      <c r="J246" t="s">
        <v>4059</v>
      </c>
      <c r="L246" t="s">
        <v>4060</v>
      </c>
      <c r="M246" t="s">
        <v>4061</v>
      </c>
      <c r="N246" t="s">
        <v>116</v>
      </c>
      <c r="O246" t="s">
        <v>117</v>
      </c>
      <c r="P246">
        <v>96950</v>
      </c>
      <c r="Q246" t="s">
        <v>118</v>
      </c>
      <c r="R246" t="s">
        <v>119</v>
      </c>
      <c r="S246">
        <v>16702330744</v>
      </c>
      <c r="U246">
        <v>488320</v>
      </c>
      <c r="V246" t="s">
        <v>120</v>
      </c>
      <c r="X246" t="s">
        <v>4062</v>
      </c>
      <c r="Y246" t="s">
        <v>4063</v>
      </c>
      <c r="Z246" t="s">
        <v>759</v>
      </c>
      <c r="AA246" t="s">
        <v>4064</v>
      </c>
      <c r="AB246" t="s">
        <v>4065</v>
      </c>
      <c r="AC246" t="s">
        <v>4066</v>
      </c>
      <c r="AD246" t="s">
        <v>116</v>
      </c>
      <c r="AE246" t="s">
        <v>117</v>
      </c>
      <c r="AF246">
        <v>96950</v>
      </c>
      <c r="AG246" t="s">
        <v>118</v>
      </c>
      <c r="AH246" t="s">
        <v>119</v>
      </c>
      <c r="AI246">
        <v>16702330744</v>
      </c>
      <c r="AK246" t="s">
        <v>4067</v>
      </c>
      <c r="BC246" t="str">
        <f>"49-9071.00"</f>
        <v>49-9071.00</v>
      </c>
      <c r="BD246" t="s">
        <v>125</v>
      </c>
      <c r="BE246" t="s">
        <v>4068</v>
      </c>
      <c r="BF246" t="s">
        <v>3280</v>
      </c>
      <c r="BG246">
        <v>2</v>
      </c>
      <c r="BI246" s="1">
        <v>44105</v>
      </c>
      <c r="BJ246" s="1">
        <v>44469</v>
      </c>
      <c r="BM246">
        <v>40</v>
      </c>
      <c r="BN246">
        <v>0</v>
      </c>
      <c r="BO246">
        <v>8</v>
      </c>
      <c r="BP246">
        <v>8</v>
      </c>
      <c r="BQ246">
        <v>8</v>
      </c>
      <c r="BR246">
        <v>8</v>
      </c>
      <c r="BS246">
        <v>8</v>
      </c>
      <c r="BT246">
        <v>0</v>
      </c>
      <c r="BU246" t="str">
        <f t="shared" si="17"/>
        <v>8:00 AM</v>
      </c>
      <c r="BV246" t="str">
        <f>"5:00 PM"</f>
        <v>5:00 PM</v>
      </c>
      <c r="BW246" t="s">
        <v>128</v>
      </c>
      <c r="BX246">
        <v>0</v>
      </c>
      <c r="BY246">
        <v>24</v>
      </c>
      <c r="BZ246" t="s">
        <v>111</v>
      </c>
      <c r="CA246">
        <v>0</v>
      </c>
      <c r="CB246" t="s">
        <v>509</v>
      </c>
      <c r="CC246" t="s">
        <v>4070</v>
      </c>
      <c r="CD246" t="s">
        <v>4071</v>
      </c>
      <c r="CE246" t="s">
        <v>4072</v>
      </c>
      <c r="CF246" t="s">
        <v>117</v>
      </c>
      <c r="CG246">
        <v>96950</v>
      </c>
      <c r="CH246" s="3">
        <v>12.64</v>
      </c>
      <c r="CI246" s="3">
        <v>12.64</v>
      </c>
      <c r="CJ246" s="3">
        <v>18.96</v>
      </c>
      <c r="CK246" s="3">
        <v>18.96</v>
      </c>
      <c r="CL246" t="s">
        <v>132</v>
      </c>
      <c r="CM246" t="s">
        <v>119</v>
      </c>
      <c r="CN246" t="s">
        <v>133</v>
      </c>
      <c r="CP246" t="s">
        <v>111</v>
      </c>
      <c r="CQ246" t="s">
        <v>134</v>
      </c>
      <c r="CR246" t="s">
        <v>134</v>
      </c>
      <c r="CS246" t="s">
        <v>134</v>
      </c>
      <c r="CT246" t="s">
        <v>119</v>
      </c>
      <c r="CU246" t="s">
        <v>134</v>
      </c>
      <c r="CV246" t="s">
        <v>119</v>
      </c>
      <c r="CW246" t="s">
        <v>119</v>
      </c>
      <c r="CX246">
        <v>16702330744</v>
      </c>
      <c r="CY246" t="s">
        <v>4073</v>
      </c>
      <c r="CZ246" t="s">
        <v>119</v>
      </c>
      <c r="DA246" t="s">
        <v>134</v>
      </c>
      <c r="DB246" t="s">
        <v>111</v>
      </c>
    </row>
    <row r="247" spans="1:111" ht="15" customHeight="1" x14ac:dyDescent="0.25">
      <c r="A247" t="s">
        <v>8708</v>
      </c>
      <c r="B247" t="s">
        <v>137</v>
      </c>
      <c r="C247" s="1">
        <v>44047.863064351855</v>
      </c>
      <c r="D247" s="1">
        <v>44120</v>
      </c>
      <c r="E247" t="s">
        <v>110</v>
      </c>
      <c r="G247" t="s">
        <v>111</v>
      </c>
      <c r="H247" t="s">
        <v>111</v>
      </c>
      <c r="I247" t="s">
        <v>111</v>
      </c>
      <c r="J247" t="s">
        <v>4059</v>
      </c>
      <c r="L247" t="s">
        <v>4060</v>
      </c>
      <c r="M247" t="s">
        <v>4061</v>
      </c>
      <c r="N247" t="s">
        <v>116</v>
      </c>
      <c r="O247" t="s">
        <v>117</v>
      </c>
      <c r="P247">
        <v>96950</v>
      </c>
      <c r="Q247" t="s">
        <v>118</v>
      </c>
      <c r="R247" t="s">
        <v>119</v>
      </c>
      <c r="S247">
        <v>16702330744</v>
      </c>
      <c r="U247">
        <v>488320</v>
      </c>
      <c r="V247" t="s">
        <v>120</v>
      </c>
      <c r="X247" t="s">
        <v>4062</v>
      </c>
      <c r="Y247" t="s">
        <v>4063</v>
      </c>
      <c r="Z247" t="s">
        <v>759</v>
      </c>
      <c r="AA247" t="s">
        <v>333</v>
      </c>
      <c r="AB247" t="s">
        <v>4060</v>
      </c>
      <c r="AC247" t="s">
        <v>4704</v>
      </c>
      <c r="AD247" t="s">
        <v>116</v>
      </c>
      <c r="AE247" t="s">
        <v>117</v>
      </c>
      <c r="AF247">
        <v>96950</v>
      </c>
      <c r="AG247" t="s">
        <v>118</v>
      </c>
      <c r="AH247" t="s">
        <v>119</v>
      </c>
      <c r="AI247">
        <v>16702330744</v>
      </c>
      <c r="AK247" t="s">
        <v>4067</v>
      </c>
      <c r="BC247" t="str">
        <f>"49-9071.00"</f>
        <v>49-9071.00</v>
      </c>
      <c r="BD247" t="s">
        <v>125</v>
      </c>
      <c r="BE247" t="s">
        <v>4705</v>
      </c>
      <c r="BF247" t="s">
        <v>2667</v>
      </c>
      <c r="BG247">
        <v>6</v>
      </c>
      <c r="BH247">
        <v>6</v>
      </c>
      <c r="BI247" s="1">
        <v>44105</v>
      </c>
      <c r="BJ247" s="1">
        <v>44469</v>
      </c>
      <c r="BK247" s="1">
        <v>44120</v>
      </c>
      <c r="BL247" s="1">
        <v>44469</v>
      </c>
      <c r="BM247">
        <v>40</v>
      </c>
      <c r="BN247">
        <v>0</v>
      </c>
      <c r="BO247">
        <v>8</v>
      </c>
      <c r="BP247">
        <v>8</v>
      </c>
      <c r="BQ247">
        <v>8</v>
      </c>
      <c r="BR247">
        <v>8</v>
      </c>
      <c r="BS247">
        <v>8</v>
      </c>
      <c r="BT247">
        <v>0</v>
      </c>
      <c r="BU247" t="str">
        <f t="shared" si="17"/>
        <v>8:00 AM</v>
      </c>
      <c r="BV247" t="str">
        <f>"5:00 PM"</f>
        <v>5:00 PM</v>
      </c>
      <c r="BW247" t="s">
        <v>162</v>
      </c>
      <c r="BX247">
        <v>0</v>
      </c>
      <c r="BY247">
        <v>24</v>
      </c>
      <c r="BZ247" t="s">
        <v>111</v>
      </c>
      <c r="CA247">
        <v>0</v>
      </c>
      <c r="CB247" t="s">
        <v>4069</v>
      </c>
      <c r="CC247" t="s">
        <v>4706</v>
      </c>
      <c r="CD247" t="s">
        <v>4071</v>
      </c>
      <c r="CE247" t="s">
        <v>116</v>
      </c>
      <c r="CF247" t="s">
        <v>117</v>
      </c>
      <c r="CG247">
        <v>96950</v>
      </c>
      <c r="CH247" s="3">
        <v>12.64</v>
      </c>
      <c r="CI247" s="3">
        <v>12.64</v>
      </c>
      <c r="CJ247" s="3">
        <v>18.96</v>
      </c>
      <c r="CK247" s="3">
        <v>18.96</v>
      </c>
      <c r="CL247" t="s">
        <v>132</v>
      </c>
      <c r="CM247" t="s">
        <v>119</v>
      </c>
      <c r="CN247" t="s">
        <v>133</v>
      </c>
      <c r="CP247" t="s">
        <v>111</v>
      </c>
      <c r="CQ247" t="s">
        <v>134</v>
      </c>
      <c r="CR247" t="s">
        <v>134</v>
      </c>
      <c r="CS247" t="s">
        <v>134</v>
      </c>
      <c r="CT247" t="s">
        <v>119</v>
      </c>
      <c r="CU247" t="s">
        <v>134</v>
      </c>
      <c r="CV247" t="s">
        <v>119</v>
      </c>
      <c r="CW247" t="s">
        <v>119</v>
      </c>
      <c r="CX247">
        <v>16702330744</v>
      </c>
      <c r="CY247" t="s">
        <v>4073</v>
      </c>
      <c r="CZ247" t="s">
        <v>119</v>
      </c>
      <c r="DA247" t="s">
        <v>134</v>
      </c>
      <c r="DB247" t="s">
        <v>111</v>
      </c>
    </row>
    <row r="248" spans="1:111" ht="15" customHeight="1" x14ac:dyDescent="0.25">
      <c r="A248" t="s">
        <v>2820</v>
      </c>
      <c r="B248" t="s">
        <v>137</v>
      </c>
      <c r="C248" s="1">
        <v>44047.872689930555</v>
      </c>
      <c r="D248" s="1">
        <v>44111</v>
      </c>
      <c r="E248" t="s">
        <v>138</v>
      </c>
      <c r="F248" s="1">
        <v>44103.833333333336</v>
      </c>
      <c r="G248" t="s">
        <v>111</v>
      </c>
      <c r="H248" t="s">
        <v>111</v>
      </c>
      <c r="I248" t="s">
        <v>111</v>
      </c>
      <c r="J248" t="s">
        <v>2821</v>
      </c>
      <c r="K248" t="s">
        <v>2822</v>
      </c>
      <c r="L248" t="s">
        <v>1805</v>
      </c>
      <c r="M248" t="s">
        <v>2823</v>
      </c>
      <c r="N248" t="s">
        <v>116</v>
      </c>
      <c r="O248" t="s">
        <v>117</v>
      </c>
      <c r="P248">
        <v>96950</v>
      </c>
      <c r="Q248" t="s">
        <v>118</v>
      </c>
      <c r="S248">
        <v>16702358778</v>
      </c>
      <c r="U248">
        <v>23622</v>
      </c>
      <c r="V248" t="s">
        <v>120</v>
      </c>
      <c r="X248" t="s">
        <v>920</v>
      </c>
      <c r="Y248" t="s">
        <v>921</v>
      </c>
      <c r="Z248" t="s">
        <v>922</v>
      </c>
      <c r="AA248" t="s">
        <v>333</v>
      </c>
      <c r="AB248" t="s">
        <v>1805</v>
      </c>
      <c r="AD248" t="s">
        <v>116</v>
      </c>
      <c r="AE248" t="s">
        <v>117</v>
      </c>
      <c r="AF248">
        <v>96950</v>
      </c>
      <c r="AG248" t="s">
        <v>118</v>
      </c>
      <c r="AI248">
        <v>16702358778</v>
      </c>
      <c r="AK248" t="s">
        <v>923</v>
      </c>
      <c r="BC248" t="str">
        <f>"49-9071.00"</f>
        <v>49-9071.00</v>
      </c>
      <c r="BD248" t="s">
        <v>125</v>
      </c>
      <c r="BE248" t="s">
        <v>2824</v>
      </c>
      <c r="BF248" t="s">
        <v>2825</v>
      </c>
      <c r="BG248">
        <v>10</v>
      </c>
      <c r="BH248">
        <v>10</v>
      </c>
      <c r="BI248" s="1">
        <v>44105</v>
      </c>
      <c r="BJ248" s="1">
        <v>44469</v>
      </c>
      <c r="BK248" s="1">
        <v>44111</v>
      </c>
      <c r="BL248" s="1">
        <v>44469</v>
      </c>
      <c r="BM248">
        <v>40</v>
      </c>
      <c r="BN248">
        <v>0</v>
      </c>
      <c r="BO248">
        <v>8</v>
      </c>
      <c r="BP248">
        <v>8</v>
      </c>
      <c r="BQ248">
        <v>8</v>
      </c>
      <c r="BR248">
        <v>8</v>
      </c>
      <c r="BS248">
        <v>8</v>
      </c>
      <c r="BT248">
        <v>0</v>
      </c>
      <c r="BU248" t="str">
        <f>"7:30 AM"</f>
        <v>7:30 AM</v>
      </c>
      <c r="BV248" t="str">
        <f>"4:30 PM"</f>
        <v>4:30 PM</v>
      </c>
      <c r="BW248" t="s">
        <v>128</v>
      </c>
      <c r="BX248">
        <v>0</v>
      </c>
      <c r="BY248">
        <v>0</v>
      </c>
      <c r="BZ248" t="s">
        <v>111</v>
      </c>
      <c r="CA248">
        <v>0</v>
      </c>
      <c r="CB248" t="s">
        <v>286</v>
      </c>
      <c r="CC248" t="s">
        <v>2826</v>
      </c>
      <c r="CD248" t="s">
        <v>2096</v>
      </c>
      <c r="CE248" t="s">
        <v>154</v>
      </c>
      <c r="CF248" t="s">
        <v>117</v>
      </c>
      <c r="CG248">
        <v>96950</v>
      </c>
      <c r="CH248" s="3">
        <v>12.64</v>
      </c>
      <c r="CI248" s="3">
        <v>12.64</v>
      </c>
      <c r="CJ248" s="3">
        <v>18.96</v>
      </c>
      <c r="CK248" s="3">
        <v>18.96</v>
      </c>
      <c r="CL248" t="s">
        <v>132</v>
      </c>
      <c r="CM248" t="s">
        <v>286</v>
      </c>
      <c r="CN248" t="s">
        <v>133</v>
      </c>
      <c r="CP248" t="s">
        <v>111</v>
      </c>
      <c r="CQ248" t="s">
        <v>134</v>
      </c>
      <c r="CR248" t="s">
        <v>134</v>
      </c>
      <c r="CS248" t="s">
        <v>134</v>
      </c>
      <c r="CT248" t="s">
        <v>119</v>
      </c>
      <c r="CU248" t="s">
        <v>134</v>
      </c>
      <c r="CV248" t="s">
        <v>119</v>
      </c>
      <c r="CW248" t="s">
        <v>1812</v>
      </c>
      <c r="CX248">
        <v>16702358778</v>
      </c>
      <c r="CY248" t="s">
        <v>923</v>
      </c>
      <c r="CZ248" t="s">
        <v>119</v>
      </c>
      <c r="DA248" t="s">
        <v>134</v>
      </c>
      <c r="DB248" t="s">
        <v>111</v>
      </c>
    </row>
    <row r="249" spans="1:111" ht="15" customHeight="1" x14ac:dyDescent="0.25">
      <c r="A249" t="s">
        <v>6091</v>
      </c>
      <c r="B249" t="s">
        <v>137</v>
      </c>
      <c r="C249" s="1">
        <v>44047.90116898148</v>
      </c>
      <c r="D249" s="1">
        <v>44111</v>
      </c>
      <c r="E249" t="s">
        <v>110</v>
      </c>
      <c r="G249" t="s">
        <v>134</v>
      </c>
      <c r="H249" t="s">
        <v>111</v>
      </c>
      <c r="I249" t="s">
        <v>111</v>
      </c>
      <c r="J249" t="s">
        <v>2319</v>
      </c>
      <c r="K249" t="s">
        <v>2320</v>
      </c>
      <c r="L249" t="s">
        <v>2321</v>
      </c>
      <c r="M249" t="s">
        <v>2322</v>
      </c>
      <c r="N249" t="s">
        <v>116</v>
      </c>
      <c r="O249" t="s">
        <v>117</v>
      </c>
      <c r="P249">
        <v>96950</v>
      </c>
      <c r="Q249" t="s">
        <v>118</v>
      </c>
      <c r="S249">
        <v>16704830456</v>
      </c>
      <c r="U249">
        <v>61162</v>
      </c>
      <c r="V249" t="s">
        <v>120</v>
      </c>
      <c r="X249" t="s">
        <v>787</v>
      </c>
      <c r="Y249" t="s">
        <v>2323</v>
      </c>
      <c r="AA249" t="s">
        <v>2324</v>
      </c>
      <c r="AB249" t="s">
        <v>2321</v>
      </c>
      <c r="AC249" t="s">
        <v>2322</v>
      </c>
      <c r="AD249" t="s">
        <v>116</v>
      </c>
      <c r="AE249" t="s">
        <v>117</v>
      </c>
      <c r="AF249">
        <v>96950</v>
      </c>
      <c r="AG249" t="s">
        <v>118</v>
      </c>
      <c r="AI249">
        <v>16704830456</v>
      </c>
      <c r="AK249" t="s">
        <v>1705</v>
      </c>
      <c r="AL249" t="s">
        <v>1754</v>
      </c>
      <c r="AM249" t="s">
        <v>2325</v>
      </c>
      <c r="AN249" t="s">
        <v>2326</v>
      </c>
      <c r="AP249" t="s">
        <v>6092</v>
      </c>
      <c r="AQ249" t="s">
        <v>1701</v>
      </c>
      <c r="AR249" t="s">
        <v>116</v>
      </c>
      <c r="AS249" t="s">
        <v>117</v>
      </c>
      <c r="AT249">
        <v>96950</v>
      </c>
      <c r="AU249" t="s">
        <v>118</v>
      </c>
      <c r="AW249">
        <v>16702353403</v>
      </c>
      <c r="AY249" t="s">
        <v>6093</v>
      </c>
      <c r="AZ249" t="s">
        <v>2329</v>
      </c>
      <c r="BC249" t="str">
        <f>"25-3021.00"</f>
        <v>25-3021.00</v>
      </c>
      <c r="BD249" t="s">
        <v>1387</v>
      </c>
      <c r="BE249" t="s">
        <v>6094</v>
      </c>
      <c r="BF249" t="s">
        <v>913</v>
      </c>
      <c r="BG249">
        <v>1</v>
      </c>
      <c r="BH249">
        <v>1</v>
      </c>
      <c r="BI249" s="1">
        <v>44105</v>
      </c>
      <c r="BJ249" s="1">
        <v>45199</v>
      </c>
      <c r="BK249" s="1">
        <v>44111</v>
      </c>
      <c r="BL249" s="1">
        <v>45199</v>
      </c>
      <c r="BM249">
        <v>35</v>
      </c>
      <c r="BN249">
        <v>0</v>
      </c>
      <c r="BO249">
        <v>7</v>
      </c>
      <c r="BP249">
        <v>7</v>
      </c>
      <c r="BQ249">
        <v>7</v>
      </c>
      <c r="BR249">
        <v>7</v>
      </c>
      <c r="BS249">
        <v>7</v>
      </c>
      <c r="BT249">
        <v>0</v>
      </c>
      <c r="BU249" t="str">
        <f>"9:00 AM"</f>
        <v>9:00 AM</v>
      </c>
      <c r="BV249" t="str">
        <f>"5:00 PM"</f>
        <v>5:00 PM</v>
      </c>
      <c r="BW249" t="s">
        <v>128</v>
      </c>
      <c r="BX249">
        <v>6</v>
      </c>
      <c r="BY249">
        <v>24</v>
      </c>
      <c r="BZ249" t="s">
        <v>111</v>
      </c>
      <c r="CA249">
        <v>0</v>
      </c>
      <c r="CB249" t="s">
        <v>6095</v>
      </c>
      <c r="CC249" t="s">
        <v>2322</v>
      </c>
      <c r="CD249" t="s">
        <v>2321</v>
      </c>
      <c r="CE249" t="s">
        <v>116</v>
      </c>
      <c r="CF249" t="s">
        <v>117</v>
      </c>
      <c r="CG249">
        <v>96950</v>
      </c>
      <c r="CH249" s="3">
        <v>22.66</v>
      </c>
      <c r="CI249" s="3">
        <v>22.66</v>
      </c>
      <c r="CL249" t="s">
        <v>132</v>
      </c>
      <c r="CN249" t="s">
        <v>133</v>
      </c>
      <c r="CP249" t="s">
        <v>111</v>
      </c>
      <c r="CQ249" t="s">
        <v>134</v>
      </c>
      <c r="CR249" t="s">
        <v>111</v>
      </c>
      <c r="CS249" t="s">
        <v>111</v>
      </c>
      <c r="CT249" t="s">
        <v>119</v>
      </c>
      <c r="CU249" t="s">
        <v>134</v>
      </c>
      <c r="CV249" t="s">
        <v>119</v>
      </c>
      <c r="CW249" t="s">
        <v>1709</v>
      </c>
      <c r="CX249">
        <v>16704830456</v>
      </c>
      <c r="CY249" t="s">
        <v>1705</v>
      </c>
      <c r="CZ249" t="s">
        <v>119</v>
      </c>
      <c r="DA249" t="s">
        <v>134</v>
      </c>
      <c r="DB249" t="s">
        <v>111</v>
      </c>
    </row>
    <row r="250" spans="1:111" ht="15" customHeight="1" x14ac:dyDescent="0.25">
      <c r="A250" t="s">
        <v>2318</v>
      </c>
      <c r="B250" t="s">
        <v>137</v>
      </c>
      <c r="C250" s="1">
        <v>44047.909936458331</v>
      </c>
      <c r="D250" s="1">
        <v>44111</v>
      </c>
      <c r="E250" t="s">
        <v>110</v>
      </c>
      <c r="G250" t="s">
        <v>134</v>
      </c>
      <c r="H250" t="s">
        <v>111</v>
      </c>
      <c r="I250" t="s">
        <v>111</v>
      </c>
      <c r="J250" t="s">
        <v>2319</v>
      </c>
      <c r="K250" t="s">
        <v>2320</v>
      </c>
      <c r="L250" t="s">
        <v>2321</v>
      </c>
      <c r="M250" t="s">
        <v>2322</v>
      </c>
      <c r="N250" t="s">
        <v>116</v>
      </c>
      <c r="O250" t="s">
        <v>117</v>
      </c>
      <c r="P250">
        <v>96950</v>
      </c>
      <c r="Q250" t="s">
        <v>118</v>
      </c>
      <c r="S250">
        <v>16704830456</v>
      </c>
      <c r="U250">
        <v>56152</v>
      </c>
      <c r="V250" t="s">
        <v>120</v>
      </c>
      <c r="X250" t="s">
        <v>787</v>
      </c>
      <c r="Y250" t="s">
        <v>2323</v>
      </c>
      <c r="AA250" t="s">
        <v>2324</v>
      </c>
      <c r="AB250" t="s">
        <v>2321</v>
      </c>
      <c r="AC250" t="s">
        <v>2322</v>
      </c>
      <c r="AD250" t="s">
        <v>116</v>
      </c>
      <c r="AE250" t="s">
        <v>117</v>
      </c>
      <c r="AF250">
        <v>96950</v>
      </c>
      <c r="AG250" t="s">
        <v>118</v>
      </c>
      <c r="AI250">
        <v>16704830456</v>
      </c>
      <c r="AK250" t="s">
        <v>1705</v>
      </c>
      <c r="AL250" t="s">
        <v>1754</v>
      </c>
      <c r="AM250" t="s">
        <v>2325</v>
      </c>
      <c r="AN250" t="s">
        <v>2326</v>
      </c>
      <c r="AP250" t="s">
        <v>2327</v>
      </c>
      <c r="AQ250" t="s">
        <v>1701</v>
      </c>
      <c r="AR250" t="s">
        <v>116</v>
      </c>
      <c r="AS250" t="s">
        <v>117</v>
      </c>
      <c r="AT250">
        <v>96950</v>
      </c>
      <c r="AU250" t="s">
        <v>118</v>
      </c>
      <c r="AW250">
        <v>16702353403</v>
      </c>
      <c r="AY250" t="s">
        <v>2328</v>
      </c>
      <c r="AZ250" t="s">
        <v>2329</v>
      </c>
      <c r="BC250" t="str">
        <f>"39-7012.00"</f>
        <v>39-7012.00</v>
      </c>
      <c r="BD250" t="s">
        <v>327</v>
      </c>
      <c r="BE250" t="s">
        <v>2330</v>
      </c>
      <c r="BF250" t="s">
        <v>329</v>
      </c>
      <c r="BG250">
        <v>1</v>
      </c>
      <c r="BH250">
        <v>1</v>
      </c>
      <c r="BI250" s="1">
        <v>44105</v>
      </c>
      <c r="BJ250" s="1">
        <v>45199</v>
      </c>
      <c r="BK250" s="1">
        <v>44111</v>
      </c>
      <c r="BL250" s="1">
        <v>45199</v>
      </c>
      <c r="BM250">
        <v>35</v>
      </c>
      <c r="BN250">
        <v>0</v>
      </c>
      <c r="BO250">
        <v>7</v>
      </c>
      <c r="BP250">
        <v>7</v>
      </c>
      <c r="BQ250">
        <v>7</v>
      </c>
      <c r="BR250">
        <v>7</v>
      </c>
      <c r="BS250">
        <v>7</v>
      </c>
      <c r="BT250">
        <v>0</v>
      </c>
      <c r="BU250" t="str">
        <f>"9:00 AM"</f>
        <v>9:00 AM</v>
      </c>
      <c r="BV250" t="str">
        <f>"5:00 PM"</f>
        <v>5:00 PM</v>
      </c>
      <c r="BW250" t="s">
        <v>128</v>
      </c>
      <c r="BX250">
        <v>0</v>
      </c>
      <c r="BY250">
        <v>24</v>
      </c>
      <c r="BZ250" t="s">
        <v>111</v>
      </c>
      <c r="CA250">
        <v>0</v>
      </c>
      <c r="CB250" s="2" t="s">
        <v>2331</v>
      </c>
      <c r="CC250" t="s">
        <v>2322</v>
      </c>
      <c r="CD250" t="s">
        <v>2321</v>
      </c>
      <c r="CE250" t="s">
        <v>116</v>
      </c>
      <c r="CF250" t="s">
        <v>117</v>
      </c>
      <c r="CG250">
        <v>96950</v>
      </c>
      <c r="CH250" s="3">
        <v>11.17</v>
      </c>
      <c r="CI250" s="3">
        <v>11.17</v>
      </c>
      <c r="CJ250" s="3">
        <v>16.760000000000002</v>
      </c>
      <c r="CK250" s="3">
        <v>16.760000000000002</v>
      </c>
      <c r="CL250" t="s">
        <v>132</v>
      </c>
      <c r="CN250" t="s">
        <v>133</v>
      </c>
      <c r="CP250" t="s">
        <v>111</v>
      </c>
      <c r="CQ250" t="s">
        <v>134</v>
      </c>
      <c r="CR250" t="s">
        <v>111</v>
      </c>
      <c r="CS250" t="s">
        <v>134</v>
      </c>
      <c r="CT250" t="s">
        <v>119</v>
      </c>
      <c r="CU250" t="s">
        <v>134</v>
      </c>
      <c r="CV250" t="s">
        <v>119</v>
      </c>
      <c r="CW250" t="s">
        <v>1709</v>
      </c>
      <c r="CX250">
        <v>16704830456</v>
      </c>
      <c r="CY250" t="s">
        <v>1705</v>
      </c>
      <c r="CZ250" t="s">
        <v>119</v>
      </c>
      <c r="DA250" t="s">
        <v>134</v>
      </c>
      <c r="DB250" t="s">
        <v>111</v>
      </c>
    </row>
    <row r="251" spans="1:111" ht="15" customHeight="1" x14ac:dyDescent="0.25">
      <c r="A251" t="s">
        <v>8631</v>
      </c>
      <c r="B251" t="s">
        <v>137</v>
      </c>
      <c r="C251" s="1">
        <v>44047.961415625003</v>
      </c>
      <c r="D251" s="1">
        <v>44117</v>
      </c>
      <c r="E251" t="s">
        <v>110</v>
      </c>
      <c r="G251" t="s">
        <v>111</v>
      </c>
      <c r="H251" t="s">
        <v>111</v>
      </c>
      <c r="I251" t="s">
        <v>111</v>
      </c>
      <c r="J251" t="s">
        <v>1137</v>
      </c>
      <c r="K251" t="s">
        <v>1138</v>
      </c>
      <c r="L251" t="s">
        <v>1139</v>
      </c>
      <c r="M251" t="s">
        <v>344</v>
      </c>
      <c r="N251" t="s">
        <v>154</v>
      </c>
      <c r="O251" t="s">
        <v>117</v>
      </c>
      <c r="P251">
        <v>96950</v>
      </c>
      <c r="Q251" t="s">
        <v>118</v>
      </c>
      <c r="S251">
        <v>16702379950</v>
      </c>
      <c r="U251">
        <v>721120</v>
      </c>
      <c r="V251" t="s">
        <v>120</v>
      </c>
      <c r="X251" t="s">
        <v>1140</v>
      </c>
      <c r="Y251" t="s">
        <v>1141</v>
      </c>
      <c r="AA251" t="s">
        <v>1142</v>
      </c>
      <c r="AB251" t="s">
        <v>1139</v>
      </c>
      <c r="AC251" t="s">
        <v>344</v>
      </c>
      <c r="AD251" t="s">
        <v>154</v>
      </c>
      <c r="AE251" t="s">
        <v>117</v>
      </c>
      <c r="AF251">
        <v>96950</v>
      </c>
      <c r="AG251" t="s">
        <v>118</v>
      </c>
      <c r="AI251">
        <v>16702379950</v>
      </c>
      <c r="AK251" t="s">
        <v>1143</v>
      </c>
      <c r="BC251" t="str">
        <f>"35-1011.00"</f>
        <v>35-1011.00</v>
      </c>
      <c r="BD251" t="s">
        <v>3233</v>
      </c>
      <c r="BE251" t="s">
        <v>8632</v>
      </c>
      <c r="BF251" t="s">
        <v>8633</v>
      </c>
      <c r="BG251">
        <v>2</v>
      </c>
      <c r="BH251">
        <v>2</v>
      </c>
      <c r="BI251" s="1">
        <v>44105</v>
      </c>
      <c r="BJ251" s="1">
        <v>44469</v>
      </c>
      <c r="BK251" s="1">
        <v>44117</v>
      </c>
      <c r="BL251" s="1">
        <v>44469</v>
      </c>
      <c r="BM251">
        <v>35</v>
      </c>
      <c r="BN251">
        <v>0</v>
      </c>
      <c r="BO251">
        <v>7</v>
      </c>
      <c r="BP251">
        <v>7</v>
      </c>
      <c r="BQ251">
        <v>7</v>
      </c>
      <c r="BR251">
        <v>7</v>
      </c>
      <c r="BS251">
        <v>7</v>
      </c>
      <c r="BT251">
        <v>0</v>
      </c>
      <c r="BU251" t="str">
        <f>"6:00 AM"</f>
        <v>6:00 AM</v>
      </c>
      <c r="BV251" t="str">
        <f>"2:00 PM"</f>
        <v>2:00 PM</v>
      </c>
      <c r="BW251" t="s">
        <v>128</v>
      </c>
      <c r="BX251">
        <v>0</v>
      </c>
      <c r="BY251">
        <v>24</v>
      </c>
      <c r="BZ251" t="s">
        <v>134</v>
      </c>
      <c r="CA251">
        <v>25</v>
      </c>
      <c r="CB251" t="s">
        <v>8634</v>
      </c>
      <c r="CC251" t="s">
        <v>1139</v>
      </c>
      <c r="CD251" t="s">
        <v>344</v>
      </c>
      <c r="CE251" t="s">
        <v>154</v>
      </c>
      <c r="CF251" t="s">
        <v>117</v>
      </c>
      <c r="CG251">
        <v>96950</v>
      </c>
      <c r="CH251" s="3">
        <v>16.73</v>
      </c>
      <c r="CI251" s="3">
        <v>38</v>
      </c>
      <c r="CL251" t="s">
        <v>132</v>
      </c>
      <c r="CN251" t="s">
        <v>133</v>
      </c>
      <c r="CP251" t="s">
        <v>111</v>
      </c>
      <c r="CQ251" t="s">
        <v>134</v>
      </c>
      <c r="CR251" t="s">
        <v>134</v>
      </c>
      <c r="CS251" t="s">
        <v>111</v>
      </c>
      <c r="CT251" t="s">
        <v>119</v>
      </c>
      <c r="CU251" t="s">
        <v>134</v>
      </c>
      <c r="CV251" t="s">
        <v>134</v>
      </c>
      <c r="CW251" t="s">
        <v>1147</v>
      </c>
      <c r="CX251">
        <v>16702379900</v>
      </c>
      <c r="CY251" t="s">
        <v>1148</v>
      </c>
      <c r="CZ251" t="s">
        <v>119</v>
      </c>
      <c r="DA251" t="s">
        <v>134</v>
      </c>
      <c r="DB251" t="s">
        <v>111</v>
      </c>
    </row>
    <row r="252" spans="1:111" ht="15" customHeight="1" x14ac:dyDescent="0.25">
      <c r="A252" t="s">
        <v>5268</v>
      </c>
      <c r="B252" t="s">
        <v>137</v>
      </c>
      <c r="C252" s="1">
        <v>44048.034246643518</v>
      </c>
      <c r="D252" s="1">
        <v>44118</v>
      </c>
      <c r="E252" t="s">
        <v>138</v>
      </c>
      <c r="F252" s="1">
        <v>44103.833333333336</v>
      </c>
      <c r="G252" t="s">
        <v>134</v>
      </c>
      <c r="H252" t="s">
        <v>111</v>
      </c>
      <c r="I252" t="s">
        <v>111</v>
      </c>
      <c r="J252" t="s">
        <v>5269</v>
      </c>
      <c r="K252" t="s">
        <v>5270</v>
      </c>
      <c r="L252" t="s">
        <v>5271</v>
      </c>
      <c r="M252" t="s">
        <v>1283</v>
      </c>
      <c r="N252" t="s">
        <v>260</v>
      </c>
      <c r="O252" t="s">
        <v>117</v>
      </c>
      <c r="P252">
        <v>96950</v>
      </c>
      <c r="Q252" t="s">
        <v>118</v>
      </c>
      <c r="S252">
        <v>16702858805</v>
      </c>
      <c r="U252">
        <v>561520</v>
      </c>
      <c r="V252" t="s">
        <v>120</v>
      </c>
      <c r="X252" t="s">
        <v>5272</v>
      </c>
      <c r="Y252" t="s">
        <v>4728</v>
      </c>
      <c r="Z252" t="s">
        <v>4729</v>
      </c>
      <c r="AA252" t="s">
        <v>4730</v>
      </c>
      <c r="AB252" t="s">
        <v>4725</v>
      </c>
      <c r="AC252" t="s">
        <v>4731</v>
      </c>
      <c r="AD252" t="s">
        <v>1827</v>
      </c>
      <c r="AE252" t="s">
        <v>117</v>
      </c>
      <c r="AF252">
        <v>96950</v>
      </c>
      <c r="AG252" t="s">
        <v>118</v>
      </c>
      <c r="AI252">
        <v>16702858805</v>
      </c>
      <c r="AK252" t="s">
        <v>4732</v>
      </c>
      <c r="AL252" t="s">
        <v>1192</v>
      </c>
      <c r="AM252" t="s">
        <v>183</v>
      </c>
      <c r="AN252" t="s">
        <v>457</v>
      </c>
      <c r="AO252" t="s">
        <v>1128</v>
      </c>
      <c r="AP252" t="s">
        <v>1829</v>
      </c>
      <c r="AQ252" t="s">
        <v>1830</v>
      </c>
      <c r="AR252" t="s">
        <v>1831</v>
      </c>
      <c r="AS252" t="s">
        <v>410</v>
      </c>
      <c r="AT252">
        <v>96910</v>
      </c>
      <c r="AU252" t="s">
        <v>118</v>
      </c>
      <c r="AW252">
        <v>16714779084</v>
      </c>
      <c r="AY252" t="s">
        <v>3098</v>
      </c>
      <c r="AZ252" t="s">
        <v>1833</v>
      </c>
      <c r="BA252" t="s">
        <v>410</v>
      </c>
      <c r="BB252" t="s">
        <v>3099</v>
      </c>
      <c r="BC252" t="str">
        <f>"11-1021.00"</f>
        <v>11-1021.00</v>
      </c>
      <c r="BD252" t="s">
        <v>838</v>
      </c>
      <c r="BE252" t="s">
        <v>5273</v>
      </c>
      <c r="BF252" t="s">
        <v>216</v>
      </c>
      <c r="BG252">
        <v>1</v>
      </c>
      <c r="BH252">
        <v>1</v>
      </c>
      <c r="BI252" s="1">
        <v>44105</v>
      </c>
      <c r="BJ252" s="1">
        <v>45199</v>
      </c>
      <c r="BK252" s="1">
        <v>44118</v>
      </c>
      <c r="BL252" s="1">
        <v>45199</v>
      </c>
      <c r="BM252">
        <v>40</v>
      </c>
      <c r="BN252">
        <v>0</v>
      </c>
      <c r="BO252">
        <v>8</v>
      </c>
      <c r="BP252">
        <v>8</v>
      </c>
      <c r="BQ252">
        <v>8</v>
      </c>
      <c r="BR252">
        <v>8</v>
      </c>
      <c r="BS252">
        <v>8</v>
      </c>
      <c r="BT252">
        <v>0</v>
      </c>
      <c r="BU252" t="str">
        <f>"12:00 PM"</f>
        <v>12:00 PM</v>
      </c>
      <c r="BV252" t="str">
        <f>"8:00 PM"</f>
        <v>8:00 PM</v>
      </c>
      <c r="BW252" t="s">
        <v>128</v>
      </c>
      <c r="BX252">
        <v>0</v>
      </c>
      <c r="BY252">
        <v>48</v>
      </c>
      <c r="BZ252" t="s">
        <v>134</v>
      </c>
      <c r="CA252">
        <v>1</v>
      </c>
      <c r="CB252" t="s">
        <v>119</v>
      </c>
      <c r="CC252" t="s">
        <v>5274</v>
      </c>
      <c r="CD252" t="s">
        <v>340</v>
      </c>
      <c r="CE252" t="s">
        <v>260</v>
      </c>
      <c r="CF252" t="s">
        <v>117</v>
      </c>
      <c r="CG252">
        <v>96950</v>
      </c>
      <c r="CH252" s="3">
        <v>30.92</v>
      </c>
      <c r="CI252" s="3">
        <v>30.92</v>
      </c>
      <c r="CL252" t="s">
        <v>132</v>
      </c>
      <c r="CM252" t="s">
        <v>119</v>
      </c>
      <c r="CN252" t="s">
        <v>133</v>
      </c>
      <c r="CP252" t="s">
        <v>111</v>
      </c>
      <c r="CQ252" t="s">
        <v>134</v>
      </c>
      <c r="CR252" t="s">
        <v>111</v>
      </c>
      <c r="CS252" t="s">
        <v>111</v>
      </c>
      <c r="CT252" t="s">
        <v>119</v>
      </c>
      <c r="CU252" t="s">
        <v>134</v>
      </c>
      <c r="CV252" t="s">
        <v>119</v>
      </c>
      <c r="CW252" t="s">
        <v>5275</v>
      </c>
      <c r="CX252">
        <v>16702858805</v>
      </c>
      <c r="CY252" t="s">
        <v>4732</v>
      </c>
      <c r="CZ252" t="s">
        <v>2588</v>
      </c>
      <c r="DA252" t="s">
        <v>134</v>
      </c>
      <c r="DB252" t="s">
        <v>111</v>
      </c>
    </row>
    <row r="253" spans="1:111" ht="15" customHeight="1" x14ac:dyDescent="0.25">
      <c r="A253" t="s">
        <v>4722</v>
      </c>
      <c r="B253" t="s">
        <v>137</v>
      </c>
      <c r="C253" s="1">
        <v>44048.065266550926</v>
      </c>
      <c r="D253" s="1">
        <v>44111</v>
      </c>
      <c r="E253" t="s">
        <v>138</v>
      </c>
      <c r="F253" s="1">
        <v>44103.833333333336</v>
      </c>
      <c r="G253" t="s">
        <v>134</v>
      </c>
      <c r="H253" t="s">
        <v>111</v>
      </c>
      <c r="I253" t="s">
        <v>111</v>
      </c>
      <c r="J253" t="s">
        <v>4723</v>
      </c>
      <c r="K253" t="s">
        <v>4724</v>
      </c>
      <c r="L253" t="s">
        <v>4725</v>
      </c>
      <c r="M253" t="s">
        <v>4726</v>
      </c>
      <c r="N253" t="s">
        <v>1827</v>
      </c>
      <c r="O253" t="s">
        <v>117</v>
      </c>
      <c r="P253">
        <v>96950</v>
      </c>
      <c r="Q253" t="s">
        <v>118</v>
      </c>
      <c r="S253">
        <v>16702858805</v>
      </c>
      <c r="U253">
        <v>722515</v>
      </c>
      <c r="V253" t="s">
        <v>120</v>
      </c>
      <c r="X253" t="s">
        <v>4727</v>
      </c>
      <c r="Y253" t="s">
        <v>4728</v>
      </c>
      <c r="Z253" t="s">
        <v>4729</v>
      </c>
      <c r="AA253" t="s">
        <v>4730</v>
      </c>
      <c r="AB253" t="s">
        <v>4725</v>
      </c>
      <c r="AC253" t="s">
        <v>4731</v>
      </c>
      <c r="AD253" t="s">
        <v>154</v>
      </c>
      <c r="AE253" t="s">
        <v>117</v>
      </c>
      <c r="AF253">
        <v>96950</v>
      </c>
      <c r="AG253" t="s">
        <v>118</v>
      </c>
      <c r="AI253">
        <v>16702858805</v>
      </c>
      <c r="AK253" t="s">
        <v>4732</v>
      </c>
      <c r="AL253" t="s">
        <v>1192</v>
      </c>
      <c r="AM253" t="s">
        <v>183</v>
      </c>
      <c r="AN253" t="s">
        <v>4733</v>
      </c>
      <c r="AO253" t="s">
        <v>1128</v>
      </c>
      <c r="AP253" t="s">
        <v>4734</v>
      </c>
      <c r="AQ253" t="s">
        <v>4735</v>
      </c>
      <c r="AR253" t="s">
        <v>3097</v>
      </c>
      <c r="AS253" t="s">
        <v>410</v>
      </c>
      <c r="AT253">
        <v>96910</v>
      </c>
      <c r="AU253" t="s">
        <v>118</v>
      </c>
      <c r="AW253">
        <v>16714779084</v>
      </c>
      <c r="AY253" t="s">
        <v>3098</v>
      </c>
      <c r="AZ253" t="s">
        <v>1833</v>
      </c>
      <c r="BA253" t="s">
        <v>410</v>
      </c>
      <c r="BB253" t="s">
        <v>3099</v>
      </c>
      <c r="BC253" t="str">
        <f>"35-3022.01"</f>
        <v>35-3022.01</v>
      </c>
      <c r="BD253" t="s">
        <v>4736</v>
      </c>
      <c r="BE253" t="s">
        <v>4737</v>
      </c>
      <c r="BF253" t="s">
        <v>4738</v>
      </c>
      <c r="BG253">
        <v>1</v>
      </c>
      <c r="BH253">
        <v>1</v>
      </c>
      <c r="BI253" s="1">
        <v>44105</v>
      </c>
      <c r="BJ253" s="1">
        <v>45199</v>
      </c>
      <c r="BK253" s="1">
        <v>44111</v>
      </c>
      <c r="BL253" s="1">
        <v>45199</v>
      </c>
      <c r="BM253">
        <v>40</v>
      </c>
      <c r="BN253">
        <v>0</v>
      </c>
      <c r="BO253">
        <v>8</v>
      </c>
      <c r="BP253">
        <v>8</v>
      </c>
      <c r="BQ253">
        <v>8</v>
      </c>
      <c r="BR253">
        <v>8</v>
      </c>
      <c r="BS253">
        <v>8</v>
      </c>
      <c r="BT253">
        <v>0</v>
      </c>
      <c r="BU253" t="str">
        <f>"12:00 PM"</f>
        <v>12:00 PM</v>
      </c>
      <c r="BV253" t="str">
        <f>"8:00 PM"</f>
        <v>8:00 PM</v>
      </c>
      <c r="BW253" t="s">
        <v>162</v>
      </c>
      <c r="BX253">
        <v>0</v>
      </c>
      <c r="BY253">
        <v>3</v>
      </c>
      <c r="BZ253" t="s">
        <v>111</v>
      </c>
      <c r="CA253">
        <v>0</v>
      </c>
      <c r="CB253" t="s">
        <v>4739</v>
      </c>
      <c r="CC253" t="s">
        <v>4740</v>
      </c>
      <c r="CD253" t="s">
        <v>4741</v>
      </c>
      <c r="CE253" t="s">
        <v>1827</v>
      </c>
      <c r="CF253" t="s">
        <v>117</v>
      </c>
      <c r="CG253">
        <v>96950</v>
      </c>
      <c r="CH253" s="3">
        <v>9.75</v>
      </c>
      <c r="CI253" s="3">
        <v>9.75</v>
      </c>
      <c r="CL253" t="s">
        <v>132</v>
      </c>
      <c r="CM253" t="s">
        <v>119</v>
      </c>
      <c r="CN253" t="s">
        <v>133</v>
      </c>
      <c r="CP253" t="s">
        <v>111</v>
      </c>
      <c r="CQ253" t="s">
        <v>134</v>
      </c>
      <c r="CR253" t="s">
        <v>111</v>
      </c>
      <c r="CS253" t="s">
        <v>111</v>
      </c>
      <c r="CT253" t="s">
        <v>119</v>
      </c>
      <c r="CU253" t="s">
        <v>134</v>
      </c>
      <c r="CV253" t="s">
        <v>119</v>
      </c>
      <c r="CW253" t="s">
        <v>4742</v>
      </c>
      <c r="CX253">
        <v>16702858805</v>
      </c>
      <c r="CY253" t="s">
        <v>4732</v>
      </c>
      <c r="CZ253" t="s">
        <v>119</v>
      </c>
      <c r="DA253" t="s">
        <v>134</v>
      </c>
      <c r="DB253" t="s">
        <v>111</v>
      </c>
    </row>
    <row r="254" spans="1:111" ht="15" customHeight="1" x14ac:dyDescent="0.25">
      <c r="A254" t="s">
        <v>6285</v>
      </c>
      <c r="B254" t="s">
        <v>137</v>
      </c>
      <c r="C254" s="1">
        <v>44048.090286226849</v>
      </c>
      <c r="D254" s="1">
        <v>44111</v>
      </c>
      <c r="E254" t="s">
        <v>138</v>
      </c>
      <c r="F254" s="1">
        <v>44103.833333333336</v>
      </c>
      <c r="G254" t="s">
        <v>134</v>
      </c>
      <c r="H254" t="s">
        <v>111</v>
      </c>
      <c r="I254" t="s">
        <v>111</v>
      </c>
      <c r="J254" t="s">
        <v>6286</v>
      </c>
      <c r="K254" t="s">
        <v>6287</v>
      </c>
      <c r="L254" t="s">
        <v>6288</v>
      </c>
      <c r="M254" t="s">
        <v>6289</v>
      </c>
      <c r="N254" t="s">
        <v>116</v>
      </c>
      <c r="O254" t="s">
        <v>117</v>
      </c>
      <c r="P254">
        <v>96950</v>
      </c>
      <c r="Q254" t="s">
        <v>118</v>
      </c>
      <c r="R254" t="s">
        <v>119</v>
      </c>
      <c r="S254">
        <v>16702355098</v>
      </c>
      <c r="U254">
        <v>72251</v>
      </c>
      <c r="V254" t="s">
        <v>120</v>
      </c>
      <c r="X254" t="s">
        <v>4243</v>
      </c>
      <c r="Y254" t="s">
        <v>4244</v>
      </c>
      <c r="Z254" t="s">
        <v>4245</v>
      </c>
      <c r="AA254" t="s">
        <v>390</v>
      </c>
      <c r="AB254" t="s">
        <v>444</v>
      </c>
      <c r="AC254" t="s">
        <v>6290</v>
      </c>
      <c r="AD254" t="s">
        <v>116</v>
      </c>
      <c r="AE254" t="s">
        <v>117</v>
      </c>
      <c r="AF254">
        <v>96950</v>
      </c>
      <c r="AG254" t="s">
        <v>118</v>
      </c>
      <c r="AH254" t="s">
        <v>119</v>
      </c>
      <c r="AI254">
        <v>16702346278</v>
      </c>
      <c r="AK254" t="s">
        <v>4246</v>
      </c>
      <c r="BC254" t="str">
        <f>"11-1021.00"</f>
        <v>11-1021.00</v>
      </c>
      <c r="BD254" t="s">
        <v>838</v>
      </c>
      <c r="BE254" t="s">
        <v>6291</v>
      </c>
      <c r="BF254" t="s">
        <v>6292</v>
      </c>
      <c r="BG254">
        <v>1</v>
      </c>
      <c r="BH254">
        <v>1</v>
      </c>
      <c r="BI254" s="1">
        <v>44105</v>
      </c>
      <c r="BJ254" s="1">
        <v>45199</v>
      </c>
      <c r="BK254" s="1">
        <v>44111</v>
      </c>
      <c r="BL254" s="1">
        <v>45199</v>
      </c>
      <c r="BM254">
        <v>36</v>
      </c>
      <c r="BN254">
        <v>0</v>
      </c>
      <c r="BO254">
        <v>7</v>
      </c>
      <c r="BP254">
        <v>7</v>
      </c>
      <c r="BQ254">
        <v>0</v>
      </c>
      <c r="BR254">
        <v>7</v>
      </c>
      <c r="BS254">
        <v>7</v>
      </c>
      <c r="BT254">
        <v>8</v>
      </c>
      <c r="BU254" t="str">
        <f>"8:00 AM"</f>
        <v>8:00 AM</v>
      </c>
      <c r="BV254" t="str">
        <f>"4:00 PM"</f>
        <v>4:00 PM</v>
      </c>
      <c r="BW254" t="s">
        <v>415</v>
      </c>
      <c r="BX254">
        <v>0</v>
      </c>
      <c r="BY254">
        <v>48</v>
      </c>
      <c r="BZ254" t="s">
        <v>111</v>
      </c>
      <c r="CA254">
        <v>0</v>
      </c>
      <c r="CB254" s="2" t="s">
        <v>6293</v>
      </c>
      <c r="CC254" t="s">
        <v>6294</v>
      </c>
      <c r="CD254" t="s">
        <v>119</v>
      </c>
      <c r="CE254" t="s">
        <v>116</v>
      </c>
      <c r="CF254" t="s">
        <v>117</v>
      </c>
      <c r="CG254">
        <v>96950</v>
      </c>
      <c r="CH254" s="3">
        <v>17.63</v>
      </c>
      <c r="CJ254" s="3">
        <v>26.45</v>
      </c>
      <c r="CL254" t="s">
        <v>132</v>
      </c>
      <c r="CM254" t="s">
        <v>119</v>
      </c>
      <c r="CN254" t="s">
        <v>133</v>
      </c>
      <c r="CP254" t="s">
        <v>111</v>
      </c>
      <c r="CQ254" t="s">
        <v>134</v>
      </c>
      <c r="CR254" t="s">
        <v>111</v>
      </c>
      <c r="CS254" t="s">
        <v>134</v>
      </c>
      <c r="CT254" t="s">
        <v>119</v>
      </c>
      <c r="CU254" t="s">
        <v>134</v>
      </c>
      <c r="CV254" t="s">
        <v>119</v>
      </c>
      <c r="CW254" t="s">
        <v>119</v>
      </c>
      <c r="CX254">
        <v>16702355098</v>
      </c>
      <c r="CY254" t="s">
        <v>6295</v>
      </c>
      <c r="CZ254" t="s">
        <v>335</v>
      </c>
      <c r="DA254" t="s">
        <v>134</v>
      </c>
      <c r="DB254" t="s">
        <v>111</v>
      </c>
    </row>
    <row r="255" spans="1:111" ht="15" customHeight="1" x14ac:dyDescent="0.25">
      <c r="A255" t="s">
        <v>6587</v>
      </c>
      <c r="B255" t="s">
        <v>137</v>
      </c>
      <c r="C255" s="1">
        <v>44048.101509837965</v>
      </c>
      <c r="D255" s="1">
        <v>44117</v>
      </c>
      <c r="E255" t="s">
        <v>138</v>
      </c>
      <c r="F255" s="1">
        <v>44103.833333333336</v>
      </c>
      <c r="G255" t="s">
        <v>134</v>
      </c>
      <c r="H255" t="s">
        <v>111</v>
      </c>
      <c r="I255" t="s">
        <v>111</v>
      </c>
      <c r="J255" t="s">
        <v>3320</v>
      </c>
      <c r="K255" t="s">
        <v>3321</v>
      </c>
      <c r="L255" t="s">
        <v>3322</v>
      </c>
      <c r="N255" t="s">
        <v>116</v>
      </c>
      <c r="O255" t="s">
        <v>117</v>
      </c>
      <c r="P255">
        <v>96950</v>
      </c>
      <c r="Q255" t="s">
        <v>118</v>
      </c>
      <c r="R255" t="s">
        <v>119</v>
      </c>
      <c r="S255">
        <v>16702335201</v>
      </c>
      <c r="U255">
        <v>72111</v>
      </c>
      <c r="V255" t="s">
        <v>120</v>
      </c>
      <c r="X255" t="s">
        <v>709</v>
      </c>
      <c r="Y255" t="s">
        <v>710</v>
      </c>
      <c r="Z255" t="s">
        <v>119</v>
      </c>
      <c r="AA255" t="s">
        <v>711</v>
      </c>
      <c r="AB255" t="s">
        <v>3323</v>
      </c>
      <c r="AD255" t="s">
        <v>116</v>
      </c>
      <c r="AE255" t="s">
        <v>117</v>
      </c>
      <c r="AF255">
        <v>96950</v>
      </c>
      <c r="AG255" t="s">
        <v>118</v>
      </c>
      <c r="AH255" t="s">
        <v>119</v>
      </c>
      <c r="AI255">
        <v>16702345201</v>
      </c>
      <c r="AK255" t="s">
        <v>3324</v>
      </c>
      <c r="BC255" t="str">
        <f>"49-9071.00"</f>
        <v>49-9071.00</v>
      </c>
      <c r="BD255" t="s">
        <v>125</v>
      </c>
      <c r="BE255" t="s">
        <v>3325</v>
      </c>
      <c r="BF255" t="s">
        <v>127</v>
      </c>
      <c r="BG255">
        <v>1</v>
      </c>
      <c r="BH255">
        <v>1</v>
      </c>
      <c r="BI255" s="1">
        <v>44105</v>
      </c>
      <c r="BJ255" s="1">
        <v>45199</v>
      </c>
      <c r="BK255" s="1">
        <v>44117</v>
      </c>
      <c r="BL255" s="1">
        <v>45199</v>
      </c>
      <c r="BM255">
        <v>40</v>
      </c>
      <c r="BN255">
        <v>0</v>
      </c>
      <c r="BO255">
        <v>8</v>
      </c>
      <c r="BP255">
        <v>8</v>
      </c>
      <c r="BQ255">
        <v>8</v>
      </c>
      <c r="BR255">
        <v>8</v>
      </c>
      <c r="BS255">
        <v>8</v>
      </c>
      <c r="BT255">
        <v>0</v>
      </c>
      <c r="BU255" t="str">
        <f>"8:00 AM"</f>
        <v>8:00 AM</v>
      </c>
      <c r="BV255" t="str">
        <f>"5:00 PM"</f>
        <v>5:00 PM</v>
      </c>
      <c r="BW255" t="s">
        <v>128</v>
      </c>
      <c r="BX255">
        <v>0</v>
      </c>
      <c r="BY255">
        <v>12</v>
      </c>
      <c r="BZ255" t="s">
        <v>111</v>
      </c>
      <c r="CA255">
        <v>0</v>
      </c>
      <c r="CB255" t="s">
        <v>3326</v>
      </c>
      <c r="CC255" t="s">
        <v>3322</v>
      </c>
      <c r="CE255" t="s">
        <v>116</v>
      </c>
      <c r="CF255" t="s">
        <v>117</v>
      </c>
      <c r="CG255">
        <v>96950</v>
      </c>
      <c r="CH255" s="3">
        <v>8.33</v>
      </c>
      <c r="CI255" s="3">
        <v>8.33</v>
      </c>
      <c r="CJ255" s="3">
        <v>12.5</v>
      </c>
      <c r="CK255" s="3">
        <v>12.5</v>
      </c>
      <c r="CL255" t="s">
        <v>132</v>
      </c>
      <c r="CM255" t="s">
        <v>119</v>
      </c>
      <c r="CN255" t="s">
        <v>133</v>
      </c>
      <c r="CP255" t="s">
        <v>111</v>
      </c>
      <c r="CQ255" t="s">
        <v>134</v>
      </c>
      <c r="CR255" t="s">
        <v>111</v>
      </c>
      <c r="CS255" t="s">
        <v>134</v>
      </c>
      <c r="CT255" t="s">
        <v>119</v>
      </c>
      <c r="CU255" t="s">
        <v>134</v>
      </c>
      <c r="CV255" t="s">
        <v>119</v>
      </c>
      <c r="CW255" t="s">
        <v>119</v>
      </c>
      <c r="CX255">
        <v>16702345201</v>
      </c>
      <c r="CY255" t="s">
        <v>3324</v>
      </c>
      <c r="CZ255" t="s">
        <v>119</v>
      </c>
      <c r="DA255" t="s">
        <v>134</v>
      </c>
      <c r="DB255" t="s">
        <v>111</v>
      </c>
    </row>
    <row r="256" spans="1:111" ht="15" customHeight="1" x14ac:dyDescent="0.25">
      <c r="A256" t="s">
        <v>8528</v>
      </c>
      <c r="B256" t="s">
        <v>137</v>
      </c>
      <c r="C256" s="1">
        <v>44048.10197210648</v>
      </c>
      <c r="D256" s="1">
        <v>44111</v>
      </c>
      <c r="E256" t="s">
        <v>138</v>
      </c>
      <c r="F256" s="1">
        <v>44103.833333333336</v>
      </c>
      <c r="G256" t="s">
        <v>134</v>
      </c>
      <c r="H256" t="s">
        <v>111</v>
      </c>
      <c r="I256" t="s">
        <v>111</v>
      </c>
      <c r="J256" t="s">
        <v>3320</v>
      </c>
      <c r="K256" t="s">
        <v>3321</v>
      </c>
      <c r="L256" t="s">
        <v>3322</v>
      </c>
      <c r="N256" t="s">
        <v>116</v>
      </c>
      <c r="O256" t="s">
        <v>117</v>
      </c>
      <c r="P256">
        <v>96950</v>
      </c>
      <c r="Q256" t="s">
        <v>118</v>
      </c>
      <c r="R256" t="s">
        <v>119</v>
      </c>
      <c r="S256">
        <v>16702335201</v>
      </c>
      <c r="U256">
        <v>72111</v>
      </c>
      <c r="V256" t="s">
        <v>120</v>
      </c>
      <c r="X256" t="s">
        <v>709</v>
      </c>
      <c r="Y256" t="s">
        <v>710</v>
      </c>
      <c r="Z256" t="s">
        <v>119</v>
      </c>
      <c r="AA256" t="s">
        <v>711</v>
      </c>
      <c r="AB256" t="s">
        <v>3323</v>
      </c>
      <c r="AD256" t="s">
        <v>116</v>
      </c>
      <c r="AE256" t="s">
        <v>117</v>
      </c>
      <c r="AF256">
        <v>96950</v>
      </c>
      <c r="AG256" t="s">
        <v>118</v>
      </c>
      <c r="AH256" t="s">
        <v>119</v>
      </c>
      <c r="AI256">
        <v>16702345201</v>
      </c>
      <c r="AK256" t="s">
        <v>3324</v>
      </c>
      <c r="BC256" t="str">
        <f>"49-9071.00"</f>
        <v>49-9071.00</v>
      </c>
      <c r="BD256" t="s">
        <v>125</v>
      </c>
      <c r="BE256" t="s">
        <v>3325</v>
      </c>
      <c r="BF256" t="s">
        <v>127</v>
      </c>
      <c r="BG256">
        <v>1</v>
      </c>
      <c r="BH256">
        <v>1</v>
      </c>
      <c r="BI256" s="1">
        <v>44105</v>
      </c>
      <c r="BJ256" s="1">
        <v>45199</v>
      </c>
      <c r="BK256" s="1">
        <v>44111</v>
      </c>
      <c r="BL256" s="1">
        <v>45199</v>
      </c>
      <c r="BM256">
        <v>40</v>
      </c>
      <c r="BN256">
        <v>0</v>
      </c>
      <c r="BO256">
        <v>8</v>
      </c>
      <c r="BP256">
        <v>8</v>
      </c>
      <c r="BQ256">
        <v>8</v>
      </c>
      <c r="BR256">
        <v>8</v>
      </c>
      <c r="BS256">
        <v>8</v>
      </c>
      <c r="BT256">
        <v>0</v>
      </c>
      <c r="BU256" t="str">
        <f>"8:00 AM"</f>
        <v>8:00 AM</v>
      </c>
      <c r="BV256" t="str">
        <f>"5:00 PM"</f>
        <v>5:00 PM</v>
      </c>
      <c r="BW256" t="s">
        <v>128</v>
      </c>
      <c r="BX256">
        <v>0</v>
      </c>
      <c r="BY256">
        <v>12</v>
      </c>
      <c r="BZ256" t="s">
        <v>111</v>
      </c>
      <c r="CA256">
        <v>0</v>
      </c>
      <c r="CB256" t="s">
        <v>3326</v>
      </c>
      <c r="CC256" t="s">
        <v>3322</v>
      </c>
      <c r="CE256" t="s">
        <v>116</v>
      </c>
      <c r="CF256" t="s">
        <v>117</v>
      </c>
      <c r="CG256">
        <v>96950</v>
      </c>
      <c r="CH256" s="3">
        <v>8.33</v>
      </c>
      <c r="CI256" s="3">
        <v>8.33</v>
      </c>
      <c r="CJ256" s="3">
        <v>12.5</v>
      </c>
      <c r="CK256" s="3">
        <v>12.5</v>
      </c>
      <c r="CL256" t="s">
        <v>132</v>
      </c>
      <c r="CM256" t="s">
        <v>119</v>
      </c>
      <c r="CN256" t="s">
        <v>133</v>
      </c>
      <c r="CP256" t="s">
        <v>111</v>
      </c>
      <c r="CQ256" t="s">
        <v>134</v>
      </c>
      <c r="CR256" t="s">
        <v>111</v>
      </c>
      <c r="CS256" t="s">
        <v>134</v>
      </c>
      <c r="CT256" t="s">
        <v>119</v>
      </c>
      <c r="CU256" t="s">
        <v>134</v>
      </c>
      <c r="CV256" t="s">
        <v>119</v>
      </c>
      <c r="CW256" t="s">
        <v>119</v>
      </c>
      <c r="CX256">
        <v>16702345201</v>
      </c>
      <c r="CY256" t="s">
        <v>3324</v>
      </c>
      <c r="CZ256" t="s">
        <v>119</v>
      </c>
      <c r="DA256" t="s">
        <v>134</v>
      </c>
      <c r="DB256" t="s">
        <v>111</v>
      </c>
    </row>
    <row r="257" spans="1:111" ht="15" customHeight="1" x14ac:dyDescent="0.25">
      <c r="A257" t="s">
        <v>4013</v>
      </c>
      <c r="B257" t="s">
        <v>137</v>
      </c>
      <c r="C257" s="1">
        <v>44048.08496064815</v>
      </c>
      <c r="D257" s="1">
        <v>44119</v>
      </c>
      <c r="E257" t="s">
        <v>138</v>
      </c>
      <c r="F257" s="1">
        <v>44103.833333333336</v>
      </c>
      <c r="G257" t="s">
        <v>134</v>
      </c>
      <c r="H257" t="s">
        <v>111</v>
      </c>
      <c r="I257" t="s">
        <v>111</v>
      </c>
      <c r="J257" t="s">
        <v>4014</v>
      </c>
      <c r="K257" t="s">
        <v>4015</v>
      </c>
      <c r="L257" t="s">
        <v>4016</v>
      </c>
      <c r="M257" t="s">
        <v>4017</v>
      </c>
      <c r="N257" t="s">
        <v>154</v>
      </c>
      <c r="O257" t="s">
        <v>117</v>
      </c>
      <c r="P257">
        <v>96950</v>
      </c>
      <c r="Q257" t="s">
        <v>118</v>
      </c>
      <c r="R257" t="s">
        <v>286</v>
      </c>
      <c r="S257">
        <v>16702332445</v>
      </c>
      <c r="U257">
        <v>8121</v>
      </c>
      <c r="V257" t="s">
        <v>120</v>
      </c>
      <c r="X257" t="s">
        <v>4018</v>
      </c>
      <c r="Y257" t="s">
        <v>4019</v>
      </c>
      <c r="Z257" t="s">
        <v>3274</v>
      </c>
      <c r="AA257" t="s">
        <v>4020</v>
      </c>
      <c r="AB257" t="s">
        <v>226</v>
      </c>
      <c r="AC257" t="s">
        <v>4017</v>
      </c>
      <c r="AD257" t="s">
        <v>154</v>
      </c>
      <c r="AE257" t="s">
        <v>117</v>
      </c>
      <c r="AF257">
        <v>96950</v>
      </c>
      <c r="AG257" t="s">
        <v>118</v>
      </c>
      <c r="AH257" t="s">
        <v>286</v>
      </c>
      <c r="AI257">
        <v>16702332445</v>
      </c>
      <c r="AK257" t="s">
        <v>4021</v>
      </c>
      <c r="BC257" t="str">
        <f>"39-5012.00"</f>
        <v>39-5012.00</v>
      </c>
      <c r="BD257" t="s">
        <v>468</v>
      </c>
      <c r="BE257" t="s">
        <v>4022</v>
      </c>
      <c r="BF257" t="s">
        <v>468</v>
      </c>
      <c r="BG257">
        <v>1</v>
      </c>
      <c r="BH257">
        <v>1</v>
      </c>
      <c r="BI257" s="1">
        <v>44105</v>
      </c>
      <c r="BJ257" s="1">
        <v>44469</v>
      </c>
      <c r="BK257" s="1">
        <v>44119</v>
      </c>
      <c r="BL257" s="1">
        <v>44469</v>
      </c>
      <c r="BM257">
        <v>40</v>
      </c>
      <c r="BN257">
        <v>0</v>
      </c>
      <c r="BO257">
        <v>7</v>
      </c>
      <c r="BP257">
        <v>7</v>
      </c>
      <c r="BQ257">
        <v>7</v>
      </c>
      <c r="BR257">
        <v>5</v>
      </c>
      <c r="BS257">
        <v>7</v>
      </c>
      <c r="BT257">
        <v>7</v>
      </c>
      <c r="BU257" t="str">
        <f>"11:00 PM"</f>
        <v>11:00 PM</v>
      </c>
      <c r="BV257" t="str">
        <f>"7:00 PM"</f>
        <v>7:00 PM</v>
      </c>
      <c r="BW257" t="s">
        <v>128</v>
      </c>
      <c r="BX257">
        <v>0</v>
      </c>
      <c r="BY257">
        <v>12</v>
      </c>
      <c r="BZ257" t="s">
        <v>111</v>
      </c>
      <c r="CA257">
        <v>0</v>
      </c>
      <c r="CB257" t="s">
        <v>4023</v>
      </c>
      <c r="CC257" t="s">
        <v>226</v>
      </c>
      <c r="CE257" t="s">
        <v>154</v>
      </c>
      <c r="CF257" t="s">
        <v>117</v>
      </c>
      <c r="CG257">
        <v>96950</v>
      </c>
      <c r="CH257" s="3">
        <v>13.01</v>
      </c>
      <c r="CI257" s="3">
        <v>13.01</v>
      </c>
      <c r="CJ257" s="3">
        <v>19.52</v>
      </c>
      <c r="CK257" s="3">
        <v>19.52</v>
      </c>
      <c r="CL257" t="s">
        <v>132</v>
      </c>
      <c r="CM257" t="s">
        <v>268</v>
      </c>
      <c r="CN257" t="s">
        <v>133</v>
      </c>
      <c r="CP257" t="s">
        <v>111</v>
      </c>
      <c r="CQ257" t="s">
        <v>134</v>
      </c>
      <c r="CR257" t="s">
        <v>111</v>
      </c>
      <c r="CS257" t="s">
        <v>134</v>
      </c>
      <c r="CT257" t="s">
        <v>119</v>
      </c>
      <c r="CU257" t="s">
        <v>134</v>
      </c>
      <c r="CV257" t="s">
        <v>119</v>
      </c>
      <c r="CW257" t="s">
        <v>4024</v>
      </c>
      <c r="CX257">
        <v>16702332445</v>
      </c>
      <c r="CY257" t="s">
        <v>4021</v>
      </c>
      <c r="CZ257" t="s">
        <v>353</v>
      </c>
      <c r="DA257" t="s">
        <v>134</v>
      </c>
      <c r="DB257" t="s">
        <v>111</v>
      </c>
      <c r="DC257" t="s">
        <v>4025</v>
      </c>
      <c r="DD257" t="s">
        <v>4019</v>
      </c>
      <c r="DE257" t="s">
        <v>3274</v>
      </c>
      <c r="DF257" t="s">
        <v>4015</v>
      </c>
      <c r="DG257" t="s">
        <v>4021</v>
      </c>
    </row>
    <row r="258" spans="1:111" ht="15" customHeight="1" x14ac:dyDescent="0.25">
      <c r="A258" t="s">
        <v>5652</v>
      </c>
      <c r="B258" t="s">
        <v>137</v>
      </c>
      <c r="C258" s="1">
        <v>44048.102765162039</v>
      </c>
      <c r="D258" s="1">
        <v>44111</v>
      </c>
      <c r="E258" t="s">
        <v>138</v>
      </c>
      <c r="F258" s="1">
        <v>44103.833333333336</v>
      </c>
      <c r="G258" t="s">
        <v>111</v>
      </c>
      <c r="H258" t="s">
        <v>111</v>
      </c>
      <c r="I258" t="s">
        <v>111</v>
      </c>
      <c r="J258" t="s">
        <v>1843</v>
      </c>
      <c r="K258" t="s">
        <v>3243</v>
      </c>
      <c r="L258" t="s">
        <v>5653</v>
      </c>
      <c r="N258" t="s">
        <v>116</v>
      </c>
      <c r="O258" t="s">
        <v>117</v>
      </c>
      <c r="P258">
        <v>96950</v>
      </c>
      <c r="Q258" t="s">
        <v>118</v>
      </c>
      <c r="R258" t="s">
        <v>119</v>
      </c>
      <c r="S258">
        <v>16702351444</v>
      </c>
      <c r="U258">
        <v>424410</v>
      </c>
      <c r="V258" t="s">
        <v>120</v>
      </c>
      <c r="X258" t="s">
        <v>3245</v>
      </c>
      <c r="Y258" t="s">
        <v>710</v>
      </c>
      <c r="Z258" t="s">
        <v>119</v>
      </c>
      <c r="AA258" t="s">
        <v>501</v>
      </c>
      <c r="AB258" t="s">
        <v>1846</v>
      </c>
      <c r="AD258" t="s">
        <v>116</v>
      </c>
      <c r="AE258" t="s">
        <v>117</v>
      </c>
      <c r="AF258">
        <v>96950</v>
      </c>
      <c r="AG258" t="s">
        <v>118</v>
      </c>
      <c r="AH258" t="s">
        <v>119</v>
      </c>
      <c r="AI258">
        <v>16702345201</v>
      </c>
      <c r="AK258" t="s">
        <v>1847</v>
      </c>
      <c r="BC258" t="str">
        <f>"53-3031.00"</f>
        <v>53-3031.00</v>
      </c>
      <c r="BD258" t="s">
        <v>1154</v>
      </c>
      <c r="BE258" t="s">
        <v>5654</v>
      </c>
      <c r="BF258" t="s">
        <v>1156</v>
      </c>
      <c r="BG258">
        <v>1</v>
      </c>
      <c r="BH258">
        <v>1</v>
      </c>
      <c r="BI258" s="1">
        <v>44105</v>
      </c>
      <c r="BJ258" s="1">
        <v>44469</v>
      </c>
      <c r="BK258" s="1">
        <v>44111</v>
      </c>
      <c r="BL258" s="1">
        <v>44469</v>
      </c>
      <c r="BM258">
        <v>35</v>
      </c>
      <c r="BN258">
        <v>0</v>
      </c>
      <c r="BO258">
        <v>7</v>
      </c>
      <c r="BP258">
        <v>7</v>
      </c>
      <c r="BQ258">
        <v>7</v>
      </c>
      <c r="BR258">
        <v>7</v>
      </c>
      <c r="BS258">
        <v>7</v>
      </c>
      <c r="BT258">
        <v>0</v>
      </c>
      <c r="BU258" t="str">
        <f>"8:00 AM"</f>
        <v>8:00 AM</v>
      </c>
      <c r="BV258" t="str">
        <f>"4:00 PM"</f>
        <v>4:00 PM</v>
      </c>
      <c r="BW258" t="s">
        <v>128</v>
      </c>
      <c r="BX258">
        <v>0</v>
      </c>
      <c r="BY258">
        <v>12</v>
      </c>
      <c r="BZ258" t="s">
        <v>111</v>
      </c>
      <c r="CA258">
        <v>0</v>
      </c>
      <c r="CB258" s="2" t="s">
        <v>5655</v>
      </c>
      <c r="CC258" t="s">
        <v>1845</v>
      </c>
      <c r="CE258" t="s">
        <v>116</v>
      </c>
      <c r="CF258" t="s">
        <v>117</v>
      </c>
      <c r="CG258">
        <v>96950</v>
      </c>
      <c r="CH258" s="3">
        <v>7.65</v>
      </c>
      <c r="CI258" s="3">
        <v>7.65</v>
      </c>
      <c r="CJ258" s="3">
        <v>11.48</v>
      </c>
      <c r="CK258" s="3">
        <v>11.48</v>
      </c>
      <c r="CL258" t="s">
        <v>132</v>
      </c>
      <c r="CM258" t="s">
        <v>119</v>
      </c>
      <c r="CN258" t="s">
        <v>133</v>
      </c>
      <c r="CP258" t="s">
        <v>111</v>
      </c>
      <c r="CQ258" t="s">
        <v>134</v>
      </c>
      <c r="CR258" t="s">
        <v>111</v>
      </c>
      <c r="CS258" t="s">
        <v>134</v>
      </c>
      <c r="CT258" t="s">
        <v>119</v>
      </c>
      <c r="CU258" t="s">
        <v>134</v>
      </c>
      <c r="CV258" t="s">
        <v>119</v>
      </c>
      <c r="CW258" t="s">
        <v>119</v>
      </c>
      <c r="CX258">
        <v>16702351444</v>
      </c>
      <c r="CY258" t="s">
        <v>1847</v>
      </c>
      <c r="CZ258" t="s">
        <v>119</v>
      </c>
      <c r="DA258" t="s">
        <v>134</v>
      </c>
      <c r="DB258" t="s">
        <v>111</v>
      </c>
    </row>
    <row r="259" spans="1:111" ht="15" customHeight="1" x14ac:dyDescent="0.25">
      <c r="A259" t="s">
        <v>9548</v>
      </c>
      <c r="B259" t="s">
        <v>137</v>
      </c>
      <c r="C259" s="1">
        <v>44048.103041435184</v>
      </c>
      <c r="D259" s="1">
        <v>44111</v>
      </c>
      <c r="E259" t="s">
        <v>138</v>
      </c>
      <c r="F259" s="1">
        <v>44103.833333333336</v>
      </c>
      <c r="G259" t="s">
        <v>134</v>
      </c>
      <c r="H259" t="s">
        <v>111</v>
      </c>
      <c r="I259" t="s">
        <v>111</v>
      </c>
      <c r="J259" t="s">
        <v>8293</v>
      </c>
      <c r="K259" t="s">
        <v>8294</v>
      </c>
      <c r="L259" t="s">
        <v>9549</v>
      </c>
      <c r="N259" t="s">
        <v>116</v>
      </c>
      <c r="O259" t="s">
        <v>117</v>
      </c>
      <c r="P259">
        <v>96950</v>
      </c>
      <c r="Q259" t="s">
        <v>118</v>
      </c>
      <c r="R259" t="s">
        <v>119</v>
      </c>
      <c r="S259">
        <v>16702345201</v>
      </c>
      <c r="U259">
        <v>81111</v>
      </c>
      <c r="V259" t="s">
        <v>120</v>
      </c>
      <c r="X259" t="s">
        <v>709</v>
      </c>
      <c r="Y259" t="s">
        <v>710</v>
      </c>
      <c r="Z259" t="s">
        <v>119</v>
      </c>
      <c r="AA259" t="s">
        <v>711</v>
      </c>
      <c r="AB259" t="s">
        <v>1846</v>
      </c>
      <c r="AD259" t="s">
        <v>116</v>
      </c>
      <c r="AE259" t="s">
        <v>117</v>
      </c>
      <c r="AF259">
        <v>96950</v>
      </c>
      <c r="AG259" t="s">
        <v>118</v>
      </c>
      <c r="AH259" t="s">
        <v>119</v>
      </c>
      <c r="AI259">
        <v>16702345201</v>
      </c>
      <c r="AK259" t="s">
        <v>8295</v>
      </c>
      <c r="BC259" t="str">
        <f>"49-3023.01"</f>
        <v>49-3023.01</v>
      </c>
      <c r="BD259" t="s">
        <v>451</v>
      </c>
      <c r="BE259" t="s">
        <v>9550</v>
      </c>
      <c r="BF259" t="s">
        <v>5892</v>
      </c>
      <c r="BG259">
        <v>1</v>
      </c>
      <c r="BH259">
        <v>1</v>
      </c>
      <c r="BI259" s="1">
        <v>44105</v>
      </c>
      <c r="BJ259" s="1">
        <v>45199</v>
      </c>
      <c r="BK259" s="1">
        <v>44111</v>
      </c>
      <c r="BL259" s="1">
        <v>45199</v>
      </c>
      <c r="BM259">
        <v>40</v>
      </c>
      <c r="BN259">
        <v>0</v>
      </c>
      <c r="BO259">
        <v>8</v>
      </c>
      <c r="BP259">
        <v>8</v>
      </c>
      <c r="BQ259">
        <v>8</v>
      </c>
      <c r="BR259">
        <v>8</v>
      </c>
      <c r="BS259">
        <v>8</v>
      </c>
      <c r="BT259">
        <v>0</v>
      </c>
      <c r="BU259" t="str">
        <f>"8:00 AM"</f>
        <v>8:00 AM</v>
      </c>
      <c r="BV259" t="str">
        <f>"5:00 PM"</f>
        <v>5:00 PM</v>
      </c>
      <c r="BW259" t="s">
        <v>128</v>
      </c>
      <c r="BX259">
        <v>0</v>
      </c>
      <c r="BY259">
        <v>12</v>
      </c>
      <c r="BZ259" t="s">
        <v>111</v>
      </c>
      <c r="CA259">
        <v>0</v>
      </c>
      <c r="CB259" t="s">
        <v>8690</v>
      </c>
      <c r="CC259" t="s">
        <v>3464</v>
      </c>
      <c r="CE259" t="s">
        <v>116</v>
      </c>
      <c r="CF259" t="s">
        <v>117</v>
      </c>
      <c r="CG259">
        <v>96950</v>
      </c>
      <c r="CH259" s="3">
        <v>7.98</v>
      </c>
      <c r="CI259" s="3">
        <v>7.98</v>
      </c>
      <c r="CJ259" s="3">
        <v>11.97</v>
      </c>
      <c r="CK259" s="3">
        <v>11.97</v>
      </c>
      <c r="CL259" t="s">
        <v>132</v>
      </c>
      <c r="CM259" t="s">
        <v>119</v>
      </c>
      <c r="CN259" t="s">
        <v>133</v>
      </c>
      <c r="CP259" t="s">
        <v>111</v>
      </c>
      <c r="CQ259" t="s">
        <v>134</v>
      </c>
      <c r="CR259" t="s">
        <v>111</v>
      </c>
      <c r="CS259" t="s">
        <v>134</v>
      </c>
      <c r="CT259" t="s">
        <v>119</v>
      </c>
      <c r="CU259" t="s">
        <v>134</v>
      </c>
      <c r="CV259" t="s">
        <v>119</v>
      </c>
      <c r="CW259" t="s">
        <v>119</v>
      </c>
      <c r="CX259">
        <v>16702345201</v>
      </c>
      <c r="CY259" t="s">
        <v>8295</v>
      </c>
      <c r="CZ259" t="s">
        <v>119</v>
      </c>
      <c r="DA259" t="s">
        <v>134</v>
      </c>
      <c r="DB259" t="s">
        <v>111</v>
      </c>
    </row>
    <row r="260" spans="1:111" ht="15" customHeight="1" x14ac:dyDescent="0.25">
      <c r="A260" t="s">
        <v>3319</v>
      </c>
      <c r="B260" t="s">
        <v>137</v>
      </c>
      <c r="C260" s="1">
        <v>44048.102470254627</v>
      </c>
      <c r="D260" s="1">
        <v>44111</v>
      </c>
      <c r="E260" t="s">
        <v>138</v>
      </c>
      <c r="F260" s="1">
        <v>44103.833333333336</v>
      </c>
      <c r="G260" t="s">
        <v>111</v>
      </c>
      <c r="H260" t="s">
        <v>111</v>
      </c>
      <c r="I260" t="s">
        <v>111</v>
      </c>
      <c r="J260" t="s">
        <v>3320</v>
      </c>
      <c r="K260" t="s">
        <v>3321</v>
      </c>
      <c r="L260" t="s">
        <v>3322</v>
      </c>
      <c r="N260" t="s">
        <v>116</v>
      </c>
      <c r="O260" t="s">
        <v>117</v>
      </c>
      <c r="P260">
        <v>96950</v>
      </c>
      <c r="Q260" t="s">
        <v>118</v>
      </c>
      <c r="R260" t="s">
        <v>119</v>
      </c>
      <c r="S260">
        <v>16702335201</v>
      </c>
      <c r="U260">
        <v>72111</v>
      </c>
      <c r="V260" t="s">
        <v>120</v>
      </c>
      <c r="X260" t="s">
        <v>709</v>
      </c>
      <c r="Y260" t="s">
        <v>710</v>
      </c>
      <c r="Z260" t="s">
        <v>119</v>
      </c>
      <c r="AA260" t="s">
        <v>711</v>
      </c>
      <c r="AB260" t="s">
        <v>3323</v>
      </c>
      <c r="AD260" t="s">
        <v>116</v>
      </c>
      <c r="AE260" t="s">
        <v>117</v>
      </c>
      <c r="AF260">
        <v>96950</v>
      </c>
      <c r="AG260" t="s">
        <v>118</v>
      </c>
      <c r="AH260" t="s">
        <v>119</v>
      </c>
      <c r="AI260">
        <v>16702345201</v>
      </c>
      <c r="AK260" t="s">
        <v>3324</v>
      </c>
      <c r="BC260" t="str">
        <f>"49-9071.00"</f>
        <v>49-9071.00</v>
      </c>
      <c r="BD260" t="s">
        <v>125</v>
      </c>
      <c r="BE260" t="s">
        <v>3325</v>
      </c>
      <c r="BF260" t="s">
        <v>127</v>
      </c>
      <c r="BG260">
        <v>1</v>
      </c>
      <c r="BH260">
        <v>1</v>
      </c>
      <c r="BI260" s="1">
        <v>44105</v>
      </c>
      <c r="BJ260" s="1">
        <v>44469</v>
      </c>
      <c r="BK260" s="1">
        <v>44111</v>
      </c>
      <c r="BL260" s="1">
        <v>44469</v>
      </c>
      <c r="BM260">
        <v>40</v>
      </c>
      <c r="BN260">
        <v>0</v>
      </c>
      <c r="BO260">
        <v>8</v>
      </c>
      <c r="BP260">
        <v>8</v>
      </c>
      <c r="BQ260">
        <v>8</v>
      </c>
      <c r="BR260">
        <v>8</v>
      </c>
      <c r="BS260">
        <v>8</v>
      </c>
      <c r="BT260">
        <v>0</v>
      </c>
      <c r="BU260" t="str">
        <f>"8:00 AM"</f>
        <v>8:00 AM</v>
      </c>
      <c r="BV260" t="str">
        <f>"5:00 PM"</f>
        <v>5:00 PM</v>
      </c>
      <c r="BW260" t="s">
        <v>128</v>
      </c>
      <c r="BX260">
        <v>0</v>
      </c>
      <c r="BY260">
        <v>12</v>
      </c>
      <c r="BZ260" t="s">
        <v>111</v>
      </c>
      <c r="CA260">
        <v>0</v>
      </c>
      <c r="CB260" t="s">
        <v>3326</v>
      </c>
      <c r="CC260" t="s">
        <v>3322</v>
      </c>
      <c r="CE260" t="s">
        <v>116</v>
      </c>
      <c r="CF260" t="s">
        <v>117</v>
      </c>
      <c r="CG260">
        <v>96950</v>
      </c>
      <c r="CH260" s="3">
        <v>8.33</v>
      </c>
      <c r="CI260" s="3">
        <v>8.33</v>
      </c>
      <c r="CJ260" s="3">
        <v>12.5</v>
      </c>
      <c r="CK260" s="3">
        <v>12.5</v>
      </c>
      <c r="CL260" t="s">
        <v>132</v>
      </c>
      <c r="CM260" t="s">
        <v>119</v>
      </c>
      <c r="CN260" t="s">
        <v>133</v>
      </c>
      <c r="CP260" t="s">
        <v>111</v>
      </c>
      <c r="CQ260" t="s">
        <v>134</v>
      </c>
      <c r="CR260" t="s">
        <v>111</v>
      </c>
      <c r="CS260" t="s">
        <v>134</v>
      </c>
      <c r="CT260" t="s">
        <v>119</v>
      </c>
      <c r="CU260" t="s">
        <v>134</v>
      </c>
      <c r="CV260" t="s">
        <v>119</v>
      </c>
      <c r="CW260" t="s">
        <v>119</v>
      </c>
      <c r="CX260">
        <v>16702345201</v>
      </c>
      <c r="CY260" t="s">
        <v>3324</v>
      </c>
      <c r="CZ260" t="s">
        <v>119</v>
      </c>
      <c r="DA260" t="s">
        <v>134</v>
      </c>
      <c r="DB260" t="s">
        <v>111</v>
      </c>
    </row>
    <row r="261" spans="1:111" ht="15" customHeight="1" x14ac:dyDescent="0.25">
      <c r="A261" t="s">
        <v>1842</v>
      </c>
      <c r="B261" t="s">
        <v>137</v>
      </c>
      <c r="C261" s="1">
        <v>44048.103288773149</v>
      </c>
      <c r="D261" s="1">
        <v>44111</v>
      </c>
      <c r="E261" t="s">
        <v>110</v>
      </c>
      <c r="G261" t="s">
        <v>134</v>
      </c>
      <c r="H261" t="s">
        <v>111</v>
      </c>
      <c r="I261" t="s">
        <v>111</v>
      </c>
      <c r="J261" t="s">
        <v>1843</v>
      </c>
      <c r="K261" t="s">
        <v>1844</v>
      </c>
      <c r="L261" t="s">
        <v>1845</v>
      </c>
      <c r="M261" t="s">
        <v>1846</v>
      </c>
      <c r="N261" t="s">
        <v>116</v>
      </c>
      <c r="O261" t="s">
        <v>117</v>
      </c>
      <c r="P261">
        <v>96950</v>
      </c>
      <c r="Q261" t="s">
        <v>118</v>
      </c>
      <c r="R261" t="s">
        <v>119</v>
      </c>
      <c r="S261">
        <v>16702351444</v>
      </c>
      <c r="U261">
        <v>424720</v>
      </c>
      <c r="V261" t="s">
        <v>120</v>
      </c>
      <c r="X261" t="s">
        <v>709</v>
      </c>
      <c r="Y261" t="s">
        <v>710</v>
      </c>
      <c r="Z261" t="s">
        <v>119</v>
      </c>
      <c r="AA261" t="s">
        <v>501</v>
      </c>
      <c r="AB261" t="s">
        <v>1846</v>
      </c>
      <c r="AD261" t="s">
        <v>116</v>
      </c>
      <c r="AE261" t="s">
        <v>117</v>
      </c>
      <c r="AF261">
        <v>96950</v>
      </c>
      <c r="AG261" t="s">
        <v>118</v>
      </c>
      <c r="AH261" t="s">
        <v>119</v>
      </c>
      <c r="AI261">
        <v>16702345201</v>
      </c>
      <c r="AK261" t="s">
        <v>1847</v>
      </c>
      <c r="BC261" t="str">
        <f>"43-3031.00"</f>
        <v>43-3031.00</v>
      </c>
      <c r="BD261" t="s">
        <v>176</v>
      </c>
      <c r="BE261" t="s">
        <v>1848</v>
      </c>
      <c r="BF261" t="s">
        <v>1008</v>
      </c>
      <c r="BG261">
        <v>1</v>
      </c>
      <c r="BH261">
        <v>1</v>
      </c>
      <c r="BI261" s="1">
        <v>44105</v>
      </c>
      <c r="BJ261" s="1">
        <v>45199</v>
      </c>
      <c r="BK261" s="1">
        <v>44111</v>
      </c>
      <c r="BL261" s="1">
        <v>45199</v>
      </c>
      <c r="BM261">
        <v>40</v>
      </c>
      <c r="BN261">
        <v>0</v>
      </c>
      <c r="BO261">
        <v>8</v>
      </c>
      <c r="BP261">
        <v>8</v>
      </c>
      <c r="BQ261">
        <v>8</v>
      </c>
      <c r="BR261">
        <v>8</v>
      </c>
      <c r="BS261">
        <v>8</v>
      </c>
      <c r="BT261">
        <v>0</v>
      </c>
      <c r="BU261" t="str">
        <f>"8:00 PM"</f>
        <v>8:00 PM</v>
      </c>
      <c r="BV261" t="str">
        <f>"5:00 PM"</f>
        <v>5:00 PM</v>
      </c>
      <c r="BW261" t="s">
        <v>349</v>
      </c>
      <c r="BX261">
        <v>0</v>
      </c>
      <c r="BY261">
        <v>12</v>
      </c>
      <c r="BZ261" t="s">
        <v>111</v>
      </c>
      <c r="CA261">
        <v>0</v>
      </c>
      <c r="CB261" s="2" t="s">
        <v>1849</v>
      </c>
      <c r="CC261" t="s">
        <v>1845</v>
      </c>
      <c r="CD261" t="s">
        <v>1846</v>
      </c>
      <c r="CE261" t="s">
        <v>116</v>
      </c>
      <c r="CF261" t="s">
        <v>117</v>
      </c>
      <c r="CG261">
        <v>96950</v>
      </c>
      <c r="CH261" s="3">
        <v>9.8699999999999992</v>
      </c>
      <c r="CI261" s="3">
        <v>9.8699999999999992</v>
      </c>
      <c r="CJ261" s="3">
        <v>14.81</v>
      </c>
      <c r="CK261" s="3">
        <v>14.81</v>
      </c>
      <c r="CL261" t="s">
        <v>132</v>
      </c>
      <c r="CM261" t="s">
        <v>119</v>
      </c>
      <c r="CN261" t="s">
        <v>133</v>
      </c>
      <c r="CP261" t="s">
        <v>111</v>
      </c>
      <c r="CQ261" t="s">
        <v>134</v>
      </c>
      <c r="CR261" t="s">
        <v>111</v>
      </c>
      <c r="CS261" t="s">
        <v>134</v>
      </c>
      <c r="CT261" t="s">
        <v>119</v>
      </c>
      <c r="CU261" t="s">
        <v>134</v>
      </c>
      <c r="CV261" t="s">
        <v>119</v>
      </c>
      <c r="CW261" t="s">
        <v>119</v>
      </c>
      <c r="CX261">
        <v>16702351444</v>
      </c>
      <c r="CY261" t="s">
        <v>1847</v>
      </c>
      <c r="CZ261" t="s">
        <v>119</v>
      </c>
      <c r="DA261" t="s">
        <v>134</v>
      </c>
      <c r="DB261" t="s">
        <v>111</v>
      </c>
    </row>
    <row r="262" spans="1:111" ht="15" customHeight="1" x14ac:dyDescent="0.25">
      <c r="A262" t="s">
        <v>8727</v>
      </c>
      <c r="B262" t="s">
        <v>193</v>
      </c>
      <c r="C262" s="1">
        <v>44048.124270949076</v>
      </c>
      <c r="D262" s="1">
        <v>44123</v>
      </c>
      <c r="E262" t="s">
        <v>110</v>
      </c>
      <c r="G262" t="s">
        <v>111</v>
      </c>
      <c r="H262" t="s">
        <v>111</v>
      </c>
      <c r="I262" t="s">
        <v>111</v>
      </c>
      <c r="J262" t="s">
        <v>8728</v>
      </c>
      <c r="K262" t="s">
        <v>8729</v>
      </c>
      <c r="L262" t="s">
        <v>444</v>
      </c>
      <c r="M262" t="s">
        <v>8730</v>
      </c>
      <c r="N262" t="s">
        <v>116</v>
      </c>
      <c r="O262" t="s">
        <v>117</v>
      </c>
      <c r="P262">
        <v>96950</v>
      </c>
      <c r="Q262" t="s">
        <v>118</v>
      </c>
      <c r="R262" t="s">
        <v>119</v>
      </c>
      <c r="S262">
        <v>16702334321</v>
      </c>
      <c r="U262">
        <v>56211</v>
      </c>
      <c r="V262" t="s">
        <v>120</v>
      </c>
      <c r="X262" t="s">
        <v>4243</v>
      </c>
      <c r="Y262" t="s">
        <v>4244</v>
      </c>
      <c r="Z262" t="s">
        <v>4245</v>
      </c>
      <c r="AA262" t="s">
        <v>390</v>
      </c>
      <c r="AB262" t="s">
        <v>444</v>
      </c>
      <c r="AC262" t="s">
        <v>6522</v>
      </c>
      <c r="AD262" t="s">
        <v>116</v>
      </c>
      <c r="AE262" t="s">
        <v>117</v>
      </c>
      <c r="AF262">
        <v>96950</v>
      </c>
      <c r="AG262" t="s">
        <v>118</v>
      </c>
      <c r="AH262" t="s">
        <v>119</v>
      </c>
      <c r="AI262">
        <v>16702346278</v>
      </c>
      <c r="AK262" t="s">
        <v>4246</v>
      </c>
      <c r="BC262" t="str">
        <f>"41-2021.00"</f>
        <v>41-2021.00</v>
      </c>
      <c r="BD262" t="s">
        <v>1726</v>
      </c>
      <c r="BE262" t="s">
        <v>8731</v>
      </c>
      <c r="BF262" t="s">
        <v>8732</v>
      </c>
      <c r="BG262">
        <v>1</v>
      </c>
      <c r="BI262" s="1">
        <v>44075</v>
      </c>
      <c r="BJ262" s="1">
        <v>44439</v>
      </c>
      <c r="BM262">
        <v>40</v>
      </c>
      <c r="BN262">
        <v>0</v>
      </c>
      <c r="BO262">
        <v>8</v>
      </c>
      <c r="BP262">
        <v>8</v>
      </c>
      <c r="BQ262">
        <v>8</v>
      </c>
      <c r="BR262">
        <v>8</v>
      </c>
      <c r="BS262">
        <v>8</v>
      </c>
      <c r="BT262">
        <v>0</v>
      </c>
      <c r="BU262" t="str">
        <f>"8:00 AM"</f>
        <v>8:00 AM</v>
      </c>
      <c r="BV262" t="str">
        <f>"5:00 PM"</f>
        <v>5:00 PM</v>
      </c>
      <c r="BW262" t="s">
        <v>128</v>
      </c>
      <c r="BX262">
        <v>0</v>
      </c>
      <c r="BY262">
        <v>12</v>
      </c>
      <c r="BZ262" t="s">
        <v>111</v>
      </c>
      <c r="CA262">
        <v>0</v>
      </c>
      <c r="CB262" t="s">
        <v>8733</v>
      </c>
      <c r="CC262" t="s">
        <v>444</v>
      </c>
      <c r="CD262" t="s">
        <v>119</v>
      </c>
      <c r="CE262" t="s">
        <v>116</v>
      </c>
      <c r="CF262" t="s">
        <v>117</v>
      </c>
      <c r="CG262">
        <v>96950</v>
      </c>
      <c r="CH262" s="3">
        <v>7.31</v>
      </c>
      <c r="CI262" s="3">
        <v>7.51</v>
      </c>
      <c r="CJ262" s="3">
        <v>10.97</v>
      </c>
      <c r="CK262" s="3">
        <v>11.27</v>
      </c>
      <c r="CL262" t="s">
        <v>132</v>
      </c>
      <c r="CM262" t="s">
        <v>119</v>
      </c>
      <c r="CN262" t="s">
        <v>133</v>
      </c>
      <c r="CP262" t="s">
        <v>111</v>
      </c>
      <c r="CQ262" t="s">
        <v>134</v>
      </c>
      <c r="CR262" t="s">
        <v>111</v>
      </c>
      <c r="CS262" t="s">
        <v>134</v>
      </c>
      <c r="CT262" t="s">
        <v>119</v>
      </c>
      <c r="CU262" t="s">
        <v>134</v>
      </c>
      <c r="CV262" t="s">
        <v>119</v>
      </c>
      <c r="CW262" t="s">
        <v>119</v>
      </c>
      <c r="CX262">
        <v>16702334321</v>
      </c>
      <c r="CY262" t="s">
        <v>8734</v>
      </c>
      <c r="CZ262" t="s">
        <v>335</v>
      </c>
      <c r="DA262" t="s">
        <v>134</v>
      </c>
      <c r="DB262" t="s">
        <v>111</v>
      </c>
    </row>
    <row r="263" spans="1:111" ht="15" customHeight="1" x14ac:dyDescent="0.25">
      <c r="A263" t="s">
        <v>9267</v>
      </c>
      <c r="B263" t="s">
        <v>137</v>
      </c>
      <c r="C263" s="1">
        <v>44048.134747916665</v>
      </c>
      <c r="D263" s="1">
        <v>44120</v>
      </c>
      <c r="E263" t="s">
        <v>138</v>
      </c>
      <c r="F263" s="1">
        <v>44088.833333333336</v>
      </c>
      <c r="G263" t="s">
        <v>111</v>
      </c>
      <c r="H263" t="s">
        <v>111</v>
      </c>
      <c r="I263" t="s">
        <v>111</v>
      </c>
      <c r="J263" t="s">
        <v>9268</v>
      </c>
      <c r="K263" t="s">
        <v>9269</v>
      </c>
      <c r="L263" t="s">
        <v>420</v>
      </c>
      <c r="M263" t="s">
        <v>9270</v>
      </c>
      <c r="N263" t="s">
        <v>116</v>
      </c>
      <c r="O263" t="s">
        <v>117</v>
      </c>
      <c r="P263">
        <v>96950</v>
      </c>
      <c r="Q263" t="s">
        <v>118</v>
      </c>
      <c r="R263" t="s">
        <v>119</v>
      </c>
      <c r="S263">
        <v>16702338112</v>
      </c>
      <c r="U263">
        <v>45322</v>
      </c>
      <c r="V263" t="s">
        <v>120</v>
      </c>
      <c r="X263" t="s">
        <v>9271</v>
      </c>
      <c r="Y263" t="s">
        <v>9272</v>
      </c>
      <c r="AA263" t="s">
        <v>390</v>
      </c>
      <c r="AB263" t="s">
        <v>9273</v>
      </c>
      <c r="AC263" t="s">
        <v>9274</v>
      </c>
      <c r="AD263" t="s">
        <v>116</v>
      </c>
      <c r="AE263" t="s">
        <v>117</v>
      </c>
      <c r="AF263">
        <v>96950</v>
      </c>
      <c r="AG263" t="s">
        <v>118</v>
      </c>
      <c r="AH263" t="s">
        <v>119</v>
      </c>
      <c r="AI263">
        <v>16709895678</v>
      </c>
      <c r="AK263" t="s">
        <v>9275</v>
      </c>
      <c r="BC263" t="str">
        <f>"11-2022.00"</f>
        <v>11-2022.00</v>
      </c>
      <c r="BD263" t="s">
        <v>364</v>
      </c>
      <c r="BE263" t="s">
        <v>9276</v>
      </c>
      <c r="BF263" t="s">
        <v>4142</v>
      </c>
      <c r="BG263">
        <v>1</v>
      </c>
      <c r="BH263">
        <v>1</v>
      </c>
      <c r="BI263" s="1">
        <v>44090</v>
      </c>
      <c r="BJ263" s="1">
        <v>44454</v>
      </c>
      <c r="BK263" s="1">
        <v>44120</v>
      </c>
      <c r="BL263" s="1">
        <v>44454</v>
      </c>
      <c r="BM263">
        <v>40</v>
      </c>
      <c r="BN263">
        <v>5</v>
      </c>
      <c r="BO263">
        <v>5</v>
      </c>
      <c r="BP263">
        <v>6</v>
      </c>
      <c r="BQ263">
        <v>6</v>
      </c>
      <c r="BR263">
        <v>6</v>
      </c>
      <c r="BS263">
        <v>6</v>
      </c>
      <c r="BT263">
        <v>6</v>
      </c>
      <c r="BU263" t="str">
        <f>"4:00 PM"</f>
        <v>4:00 PM</v>
      </c>
      <c r="BV263" t="str">
        <f>"10:00 PM"</f>
        <v>10:00 PM</v>
      </c>
      <c r="BW263" t="s">
        <v>128</v>
      </c>
      <c r="BX263">
        <v>0</v>
      </c>
      <c r="BY263">
        <v>36</v>
      </c>
      <c r="BZ263" t="s">
        <v>134</v>
      </c>
      <c r="CA263">
        <v>3</v>
      </c>
      <c r="CB263" t="s">
        <v>9277</v>
      </c>
      <c r="CC263" t="s">
        <v>9278</v>
      </c>
      <c r="CD263" t="s">
        <v>9270</v>
      </c>
      <c r="CE263" t="s">
        <v>116</v>
      </c>
      <c r="CF263" t="s">
        <v>117</v>
      </c>
      <c r="CG263">
        <v>96950</v>
      </c>
      <c r="CH263" s="3">
        <v>30.42</v>
      </c>
      <c r="CI263" s="3">
        <v>30.42</v>
      </c>
      <c r="CL263" t="s">
        <v>132</v>
      </c>
      <c r="CM263" t="s">
        <v>119</v>
      </c>
      <c r="CN263" t="s">
        <v>133</v>
      </c>
      <c r="CP263" t="s">
        <v>111</v>
      </c>
      <c r="CQ263" t="s">
        <v>134</v>
      </c>
      <c r="CR263" t="s">
        <v>111</v>
      </c>
      <c r="CS263" t="s">
        <v>111</v>
      </c>
      <c r="CT263" t="s">
        <v>119</v>
      </c>
      <c r="CU263" t="s">
        <v>134</v>
      </c>
      <c r="CV263" t="s">
        <v>119</v>
      </c>
      <c r="CW263" t="s">
        <v>119</v>
      </c>
      <c r="CX263">
        <v>16702338112</v>
      </c>
      <c r="CY263" t="s">
        <v>9275</v>
      </c>
      <c r="CZ263" t="s">
        <v>119</v>
      </c>
      <c r="DA263" t="s">
        <v>134</v>
      </c>
      <c r="DB263" t="s">
        <v>111</v>
      </c>
    </row>
    <row r="264" spans="1:111" ht="15" customHeight="1" x14ac:dyDescent="0.25">
      <c r="A264" t="s">
        <v>8683</v>
      </c>
      <c r="B264" t="s">
        <v>137</v>
      </c>
      <c r="C264" s="1">
        <v>44048.182502199073</v>
      </c>
      <c r="D264" s="1">
        <v>44111</v>
      </c>
      <c r="E264" t="s">
        <v>138</v>
      </c>
      <c r="F264" s="1">
        <v>44103.833333333336</v>
      </c>
      <c r="G264" t="s">
        <v>134</v>
      </c>
      <c r="H264" t="s">
        <v>111</v>
      </c>
      <c r="I264" t="s">
        <v>111</v>
      </c>
      <c r="J264" t="s">
        <v>1137</v>
      </c>
      <c r="K264" t="s">
        <v>1138</v>
      </c>
      <c r="L264" t="s">
        <v>1139</v>
      </c>
      <c r="M264" t="s">
        <v>344</v>
      </c>
      <c r="N264" t="s">
        <v>154</v>
      </c>
      <c r="O264" t="s">
        <v>117</v>
      </c>
      <c r="P264">
        <v>96950</v>
      </c>
      <c r="Q264" t="s">
        <v>118</v>
      </c>
      <c r="S264">
        <v>16702379950</v>
      </c>
      <c r="U264">
        <v>721120</v>
      </c>
      <c r="V264" t="s">
        <v>120</v>
      </c>
      <c r="X264" t="s">
        <v>1140</v>
      </c>
      <c r="Y264" t="s">
        <v>1141</v>
      </c>
      <c r="AA264" t="s">
        <v>1142</v>
      </c>
      <c r="AB264" t="s">
        <v>1139</v>
      </c>
      <c r="AC264" t="s">
        <v>344</v>
      </c>
      <c r="AD264" t="s">
        <v>154</v>
      </c>
      <c r="AE264" t="s">
        <v>117</v>
      </c>
      <c r="AF264">
        <v>96950</v>
      </c>
      <c r="AG264" t="s">
        <v>118</v>
      </c>
      <c r="AI264">
        <v>16702379950</v>
      </c>
      <c r="AK264" t="s">
        <v>1143</v>
      </c>
      <c r="BC264" t="str">
        <f>"27-4011.00"</f>
        <v>27-4011.00</v>
      </c>
      <c r="BD264" t="s">
        <v>8684</v>
      </c>
      <c r="BE264" t="s">
        <v>8685</v>
      </c>
      <c r="BF264" t="s">
        <v>8686</v>
      </c>
      <c r="BG264">
        <v>3</v>
      </c>
      <c r="BH264">
        <v>3</v>
      </c>
      <c r="BI264" s="1">
        <v>44105</v>
      </c>
      <c r="BJ264" s="1">
        <v>44469</v>
      </c>
      <c r="BK264" s="1">
        <v>44111</v>
      </c>
      <c r="BL264" s="1">
        <v>44469</v>
      </c>
      <c r="BM264">
        <v>35</v>
      </c>
      <c r="BN264">
        <v>0</v>
      </c>
      <c r="BO264">
        <v>7</v>
      </c>
      <c r="BP264">
        <v>7</v>
      </c>
      <c r="BQ264">
        <v>7</v>
      </c>
      <c r="BR264">
        <v>7</v>
      </c>
      <c r="BS264">
        <v>7</v>
      </c>
      <c r="BT264">
        <v>0</v>
      </c>
      <c r="BU264" t="str">
        <f>"9:00 AM"</f>
        <v>9:00 AM</v>
      </c>
      <c r="BV264" t="str">
        <f t="shared" ref="BV264:BV269" si="18">"5:00 PM"</f>
        <v>5:00 PM</v>
      </c>
      <c r="BW264" t="s">
        <v>349</v>
      </c>
      <c r="BX264">
        <v>0</v>
      </c>
      <c r="BY264">
        <v>24</v>
      </c>
      <c r="BZ264" t="s">
        <v>111</v>
      </c>
      <c r="CA264">
        <v>0</v>
      </c>
      <c r="CB264" t="s">
        <v>8687</v>
      </c>
      <c r="CC264" t="s">
        <v>1139</v>
      </c>
      <c r="CD264" t="s">
        <v>344</v>
      </c>
      <c r="CE264" t="s">
        <v>154</v>
      </c>
      <c r="CF264" t="s">
        <v>117</v>
      </c>
      <c r="CG264">
        <v>96950</v>
      </c>
      <c r="CH264" s="3">
        <v>21.05</v>
      </c>
      <c r="CI264" s="3">
        <v>26.36</v>
      </c>
      <c r="CJ264" s="3">
        <v>31.58</v>
      </c>
      <c r="CK264" s="3">
        <v>39.54</v>
      </c>
      <c r="CL264" t="s">
        <v>132</v>
      </c>
      <c r="CN264" t="s">
        <v>133</v>
      </c>
      <c r="CP264" t="s">
        <v>111</v>
      </c>
      <c r="CQ264" t="s">
        <v>134</v>
      </c>
      <c r="CR264" t="s">
        <v>134</v>
      </c>
      <c r="CS264" t="s">
        <v>134</v>
      </c>
      <c r="CT264" t="s">
        <v>119</v>
      </c>
      <c r="CU264" t="s">
        <v>134</v>
      </c>
      <c r="CV264" t="s">
        <v>134</v>
      </c>
      <c r="CW264" t="s">
        <v>1147</v>
      </c>
      <c r="CX264">
        <v>16702379900</v>
      </c>
      <c r="CY264" t="s">
        <v>1148</v>
      </c>
      <c r="CZ264" t="s">
        <v>119</v>
      </c>
      <c r="DA264" t="s">
        <v>134</v>
      </c>
      <c r="DB264" t="s">
        <v>111</v>
      </c>
    </row>
    <row r="265" spans="1:111" ht="15" customHeight="1" x14ac:dyDescent="0.25">
      <c r="A265" t="s">
        <v>8760</v>
      </c>
      <c r="B265" t="s">
        <v>137</v>
      </c>
      <c r="C265" s="1">
        <v>44048.366689120368</v>
      </c>
      <c r="D265" s="1">
        <v>44112</v>
      </c>
      <c r="E265" t="s">
        <v>110</v>
      </c>
      <c r="G265" t="s">
        <v>111</v>
      </c>
      <c r="H265" t="s">
        <v>111</v>
      </c>
      <c r="I265" t="s">
        <v>111</v>
      </c>
      <c r="J265" t="s">
        <v>1126</v>
      </c>
      <c r="K265" t="s">
        <v>1126</v>
      </c>
      <c r="L265" t="s">
        <v>1127</v>
      </c>
      <c r="N265" t="s">
        <v>116</v>
      </c>
      <c r="O265" t="s">
        <v>117</v>
      </c>
      <c r="P265">
        <v>96950</v>
      </c>
      <c r="Q265" t="s">
        <v>118</v>
      </c>
      <c r="R265" t="s">
        <v>154</v>
      </c>
      <c r="S265">
        <v>16702345577</v>
      </c>
      <c r="U265">
        <v>236220</v>
      </c>
      <c r="V265" t="s">
        <v>120</v>
      </c>
      <c r="X265" t="s">
        <v>1128</v>
      </c>
      <c r="Y265" t="s">
        <v>1129</v>
      </c>
      <c r="AA265" t="s">
        <v>123</v>
      </c>
      <c r="AB265" t="s">
        <v>1127</v>
      </c>
      <c r="AD265" t="s">
        <v>116</v>
      </c>
      <c r="AE265" t="s">
        <v>117</v>
      </c>
      <c r="AF265">
        <v>96950</v>
      </c>
      <c r="AG265" t="s">
        <v>118</v>
      </c>
      <c r="AH265" t="s">
        <v>116</v>
      </c>
      <c r="AI265">
        <v>16702345577</v>
      </c>
      <c r="AK265" t="s">
        <v>1130</v>
      </c>
      <c r="BC265" t="str">
        <f>"47-2061.00"</f>
        <v>47-2061.00</v>
      </c>
      <c r="BD265" t="s">
        <v>628</v>
      </c>
      <c r="BE265" t="s">
        <v>8151</v>
      </c>
      <c r="BF265" t="s">
        <v>1620</v>
      </c>
      <c r="BG265">
        <v>10</v>
      </c>
      <c r="BH265">
        <v>10</v>
      </c>
      <c r="BI265" s="1">
        <v>44105</v>
      </c>
      <c r="BJ265" s="1">
        <v>44469</v>
      </c>
      <c r="BK265" s="1">
        <v>44112</v>
      </c>
      <c r="BL265" s="1">
        <v>44469</v>
      </c>
      <c r="BM265">
        <v>40</v>
      </c>
      <c r="BN265">
        <v>0</v>
      </c>
      <c r="BO265">
        <v>8</v>
      </c>
      <c r="BP265">
        <v>8</v>
      </c>
      <c r="BQ265">
        <v>8</v>
      </c>
      <c r="BR265">
        <v>8</v>
      </c>
      <c r="BS265">
        <v>8</v>
      </c>
      <c r="BT265">
        <v>0</v>
      </c>
      <c r="BU265" t="str">
        <f>"8:00 AM"</f>
        <v>8:00 AM</v>
      </c>
      <c r="BV265" t="str">
        <f t="shared" si="18"/>
        <v>5:00 PM</v>
      </c>
      <c r="BW265" t="s">
        <v>162</v>
      </c>
      <c r="BX265">
        <v>6</v>
      </c>
      <c r="BY265">
        <v>12</v>
      </c>
      <c r="BZ265" t="s">
        <v>111</v>
      </c>
      <c r="CA265">
        <v>0</v>
      </c>
      <c r="CB265" t="s">
        <v>509</v>
      </c>
      <c r="CC265" t="s">
        <v>1133</v>
      </c>
      <c r="CD265" t="s">
        <v>1134</v>
      </c>
      <c r="CE265" t="s">
        <v>116</v>
      </c>
      <c r="CF265" t="s">
        <v>117</v>
      </c>
      <c r="CG265">
        <v>96950</v>
      </c>
      <c r="CH265" s="3">
        <v>8.09</v>
      </c>
      <c r="CI265" s="3">
        <v>8.33</v>
      </c>
      <c r="CJ265" s="3">
        <v>12.14</v>
      </c>
      <c r="CK265" s="3">
        <v>12.5</v>
      </c>
      <c r="CL265" t="s">
        <v>132</v>
      </c>
      <c r="CM265" t="s">
        <v>119</v>
      </c>
      <c r="CN265" t="s">
        <v>133</v>
      </c>
      <c r="CP265" t="s">
        <v>111</v>
      </c>
      <c r="CQ265" t="s">
        <v>134</v>
      </c>
      <c r="CR265" t="s">
        <v>134</v>
      </c>
      <c r="CS265" t="s">
        <v>134</v>
      </c>
      <c r="CT265" t="s">
        <v>134</v>
      </c>
      <c r="CU265" t="s">
        <v>134</v>
      </c>
      <c r="CV265" t="s">
        <v>134</v>
      </c>
      <c r="CW265" t="s">
        <v>4134</v>
      </c>
      <c r="CX265">
        <v>16702345577</v>
      </c>
      <c r="CY265" t="s">
        <v>1130</v>
      </c>
      <c r="CZ265" t="s">
        <v>286</v>
      </c>
      <c r="DA265" t="s">
        <v>134</v>
      </c>
      <c r="DB265" t="s">
        <v>111</v>
      </c>
    </row>
    <row r="266" spans="1:111" ht="15" customHeight="1" x14ac:dyDescent="0.25">
      <c r="A266" t="s">
        <v>9642</v>
      </c>
      <c r="B266" t="s">
        <v>137</v>
      </c>
      <c r="C266" s="1">
        <v>44048.373453472224</v>
      </c>
      <c r="D266" s="1">
        <v>44112</v>
      </c>
      <c r="E266" t="s">
        <v>110</v>
      </c>
      <c r="F266" s="1">
        <v>44103.833333333336</v>
      </c>
      <c r="G266" t="s">
        <v>111</v>
      </c>
      <c r="H266" t="s">
        <v>111</v>
      </c>
      <c r="I266" t="s">
        <v>111</v>
      </c>
      <c r="J266" t="s">
        <v>1126</v>
      </c>
      <c r="K266" t="s">
        <v>1126</v>
      </c>
      <c r="L266" t="s">
        <v>9643</v>
      </c>
      <c r="M266" t="s">
        <v>1127</v>
      </c>
      <c r="N266" t="s">
        <v>116</v>
      </c>
      <c r="O266" t="s">
        <v>117</v>
      </c>
      <c r="P266">
        <v>96950</v>
      </c>
      <c r="Q266" t="s">
        <v>118</v>
      </c>
      <c r="R266" t="s">
        <v>116</v>
      </c>
      <c r="S266">
        <v>16702345577</v>
      </c>
      <c r="U266">
        <v>236220</v>
      </c>
      <c r="V266" t="s">
        <v>120</v>
      </c>
      <c r="X266" t="s">
        <v>1128</v>
      </c>
      <c r="Y266" t="s">
        <v>1129</v>
      </c>
      <c r="AA266" t="s">
        <v>123</v>
      </c>
      <c r="AB266" t="s">
        <v>9643</v>
      </c>
      <c r="AC266" t="s">
        <v>1127</v>
      </c>
      <c r="AD266" t="s">
        <v>116</v>
      </c>
      <c r="AE266" t="s">
        <v>117</v>
      </c>
      <c r="AF266">
        <v>96950</v>
      </c>
      <c r="AG266" t="s">
        <v>118</v>
      </c>
      <c r="AH266" t="s">
        <v>116</v>
      </c>
      <c r="AI266">
        <v>16702345577</v>
      </c>
      <c r="AK266" t="s">
        <v>1130</v>
      </c>
      <c r="BC266" t="str">
        <f>"49-9071.00"</f>
        <v>49-9071.00</v>
      </c>
      <c r="BD266" t="s">
        <v>125</v>
      </c>
      <c r="BE266" t="s">
        <v>1131</v>
      </c>
      <c r="BF266" t="s">
        <v>1132</v>
      </c>
      <c r="BG266">
        <v>10</v>
      </c>
      <c r="BH266">
        <v>10</v>
      </c>
      <c r="BI266" s="1">
        <v>44105</v>
      </c>
      <c r="BJ266" s="1">
        <v>44469</v>
      </c>
      <c r="BK266" s="1">
        <v>44112</v>
      </c>
      <c r="BL266" s="1">
        <v>44469</v>
      </c>
      <c r="BM266">
        <v>40</v>
      </c>
      <c r="BN266">
        <v>0</v>
      </c>
      <c r="BO266">
        <v>8</v>
      </c>
      <c r="BP266">
        <v>8</v>
      </c>
      <c r="BQ266">
        <v>8</v>
      </c>
      <c r="BR266">
        <v>8</v>
      </c>
      <c r="BS266">
        <v>8</v>
      </c>
      <c r="BT266">
        <v>0</v>
      </c>
      <c r="BU266" t="str">
        <f>"8:00 AM"</f>
        <v>8:00 AM</v>
      </c>
      <c r="BV266" t="str">
        <f t="shared" si="18"/>
        <v>5:00 PM</v>
      </c>
      <c r="BW266" t="s">
        <v>128</v>
      </c>
      <c r="BX266">
        <v>18</v>
      </c>
      <c r="BY266">
        <v>24</v>
      </c>
      <c r="BZ266" t="s">
        <v>111</v>
      </c>
      <c r="CA266">
        <v>0</v>
      </c>
      <c r="CB266" t="s">
        <v>509</v>
      </c>
      <c r="CC266" t="s">
        <v>1133</v>
      </c>
      <c r="CD266" t="s">
        <v>1134</v>
      </c>
      <c r="CE266" t="s">
        <v>116</v>
      </c>
      <c r="CF266" t="s">
        <v>117</v>
      </c>
      <c r="CG266">
        <v>96950</v>
      </c>
      <c r="CH266" s="3">
        <v>8.33</v>
      </c>
      <c r="CI266" s="3">
        <v>8.33</v>
      </c>
      <c r="CJ266" s="3">
        <v>12.5</v>
      </c>
      <c r="CK266" s="3">
        <v>12.5</v>
      </c>
      <c r="CL266" t="s">
        <v>132</v>
      </c>
      <c r="CM266" t="s">
        <v>286</v>
      </c>
      <c r="CN266" t="s">
        <v>133</v>
      </c>
      <c r="CP266" t="s">
        <v>111</v>
      </c>
      <c r="CQ266" t="s">
        <v>134</v>
      </c>
      <c r="CR266" t="s">
        <v>134</v>
      </c>
      <c r="CS266" t="s">
        <v>134</v>
      </c>
      <c r="CT266" t="s">
        <v>134</v>
      </c>
      <c r="CU266" t="s">
        <v>134</v>
      </c>
      <c r="CV266" t="s">
        <v>134</v>
      </c>
      <c r="CW266" t="s">
        <v>9644</v>
      </c>
      <c r="CX266">
        <v>16702345577</v>
      </c>
      <c r="CY266" t="s">
        <v>1130</v>
      </c>
      <c r="CZ266" t="s">
        <v>119</v>
      </c>
      <c r="DA266" t="s">
        <v>134</v>
      </c>
      <c r="DB266" t="s">
        <v>111</v>
      </c>
    </row>
    <row r="267" spans="1:111" ht="15" customHeight="1" x14ac:dyDescent="0.25">
      <c r="A267" t="s">
        <v>1125</v>
      </c>
      <c r="B267" t="s">
        <v>137</v>
      </c>
      <c r="C267" s="1">
        <v>44048.375736226852</v>
      </c>
      <c r="D267" s="1">
        <v>44112</v>
      </c>
      <c r="E267" t="s">
        <v>138</v>
      </c>
      <c r="F267" s="1">
        <v>44103.833333333336</v>
      </c>
      <c r="G267" t="s">
        <v>111</v>
      </c>
      <c r="H267" t="s">
        <v>111</v>
      </c>
      <c r="I267" t="s">
        <v>111</v>
      </c>
      <c r="J267" t="s">
        <v>1126</v>
      </c>
      <c r="K267" t="s">
        <v>1126</v>
      </c>
      <c r="L267" t="s">
        <v>1127</v>
      </c>
      <c r="N267" t="s">
        <v>116</v>
      </c>
      <c r="O267" t="s">
        <v>117</v>
      </c>
      <c r="P267">
        <v>96950</v>
      </c>
      <c r="Q267" t="s">
        <v>118</v>
      </c>
      <c r="R267" t="s">
        <v>116</v>
      </c>
      <c r="S267">
        <v>16702345577</v>
      </c>
      <c r="U267">
        <v>236220</v>
      </c>
      <c r="V267" t="s">
        <v>120</v>
      </c>
      <c r="X267" t="s">
        <v>1128</v>
      </c>
      <c r="Y267" t="s">
        <v>1129</v>
      </c>
      <c r="AA267" t="s">
        <v>123</v>
      </c>
      <c r="AB267" t="s">
        <v>1127</v>
      </c>
      <c r="AD267" t="s">
        <v>116</v>
      </c>
      <c r="AE267" t="s">
        <v>117</v>
      </c>
      <c r="AF267">
        <v>96950</v>
      </c>
      <c r="AG267" t="s">
        <v>118</v>
      </c>
      <c r="AH267" t="s">
        <v>116</v>
      </c>
      <c r="AI267">
        <v>16702345577</v>
      </c>
      <c r="AK267" t="s">
        <v>1130</v>
      </c>
      <c r="BC267" t="str">
        <f>"49-9071.00"</f>
        <v>49-9071.00</v>
      </c>
      <c r="BD267" t="s">
        <v>125</v>
      </c>
      <c r="BE267" t="s">
        <v>1131</v>
      </c>
      <c r="BF267" t="s">
        <v>1132</v>
      </c>
      <c r="BG267">
        <v>2</v>
      </c>
      <c r="BH267">
        <v>2</v>
      </c>
      <c r="BI267" s="1">
        <v>44105</v>
      </c>
      <c r="BJ267" s="1">
        <v>44469</v>
      </c>
      <c r="BK267" s="1">
        <v>44112</v>
      </c>
      <c r="BL267" s="1">
        <v>44469</v>
      </c>
      <c r="BM267">
        <v>40</v>
      </c>
      <c r="BN267">
        <v>0</v>
      </c>
      <c r="BO267">
        <v>8</v>
      </c>
      <c r="BP267">
        <v>8</v>
      </c>
      <c r="BQ267">
        <v>8</v>
      </c>
      <c r="BR267">
        <v>8</v>
      </c>
      <c r="BS267">
        <v>8</v>
      </c>
      <c r="BT267">
        <v>0</v>
      </c>
      <c r="BU267" t="str">
        <f>"8:00 AM"</f>
        <v>8:00 AM</v>
      </c>
      <c r="BV267" t="str">
        <f t="shared" si="18"/>
        <v>5:00 PM</v>
      </c>
      <c r="BW267" t="s">
        <v>128</v>
      </c>
      <c r="BX267">
        <v>18</v>
      </c>
      <c r="BY267">
        <v>24</v>
      </c>
      <c r="BZ267" t="s">
        <v>111</v>
      </c>
      <c r="CA267">
        <v>0</v>
      </c>
      <c r="CB267" t="s">
        <v>509</v>
      </c>
      <c r="CC267" t="s">
        <v>1133</v>
      </c>
      <c r="CD267" t="s">
        <v>1134</v>
      </c>
      <c r="CE267" t="s">
        <v>116</v>
      </c>
      <c r="CF267" t="s">
        <v>117</v>
      </c>
      <c r="CG267">
        <v>96950</v>
      </c>
      <c r="CH267" s="3">
        <v>8.33</v>
      </c>
      <c r="CI267" s="3">
        <v>8.33</v>
      </c>
      <c r="CJ267" s="3">
        <v>12.5</v>
      </c>
      <c r="CK267" s="3">
        <v>12.5</v>
      </c>
      <c r="CL267" t="s">
        <v>132</v>
      </c>
      <c r="CM267" t="s">
        <v>119</v>
      </c>
      <c r="CN267" t="s">
        <v>133</v>
      </c>
      <c r="CP267" t="s">
        <v>111</v>
      </c>
      <c r="CQ267" t="s">
        <v>134</v>
      </c>
      <c r="CR267" t="s">
        <v>134</v>
      </c>
      <c r="CS267" t="s">
        <v>134</v>
      </c>
      <c r="CT267" t="s">
        <v>134</v>
      </c>
      <c r="CU267" t="s">
        <v>134</v>
      </c>
      <c r="CV267" t="s">
        <v>134</v>
      </c>
      <c r="CW267" t="s">
        <v>1135</v>
      </c>
      <c r="CX267">
        <v>16702345577</v>
      </c>
      <c r="CY267" t="s">
        <v>1130</v>
      </c>
      <c r="CZ267" t="s">
        <v>286</v>
      </c>
      <c r="DA267" t="s">
        <v>134</v>
      </c>
      <c r="DB267" t="s">
        <v>111</v>
      </c>
    </row>
    <row r="268" spans="1:111" ht="15" customHeight="1" x14ac:dyDescent="0.25">
      <c r="A268" t="s">
        <v>8743</v>
      </c>
      <c r="B268" t="s">
        <v>137</v>
      </c>
      <c r="C268" s="1">
        <v>44048.378388078701</v>
      </c>
      <c r="D268" s="1">
        <v>44112</v>
      </c>
      <c r="E268" t="s">
        <v>138</v>
      </c>
      <c r="F268" s="1">
        <v>44103.833333333336</v>
      </c>
      <c r="G268" t="s">
        <v>134</v>
      </c>
      <c r="H268" t="s">
        <v>111</v>
      </c>
      <c r="I268" t="s">
        <v>111</v>
      </c>
      <c r="J268" t="s">
        <v>1126</v>
      </c>
      <c r="K268" t="s">
        <v>1126</v>
      </c>
      <c r="L268" t="s">
        <v>1127</v>
      </c>
      <c r="N268" t="s">
        <v>116</v>
      </c>
      <c r="O268" t="s">
        <v>117</v>
      </c>
      <c r="P268">
        <v>96950</v>
      </c>
      <c r="Q268" t="s">
        <v>118</v>
      </c>
      <c r="R268" t="s">
        <v>116</v>
      </c>
      <c r="S268">
        <v>16702345577</v>
      </c>
      <c r="U268">
        <v>236220</v>
      </c>
      <c r="V268" t="s">
        <v>120</v>
      </c>
      <c r="X268" t="s">
        <v>1128</v>
      </c>
      <c r="Y268" t="s">
        <v>1129</v>
      </c>
      <c r="AA268" t="s">
        <v>123</v>
      </c>
      <c r="AB268" t="s">
        <v>1127</v>
      </c>
      <c r="AD268" t="s">
        <v>116</v>
      </c>
      <c r="AE268" t="s">
        <v>117</v>
      </c>
      <c r="AF268">
        <v>96950</v>
      </c>
      <c r="AG268" t="s">
        <v>118</v>
      </c>
      <c r="AH268" t="s">
        <v>116</v>
      </c>
      <c r="AI268">
        <v>16702345577</v>
      </c>
      <c r="AK268" t="s">
        <v>1130</v>
      </c>
      <c r="BC268" t="str">
        <f>"49-9071.00"</f>
        <v>49-9071.00</v>
      </c>
      <c r="BD268" t="s">
        <v>125</v>
      </c>
      <c r="BE268" t="s">
        <v>1131</v>
      </c>
      <c r="BF268" t="s">
        <v>1132</v>
      </c>
      <c r="BG268">
        <v>2</v>
      </c>
      <c r="BH268">
        <v>2</v>
      </c>
      <c r="BI268" s="1">
        <v>44105</v>
      </c>
      <c r="BJ268" s="1">
        <v>45199</v>
      </c>
      <c r="BK268" s="1">
        <v>44112</v>
      </c>
      <c r="BL268" s="1">
        <v>45199</v>
      </c>
      <c r="BM268">
        <v>40</v>
      </c>
      <c r="BN268">
        <v>0</v>
      </c>
      <c r="BO268">
        <v>8</v>
      </c>
      <c r="BP268">
        <v>8</v>
      </c>
      <c r="BQ268">
        <v>8</v>
      </c>
      <c r="BR268">
        <v>8</v>
      </c>
      <c r="BS268">
        <v>8</v>
      </c>
      <c r="BT268">
        <v>0</v>
      </c>
      <c r="BU268" t="str">
        <f>"8:00 AM"</f>
        <v>8:00 AM</v>
      </c>
      <c r="BV268" t="str">
        <f t="shared" si="18"/>
        <v>5:00 PM</v>
      </c>
      <c r="BW268" t="s">
        <v>128</v>
      </c>
      <c r="BX268">
        <v>18</v>
      </c>
      <c r="BY268">
        <v>24</v>
      </c>
      <c r="BZ268" t="s">
        <v>111</v>
      </c>
      <c r="CA268">
        <v>0</v>
      </c>
      <c r="CB268" t="s">
        <v>509</v>
      </c>
      <c r="CC268" t="s">
        <v>1133</v>
      </c>
      <c r="CD268" t="s">
        <v>1134</v>
      </c>
      <c r="CE268" t="s">
        <v>116</v>
      </c>
      <c r="CF268" t="s">
        <v>117</v>
      </c>
      <c r="CG268">
        <v>96950</v>
      </c>
      <c r="CH268" s="3">
        <v>8.33</v>
      </c>
      <c r="CI268" s="3">
        <v>8.33</v>
      </c>
      <c r="CJ268" s="3">
        <v>12.5</v>
      </c>
      <c r="CK268" s="3">
        <v>12.5</v>
      </c>
      <c r="CL268" t="s">
        <v>132</v>
      </c>
      <c r="CM268" t="s">
        <v>119</v>
      </c>
      <c r="CN268" t="s">
        <v>133</v>
      </c>
      <c r="CP268" t="s">
        <v>111</v>
      </c>
      <c r="CQ268" t="s">
        <v>134</v>
      </c>
      <c r="CR268" t="s">
        <v>134</v>
      </c>
      <c r="CS268" t="s">
        <v>134</v>
      </c>
      <c r="CT268" t="s">
        <v>134</v>
      </c>
      <c r="CU268" t="s">
        <v>134</v>
      </c>
      <c r="CV268" t="s">
        <v>134</v>
      </c>
      <c r="CW268" t="s">
        <v>4134</v>
      </c>
      <c r="CX268">
        <v>16702345577</v>
      </c>
      <c r="CY268" t="s">
        <v>1130</v>
      </c>
      <c r="CZ268" t="s">
        <v>286</v>
      </c>
      <c r="DA268" t="s">
        <v>134</v>
      </c>
      <c r="DB268" t="s">
        <v>111</v>
      </c>
    </row>
    <row r="269" spans="1:111" ht="15" customHeight="1" x14ac:dyDescent="0.25">
      <c r="A269" t="s">
        <v>2942</v>
      </c>
      <c r="B269" t="s">
        <v>193</v>
      </c>
      <c r="C269" s="1">
        <v>44048.392019560182</v>
      </c>
      <c r="D269" s="1">
        <v>44123</v>
      </c>
      <c r="E269" t="s">
        <v>138</v>
      </c>
      <c r="F269" s="1">
        <v>44103.833333333336</v>
      </c>
      <c r="G269" t="s">
        <v>134</v>
      </c>
      <c r="H269" t="s">
        <v>111</v>
      </c>
      <c r="I269" t="s">
        <v>111</v>
      </c>
      <c r="J269" t="s">
        <v>2943</v>
      </c>
      <c r="L269" t="s">
        <v>2944</v>
      </c>
      <c r="M269" t="s">
        <v>2945</v>
      </c>
      <c r="N269" t="s">
        <v>154</v>
      </c>
      <c r="O269" t="s">
        <v>117</v>
      </c>
      <c r="P269">
        <v>96950</v>
      </c>
      <c r="Q269" t="s">
        <v>118</v>
      </c>
      <c r="R269" t="s">
        <v>286</v>
      </c>
      <c r="S269">
        <v>16707891106</v>
      </c>
      <c r="U269">
        <v>56141</v>
      </c>
      <c r="V269" t="s">
        <v>120</v>
      </c>
      <c r="X269" t="s">
        <v>2946</v>
      </c>
      <c r="Y269" t="s">
        <v>2947</v>
      </c>
      <c r="Z269" t="s">
        <v>2948</v>
      </c>
      <c r="AA269" t="s">
        <v>814</v>
      </c>
      <c r="AB269" t="s">
        <v>2944</v>
      </c>
      <c r="AC269" t="s">
        <v>2949</v>
      </c>
      <c r="AD269" t="s">
        <v>154</v>
      </c>
      <c r="AE269" t="s">
        <v>117</v>
      </c>
      <c r="AF269">
        <v>96950</v>
      </c>
      <c r="AG269" t="s">
        <v>118</v>
      </c>
      <c r="AH269" t="s">
        <v>2950</v>
      </c>
      <c r="AI269">
        <v>16707891106</v>
      </c>
      <c r="AK269" t="s">
        <v>2951</v>
      </c>
      <c r="BC269" t="str">
        <f>"43-3031.00"</f>
        <v>43-3031.00</v>
      </c>
      <c r="BD269" t="s">
        <v>176</v>
      </c>
      <c r="BE269" t="s">
        <v>2952</v>
      </c>
      <c r="BF269" t="s">
        <v>2953</v>
      </c>
      <c r="BG269">
        <v>1</v>
      </c>
      <c r="BI269" s="1">
        <v>44105</v>
      </c>
      <c r="BJ269" s="1">
        <v>45199</v>
      </c>
      <c r="BM269">
        <v>40</v>
      </c>
      <c r="BN269">
        <v>0</v>
      </c>
      <c r="BO269">
        <v>7</v>
      </c>
      <c r="BP269">
        <v>7</v>
      </c>
      <c r="BQ269">
        <v>7</v>
      </c>
      <c r="BR269">
        <v>7</v>
      </c>
      <c r="BS269">
        <v>7</v>
      </c>
      <c r="BT269">
        <v>5</v>
      </c>
      <c r="BU269" t="str">
        <f>"9:00 AM"</f>
        <v>9:00 AM</v>
      </c>
      <c r="BV269" t="str">
        <f t="shared" si="18"/>
        <v>5:00 PM</v>
      </c>
      <c r="BW269" t="s">
        <v>349</v>
      </c>
      <c r="BX269">
        <v>12</v>
      </c>
      <c r="BY269">
        <v>12</v>
      </c>
      <c r="BZ269" t="s">
        <v>111</v>
      </c>
      <c r="CA269">
        <v>0</v>
      </c>
      <c r="CB269" s="2" t="s">
        <v>2954</v>
      </c>
      <c r="CC269" t="s">
        <v>2944</v>
      </c>
      <c r="CD269" t="s">
        <v>2945</v>
      </c>
      <c r="CE269" t="s">
        <v>154</v>
      </c>
      <c r="CF269" t="s">
        <v>117</v>
      </c>
      <c r="CG269">
        <v>96950</v>
      </c>
      <c r="CH269" s="3">
        <v>13.9</v>
      </c>
      <c r="CI269" s="3">
        <v>13.9</v>
      </c>
      <c r="CJ269" s="3">
        <v>20.85</v>
      </c>
      <c r="CK269" s="3">
        <v>20.85</v>
      </c>
      <c r="CL269" t="s">
        <v>132</v>
      </c>
      <c r="CM269" t="s">
        <v>286</v>
      </c>
      <c r="CN269" t="s">
        <v>133</v>
      </c>
      <c r="CP269" t="s">
        <v>111</v>
      </c>
      <c r="CQ269" t="s">
        <v>134</v>
      </c>
      <c r="CR269" t="s">
        <v>111</v>
      </c>
      <c r="CS269" t="s">
        <v>134</v>
      </c>
      <c r="CT269" t="s">
        <v>119</v>
      </c>
      <c r="CU269" t="s">
        <v>134</v>
      </c>
      <c r="CV269" t="s">
        <v>119</v>
      </c>
      <c r="CW269" t="s">
        <v>1458</v>
      </c>
      <c r="CX269">
        <v>16707891106</v>
      </c>
      <c r="CY269" t="s">
        <v>2951</v>
      </c>
      <c r="CZ269" t="s">
        <v>119</v>
      </c>
      <c r="DA269" t="s">
        <v>134</v>
      </c>
      <c r="DB269" t="s">
        <v>111</v>
      </c>
    </row>
    <row r="270" spans="1:111" ht="15" customHeight="1" x14ac:dyDescent="0.25">
      <c r="A270" t="s">
        <v>8043</v>
      </c>
      <c r="B270" t="s">
        <v>193</v>
      </c>
      <c r="C270" s="1">
        <v>44048.405943287034</v>
      </c>
      <c r="D270" s="1">
        <v>44130</v>
      </c>
      <c r="E270" t="s">
        <v>110</v>
      </c>
      <c r="G270" t="s">
        <v>134</v>
      </c>
      <c r="H270" t="s">
        <v>111</v>
      </c>
      <c r="I270" t="s">
        <v>111</v>
      </c>
      <c r="J270" t="s">
        <v>2943</v>
      </c>
      <c r="L270" t="s">
        <v>8044</v>
      </c>
      <c r="M270" t="s">
        <v>2949</v>
      </c>
      <c r="N270" t="s">
        <v>154</v>
      </c>
      <c r="O270" t="s">
        <v>117</v>
      </c>
      <c r="P270">
        <v>96950</v>
      </c>
      <c r="Q270" t="s">
        <v>118</v>
      </c>
      <c r="R270" t="s">
        <v>286</v>
      </c>
      <c r="S270">
        <v>16707891106</v>
      </c>
      <c r="U270">
        <v>531110</v>
      </c>
      <c r="V270" t="s">
        <v>120</v>
      </c>
      <c r="X270" t="s">
        <v>2946</v>
      </c>
      <c r="Y270" t="s">
        <v>2947</v>
      </c>
      <c r="Z270" t="s">
        <v>2948</v>
      </c>
      <c r="AA270" t="s">
        <v>814</v>
      </c>
      <c r="AB270" t="s">
        <v>6682</v>
      </c>
      <c r="AC270" t="s">
        <v>2949</v>
      </c>
      <c r="AD270" t="s">
        <v>154</v>
      </c>
      <c r="AE270" t="s">
        <v>117</v>
      </c>
      <c r="AF270">
        <v>96950</v>
      </c>
      <c r="AG270" t="s">
        <v>118</v>
      </c>
      <c r="AH270" t="s">
        <v>286</v>
      </c>
      <c r="AI270">
        <v>16707891106</v>
      </c>
      <c r="AK270" t="s">
        <v>2951</v>
      </c>
      <c r="BC270" t="str">
        <f>"49-9071.00"</f>
        <v>49-9071.00</v>
      </c>
      <c r="BD270" t="s">
        <v>125</v>
      </c>
      <c r="BE270" t="s">
        <v>8045</v>
      </c>
      <c r="BF270" t="s">
        <v>125</v>
      </c>
      <c r="BG270">
        <v>3</v>
      </c>
      <c r="BI270" s="1">
        <v>44105</v>
      </c>
      <c r="BJ270" s="1">
        <v>44469</v>
      </c>
      <c r="BM270">
        <v>35</v>
      </c>
      <c r="BN270">
        <v>0</v>
      </c>
      <c r="BO270">
        <v>7</v>
      </c>
      <c r="BP270">
        <v>6</v>
      </c>
      <c r="BQ270">
        <v>6</v>
      </c>
      <c r="BR270">
        <v>5</v>
      </c>
      <c r="BS270">
        <v>6</v>
      </c>
      <c r="BT270">
        <v>5</v>
      </c>
      <c r="BU270" t="str">
        <f>"8:00 AM"</f>
        <v>8:00 AM</v>
      </c>
      <c r="BV270" t="str">
        <f>"4:00 PM"</f>
        <v>4:00 PM</v>
      </c>
      <c r="BW270" t="s">
        <v>128</v>
      </c>
      <c r="BX270">
        <v>0</v>
      </c>
      <c r="BY270">
        <v>12</v>
      </c>
      <c r="BZ270" t="s">
        <v>111</v>
      </c>
      <c r="CA270">
        <v>0</v>
      </c>
      <c r="CB270" t="s">
        <v>8046</v>
      </c>
      <c r="CC270" t="s">
        <v>2944</v>
      </c>
      <c r="CD270" t="s">
        <v>2949</v>
      </c>
      <c r="CE270" t="s">
        <v>154</v>
      </c>
      <c r="CF270" t="s">
        <v>117</v>
      </c>
      <c r="CG270">
        <v>96950</v>
      </c>
      <c r="CH270" s="3">
        <v>12.64</v>
      </c>
      <c r="CI270" s="3">
        <v>12.64</v>
      </c>
      <c r="CJ270" s="3">
        <v>18.96</v>
      </c>
      <c r="CK270" s="3">
        <v>18.96</v>
      </c>
      <c r="CL270" t="s">
        <v>132</v>
      </c>
      <c r="CM270" t="s">
        <v>286</v>
      </c>
      <c r="CN270" t="s">
        <v>133</v>
      </c>
      <c r="CP270" t="s">
        <v>111</v>
      </c>
      <c r="CQ270" t="s">
        <v>134</v>
      </c>
      <c r="CR270" t="s">
        <v>111</v>
      </c>
      <c r="CS270" t="s">
        <v>134</v>
      </c>
      <c r="CT270" t="s">
        <v>119</v>
      </c>
      <c r="CU270" t="s">
        <v>134</v>
      </c>
      <c r="CV270" t="s">
        <v>119</v>
      </c>
      <c r="CW270" t="s">
        <v>1458</v>
      </c>
      <c r="CX270">
        <v>16707891106</v>
      </c>
      <c r="CY270" t="s">
        <v>2951</v>
      </c>
      <c r="CZ270" t="s">
        <v>119</v>
      </c>
      <c r="DA270" t="s">
        <v>134</v>
      </c>
      <c r="DB270" t="s">
        <v>111</v>
      </c>
    </row>
    <row r="271" spans="1:111" ht="15" customHeight="1" x14ac:dyDescent="0.25">
      <c r="A271" t="s">
        <v>7899</v>
      </c>
      <c r="B271" t="s">
        <v>109</v>
      </c>
      <c r="C271" s="1">
        <v>44048.411688425927</v>
      </c>
      <c r="D271" s="1">
        <v>44140</v>
      </c>
      <c r="E271" t="s">
        <v>138</v>
      </c>
      <c r="F271" s="1">
        <v>44103.833333333336</v>
      </c>
      <c r="G271" t="s">
        <v>134</v>
      </c>
      <c r="H271" t="s">
        <v>111</v>
      </c>
      <c r="I271" t="s">
        <v>111</v>
      </c>
      <c r="J271" t="s">
        <v>7900</v>
      </c>
      <c r="K271" t="s">
        <v>7901</v>
      </c>
      <c r="L271" t="s">
        <v>7902</v>
      </c>
      <c r="N271" t="s">
        <v>116</v>
      </c>
      <c r="O271" t="s">
        <v>117</v>
      </c>
      <c r="P271">
        <v>96950</v>
      </c>
      <c r="Q271" t="s">
        <v>118</v>
      </c>
      <c r="R271" t="s">
        <v>119</v>
      </c>
      <c r="S271">
        <v>16702869274</v>
      </c>
      <c r="U271">
        <v>81211</v>
      </c>
      <c r="V271" t="s">
        <v>120</v>
      </c>
      <c r="X271" t="s">
        <v>7903</v>
      </c>
      <c r="Y271" t="s">
        <v>7904</v>
      </c>
      <c r="Z271" t="s">
        <v>7905</v>
      </c>
      <c r="AA271" t="s">
        <v>2324</v>
      </c>
      <c r="AB271" t="s">
        <v>7906</v>
      </c>
      <c r="AD271" t="s">
        <v>116</v>
      </c>
      <c r="AE271" t="s">
        <v>117</v>
      </c>
      <c r="AF271">
        <v>96950</v>
      </c>
      <c r="AG271" t="s">
        <v>118</v>
      </c>
      <c r="AH271" t="s">
        <v>119</v>
      </c>
      <c r="AI271">
        <v>16702869274</v>
      </c>
      <c r="AK271" t="s">
        <v>7907</v>
      </c>
      <c r="BC271" t="str">
        <f>"39-5092.00"</f>
        <v>39-5092.00</v>
      </c>
      <c r="BD271" t="s">
        <v>2687</v>
      </c>
      <c r="BE271" t="s">
        <v>7908</v>
      </c>
      <c r="BF271" t="s">
        <v>2689</v>
      </c>
      <c r="BG271">
        <v>1</v>
      </c>
      <c r="BI271" s="1">
        <v>44105</v>
      </c>
      <c r="BJ271" s="1">
        <v>44469</v>
      </c>
      <c r="BM271">
        <v>40</v>
      </c>
      <c r="BN271">
        <v>0</v>
      </c>
      <c r="BO271">
        <v>6</v>
      </c>
      <c r="BP271">
        <v>6</v>
      </c>
      <c r="BQ271">
        <v>7</v>
      </c>
      <c r="BR271">
        <v>7</v>
      </c>
      <c r="BS271">
        <v>7</v>
      </c>
      <c r="BT271">
        <v>7</v>
      </c>
      <c r="BU271" t="str">
        <f>"11:00 AM"</f>
        <v>11:00 AM</v>
      </c>
      <c r="BV271" t="str">
        <f>"7:00 PM"</f>
        <v>7:00 PM</v>
      </c>
      <c r="BW271" t="s">
        <v>128</v>
      </c>
      <c r="BX271">
        <v>0</v>
      </c>
      <c r="BY271">
        <v>12</v>
      </c>
      <c r="BZ271" t="s">
        <v>134</v>
      </c>
      <c r="CA271">
        <v>1</v>
      </c>
      <c r="CB271" s="2" t="s">
        <v>7909</v>
      </c>
      <c r="CC271" t="s">
        <v>7910</v>
      </c>
      <c r="CD271" t="s">
        <v>1246</v>
      </c>
      <c r="CE271" t="s">
        <v>116</v>
      </c>
      <c r="CF271" t="s">
        <v>117</v>
      </c>
      <c r="CG271">
        <v>96950</v>
      </c>
      <c r="CH271" s="3">
        <v>9.35</v>
      </c>
      <c r="CI271" s="3">
        <v>9.35</v>
      </c>
      <c r="CJ271" s="3">
        <v>14.03</v>
      </c>
      <c r="CK271" s="3">
        <v>14.03</v>
      </c>
      <c r="CL271" t="s">
        <v>132</v>
      </c>
      <c r="CM271" t="s">
        <v>509</v>
      </c>
      <c r="CN271" t="s">
        <v>133</v>
      </c>
      <c r="CP271" t="s">
        <v>111</v>
      </c>
      <c r="CQ271" t="s">
        <v>134</v>
      </c>
      <c r="CR271" t="s">
        <v>111</v>
      </c>
      <c r="CS271" t="s">
        <v>134</v>
      </c>
      <c r="CT271" t="s">
        <v>119</v>
      </c>
      <c r="CU271" t="s">
        <v>134</v>
      </c>
      <c r="CV271" t="s">
        <v>119</v>
      </c>
      <c r="CW271" t="s">
        <v>509</v>
      </c>
      <c r="CX271">
        <v>16702869274</v>
      </c>
      <c r="CY271" t="s">
        <v>7907</v>
      </c>
      <c r="CZ271" t="s">
        <v>119</v>
      </c>
      <c r="DA271" t="s">
        <v>134</v>
      </c>
      <c r="DB271" t="s">
        <v>111</v>
      </c>
    </row>
    <row r="272" spans="1:111" ht="15" customHeight="1" x14ac:dyDescent="0.25">
      <c r="A272" t="s">
        <v>6708</v>
      </c>
      <c r="B272" t="s">
        <v>137</v>
      </c>
      <c r="C272" s="1">
        <v>44048.423849421299</v>
      </c>
      <c r="D272" s="1">
        <v>44112</v>
      </c>
      <c r="E272" t="s">
        <v>138</v>
      </c>
      <c r="F272" s="1">
        <v>44103.833333333336</v>
      </c>
      <c r="G272" t="s">
        <v>134</v>
      </c>
      <c r="H272" t="s">
        <v>111</v>
      </c>
      <c r="I272" t="s">
        <v>111</v>
      </c>
      <c r="J272" t="s">
        <v>6709</v>
      </c>
      <c r="K272" t="s">
        <v>6710</v>
      </c>
      <c r="L272" t="s">
        <v>6711</v>
      </c>
      <c r="M272" t="s">
        <v>6712</v>
      </c>
      <c r="N272" t="s">
        <v>116</v>
      </c>
      <c r="O272" t="s">
        <v>117</v>
      </c>
      <c r="P272">
        <v>96950</v>
      </c>
      <c r="Q272" t="s">
        <v>118</v>
      </c>
      <c r="R272" t="s">
        <v>404</v>
      </c>
      <c r="S272">
        <v>16702881593</v>
      </c>
      <c r="U272">
        <v>23822</v>
      </c>
      <c r="V272" t="s">
        <v>120</v>
      </c>
      <c r="X272" t="s">
        <v>6713</v>
      </c>
      <c r="Y272" t="s">
        <v>6714</v>
      </c>
      <c r="AA272" t="s">
        <v>123</v>
      </c>
      <c r="AB272" t="s">
        <v>6711</v>
      </c>
      <c r="AD272" t="s">
        <v>116</v>
      </c>
      <c r="AE272" t="s">
        <v>117</v>
      </c>
      <c r="AF272">
        <v>96950</v>
      </c>
      <c r="AG272" t="s">
        <v>118</v>
      </c>
      <c r="AI272">
        <v>16702881593</v>
      </c>
      <c r="AK272" t="s">
        <v>6715</v>
      </c>
      <c r="BC272" t="str">
        <f>"43-3031.00"</f>
        <v>43-3031.00</v>
      </c>
      <c r="BD272" t="s">
        <v>176</v>
      </c>
      <c r="BE272" t="s">
        <v>6716</v>
      </c>
      <c r="BF272" t="s">
        <v>1008</v>
      </c>
      <c r="BG272">
        <v>1</v>
      </c>
      <c r="BH272">
        <v>1</v>
      </c>
      <c r="BI272" s="1">
        <v>44105</v>
      </c>
      <c r="BJ272" s="1">
        <v>45199</v>
      </c>
      <c r="BK272" s="1">
        <v>44112</v>
      </c>
      <c r="BL272" s="1">
        <v>45199</v>
      </c>
      <c r="BM272">
        <v>35</v>
      </c>
      <c r="BN272">
        <v>0</v>
      </c>
      <c r="BO272">
        <v>7</v>
      </c>
      <c r="BP272">
        <v>7</v>
      </c>
      <c r="BQ272">
        <v>7</v>
      </c>
      <c r="BR272">
        <v>7</v>
      </c>
      <c r="BS272">
        <v>7</v>
      </c>
      <c r="BT272">
        <v>0</v>
      </c>
      <c r="BU272" t="str">
        <f>"9:00 AM"</f>
        <v>9:00 AM</v>
      </c>
      <c r="BV272" t="str">
        <f>"5:00 PM"</f>
        <v>5:00 PM</v>
      </c>
      <c r="BW272" t="s">
        <v>128</v>
      </c>
      <c r="BX272">
        <v>0</v>
      </c>
      <c r="BY272">
        <v>6</v>
      </c>
      <c r="BZ272" t="s">
        <v>111</v>
      </c>
      <c r="CA272">
        <v>0</v>
      </c>
      <c r="CB272" t="s">
        <v>404</v>
      </c>
      <c r="CC272" t="s">
        <v>6717</v>
      </c>
      <c r="CD272" t="s">
        <v>6718</v>
      </c>
      <c r="CE272" t="s">
        <v>116</v>
      </c>
      <c r="CF272" t="s">
        <v>117</v>
      </c>
      <c r="CG272">
        <v>96950</v>
      </c>
      <c r="CH272" s="3">
        <v>13.9</v>
      </c>
      <c r="CI272" s="3">
        <v>13.9</v>
      </c>
      <c r="CJ272" s="3">
        <v>20.85</v>
      </c>
      <c r="CK272" s="3">
        <v>20.85</v>
      </c>
      <c r="CL272" t="s">
        <v>132</v>
      </c>
      <c r="CM272" t="s">
        <v>404</v>
      </c>
      <c r="CN272" t="s">
        <v>133</v>
      </c>
      <c r="CP272" t="s">
        <v>111</v>
      </c>
      <c r="CQ272" t="s">
        <v>134</v>
      </c>
      <c r="CR272" t="s">
        <v>111</v>
      </c>
      <c r="CS272" t="s">
        <v>134</v>
      </c>
      <c r="CT272" t="s">
        <v>119</v>
      </c>
      <c r="CU272" t="s">
        <v>134</v>
      </c>
      <c r="CV272" t="s">
        <v>119</v>
      </c>
      <c r="CW272" t="s">
        <v>404</v>
      </c>
      <c r="CX272">
        <v>16702881593</v>
      </c>
      <c r="CY272" t="s">
        <v>6715</v>
      </c>
      <c r="CZ272" t="s">
        <v>236</v>
      </c>
      <c r="DA272" t="s">
        <v>134</v>
      </c>
      <c r="DB272" t="s">
        <v>111</v>
      </c>
    </row>
    <row r="273" spans="1:111" ht="15" customHeight="1" x14ac:dyDescent="0.25">
      <c r="A273" t="s">
        <v>8499</v>
      </c>
      <c r="B273" t="s">
        <v>137</v>
      </c>
      <c r="C273" s="1">
        <v>44048.433020254626</v>
      </c>
      <c r="D273" s="1">
        <v>44112</v>
      </c>
      <c r="E273" t="s">
        <v>110</v>
      </c>
      <c r="G273" t="s">
        <v>111</v>
      </c>
      <c r="H273" t="s">
        <v>111</v>
      </c>
      <c r="I273" t="s">
        <v>111</v>
      </c>
      <c r="J273" t="s">
        <v>6709</v>
      </c>
      <c r="K273" t="s">
        <v>6710</v>
      </c>
      <c r="L273" t="s">
        <v>6711</v>
      </c>
      <c r="M273" t="s">
        <v>6712</v>
      </c>
      <c r="N273" t="s">
        <v>116</v>
      </c>
      <c r="O273" t="s">
        <v>117</v>
      </c>
      <c r="P273">
        <v>96950</v>
      </c>
      <c r="Q273" t="s">
        <v>118</v>
      </c>
      <c r="R273" t="s">
        <v>404</v>
      </c>
      <c r="S273">
        <v>16702881593</v>
      </c>
      <c r="U273">
        <v>23822</v>
      </c>
      <c r="V273" t="s">
        <v>120</v>
      </c>
      <c r="X273" t="s">
        <v>6713</v>
      </c>
      <c r="Y273" t="s">
        <v>6714</v>
      </c>
      <c r="AA273" t="s">
        <v>123</v>
      </c>
      <c r="AB273" t="s">
        <v>6711</v>
      </c>
      <c r="AD273" t="s">
        <v>116</v>
      </c>
      <c r="AE273" t="s">
        <v>117</v>
      </c>
      <c r="AF273">
        <v>96950</v>
      </c>
      <c r="AG273" t="s">
        <v>118</v>
      </c>
      <c r="AI273">
        <v>16702881593</v>
      </c>
      <c r="AK273" t="s">
        <v>6715</v>
      </c>
      <c r="BC273" t="str">
        <f>"43-3031.00"</f>
        <v>43-3031.00</v>
      </c>
      <c r="BD273" t="s">
        <v>176</v>
      </c>
      <c r="BE273" t="s">
        <v>6716</v>
      </c>
      <c r="BF273" t="s">
        <v>1008</v>
      </c>
      <c r="BG273">
        <v>2</v>
      </c>
      <c r="BH273">
        <v>2</v>
      </c>
      <c r="BI273" s="1">
        <v>44136</v>
      </c>
      <c r="BJ273" s="1">
        <v>44500</v>
      </c>
      <c r="BK273" s="1">
        <v>44136</v>
      </c>
      <c r="BL273" s="1">
        <v>44500</v>
      </c>
      <c r="BM273">
        <v>35</v>
      </c>
      <c r="BN273">
        <v>0</v>
      </c>
      <c r="BO273">
        <v>7</v>
      </c>
      <c r="BP273">
        <v>7</v>
      </c>
      <c r="BQ273">
        <v>7</v>
      </c>
      <c r="BR273">
        <v>7</v>
      </c>
      <c r="BS273">
        <v>7</v>
      </c>
      <c r="BT273">
        <v>0</v>
      </c>
      <c r="BU273" t="str">
        <f>"9:00 AM"</f>
        <v>9:00 AM</v>
      </c>
      <c r="BV273" t="str">
        <f>"5:00 PM"</f>
        <v>5:00 PM</v>
      </c>
      <c r="BW273" t="s">
        <v>128</v>
      </c>
      <c r="BX273">
        <v>0</v>
      </c>
      <c r="BY273">
        <v>6</v>
      </c>
      <c r="BZ273" t="s">
        <v>111</v>
      </c>
      <c r="CA273">
        <v>0</v>
      </c>
      <c r="CB273" t="s">
        <v>404</v>
      </c>
      <c r="CC273" t="s">
        <v>6717</v>
      </c>
      <c r="CD273" t="s">
        <v>6718</v>
      </c>
      <c r="CE273" t="s">
        <v>116</v>
      </c>
      <c r="CF273" t="s">
        <v>117</v>
      </c>
      <c r="CG273">
        <v>96950</v>
      </c>
      <c r="CH273" s="3">
        <v>13.9</v>
      </c>
      <c r="CI273" s="3">
        <v>13.9</v>
      </c>
      <c r="CJ273" s="3">
        <v>20.85</v>
      </c>
      <c r="CK273" s="3">
        <v>20.85</v>
      </c>
      <c r="CL273" t="s">
        <v>132</v>
      </c>
      <c r="CM273" t="s">
        <v>404</v>
      </c>
      <c r="CN273" t="s">
        <v>133</v>
      </c>
      <c r="CP273" t="s">
        <v>111</v>
      </c>
      <c r="CQ273" t="s">
        <v>134</v>
      </c>
      <c r="CR273" t="s">
        <v>111</v>
      </c>
      <c r="CS273" t="s">
        <v>134</v>
      </c>
      <c r="CT273" t="s">
        <v>119</v>
      </c>
      <c r="CU273" t="s">
        <v>134</v>
      </c>
      <c r="CV273" t="s">
        <v>119</v>
      </c>
      <c r="CW273" t="s">
        <v>404</v>
      </c>
      <c r="CX273">
        <v>16702881593</v>
      </c>
      <c r="CY273" t="s">
        <v>6715</v>
      </c>
      <c r="CZ273" t="s">
        <v>236</v>
      </c>
      <c r="DA273" t="s">
        <v>134</v>
      </c>
      <c r="DB273" t="s">
        <v>111</v>
      </c>
    </row>
    <row r="274" spans="1:111" ht="15" customHeight="1" x14ac:dyDescent="0.25">
      <c r="A274" t="s">
        <v>2596</v>
      </c>
      <c r="B274" t="s">
        <v>109</v>
      </c>
      <c r="C274" s="1">
        <v>44048.862918402781</v>
      </c>
      <c r="D274" s="1">
        <v>44127</v>
      </c>
      <c r="E274" t="s">
        <v>138</v>
      </c>
      <c r="F274" s="1">
        <v>44103.833333333336</v>
      </c>
      <c r="G274" t="s">
        <v>134</v>
      </c>
      <c r="H274" t="s">
        <v>111</v>
      </c>
      <c r="I274" t="s">
        <v>111</v>
      </c>
      <c r="J274" t="s">
        <v>2597</v>
      </c>
      <c r="K274" t="s">
        <v>2598</v>
      </c>
      <c r="L274" t="s">
        <v>2599</v>
      </c>
      <c r="N274" t="s">
        <v>154</v>
      </c>
      <c r="O274" t="s">
        <v>117</v>
      </c>
      <c r="P274">
        <v>96950</v>
      </c>
      <c r="Q274" t="s">
        <v>118</v>
      </c>
      <c r="S274">
        <v>16702881093</v>
      </c>
      <c r="U274">
        <v>4451</v>
      </c>
      <c r="V274" t="s">
        <v>120</v>
      </c>
      <c r="X274" t="s">
        <v>2600</v>
      </c>
      <c r="Y274" t="s">
        <v>2601</v>
      </c>
      <c r="Z274" t="s">
        <v>458</v>
      </c>
      <c r="AA274" t="s">
        <v>158</v>
      </c>
      <c r="AB274" t="s">
        <v>2602</v>
      </c>
      <c r="AD274" t="s">
        <v>154</v>
      </c>
      <c r="AE274" t="s">
        <v>117</v>
      </c>
      <c r="AF274">
        <v>96950</v>
      </c>
      <c r="AG274" t="s">
        <v>118</v>
      </c>
      <c r="AI274">
        <v>16702871093</v>
      </c>
      <c r="AK274" t="s">
        <v>2603</v>
      </c>
      <c r="BC274" t="str">
        <f>"11-1021.00"</f>
        <v>11-1021.00</v>
      </c>
      <c r="BD274" t="s">
        <v>838</v>
      </c>
      <c r="BE274" t="s">
        <v>2604</v>
      </c>
      <c r="BF274" t="s">
        <v>598</v>
      </c>
      <c r="BG274">
        <v>1</v>
      </c>
      <c r="BI274" s="1">
        <v>44105</v>
      </c>
      <c r="BJ274" s="1">
        <v>45199</v>
      </c>
      <c r="BM274">
        <v>40</v>
      </c>
      <c r="BN274">
        <v>0</v>
      </c>
      <c r="BO274">
        <v>8</v>
      </c>
      <c r="BP274">
        <v>8</v>
      </c>
      <c r="BQ274">
        <v>8</v>
      </c>
      <c r="BR274">
        <v>8</v>
      </c>
      <c r="BS274">
        <v>8</v>
      </c>
      <c r="BT274">
        <v>0</v>
      </c>
      <c r="BU274" t="str">
        <f>"9:00 AM"</f>
        <v>9:00 AM</v>
      </c>
      <c r="BV274" t="str">
        <f>"6:00 PM"</f>
        <v>6:00 PM</v>
      </c>
      <c r="BW274" t="s">
        <v>128</v>
      </c>
      <c r="BX274">
        <v>0</v>
      </c>
      <c r="BY274">
        <v>12</v>
      </c>
      <c r="BZ274" t="s">
        <v>134</v>
      </c>
      <c r="CA274">
        <v>5</v>
      </c>
      <c r="CB274" s="2" t="s">
        <v>2605</v>
      </c>
      <c r="CC274" t="s">
        <v>2606</v>
      </c>
      <c r="CD274" t="s">
        <v>2607</v>
      </c>
      <c r="CE274" t="s">
        <v>154</v>
      </c>
      <c r="CF274" t="s">
        <v>117</v>
      </c>
      <c r="CG274">
        <v>96950</v>
      </c>
      <c r="CH274" s="3">
        <v>17.63</v>
      </c>
      <c r="CI274" s="3">
        <v>17.63</v>
      </c>
      <c r="CJ274" s="3">
        <v>0</v>
      </c>
      <c r="CK274" s="3">
        <v>0</v>
      </c>
      <c r="CL274" t="s">
        <v>132</v>
      </c>
      <c r="CM274" t="s">
        <v>162</v>
      </c>
      <c r="CN274" t="s">
        <v>133</v>
      </c>
      <c r="CP274" t="s">
        <v>111</v>
      </c>
      <c r="CQ274" t="s">
        <v>134</v>
      </c>
      <c r="CR274" t="s">
        <v>111</v>
      </c>
      <c r="CS274" t="s">
        <v>111</v>
      </c>
      <c r="CT274" t="s">
        <v>119</v>
      </c>
      <c r="CU274" t="s">
        <v>134</v>
      </c>
      <c r="CV274" t="s">
        <v>119</v>
      </c>
      <c r="CW274" t="s">
        <v>2608</v>
      </c>
      <c r="CX274">
        <v>16702871093</v>
      </c>
      <c r="CY274" t="s">
        <v>2603</v>
      </c>
      <c r="CZ274" t="s">
        <v>119</v>
      </c>
      <c r="DA274" t="s">
        <v>134</v>
      </c>
      <c r="DB274" t="s">
        <v>111</v>
      </c>
      <c r="DC274" t="s">
        <v>2600</v>
      </c>
      <c r="DD274" t="s">
        <v>2601</v>
      </c>
      <c r="DE274" t="s">
        <v>458</v>
      </c>
      <c r="DF274" t="s">
        <v>2609</v>
      </c>
      <c r="DG274" t="s">
        <v>2610</v>
      </c>
    </row>
    <row r="275" spans="1:111" ht="15" customHeight="1" x14ac:dyDescent="0.25">
      <c r="A275" t="s">
        <v>1058</v>
      </c>
      <c r="B275" t="s">
        <v>109</v>
      </c>
      <c r="C275" s="1">
        <v>44049.016281828706</v>
      </c>
      <c r="D275" s="1">
        <v>44130</v>
      </c>
      <c r="E275" t="s">
        <v>138</v>
      </c>
      <c r="F275" s="1">
        <v>44103.833333333336</v>
      </c>
      <c r="G275" t="s">
        <v>111</v>
      </c>
      <c r="H275" t="s">
        <v>111</v>
      </c>
      <c r="I275" t="s">
        <v>111</v>
      </c>
      <c r="J275" t="s">
        <v>1059</v>
      </c>
      <c r="K275" t="s">
        <v>1060</v>
      </c>
      <c r="L275" t="s">
        <v>1061</v>
      </c>
      <c r="M275" t="s">
        <v>1062</v>
      </c>
      <c r="N275" t="s">
        <v>116</v>
      </c>
      <c r="O275" t="s">
        <v>117</v>
      </c>
      <c r="P275">
        <v>96950</v>
      </c>
      <c r="Q275" t="s">
        <v>118</v>
      </c>
      <c r="R275" t="s">
        <v>119</v>
      </c>
      <c r="S275">
        <v>16709893357</v>
      </c>
      <c r="T275">
        <v>0</v>
      </c>
      <c r="U275">
        <v>56152</v>
      </c>
      <c r="V275" t="s">
        <v>120</v>
      </c>
      <c r="X275" t="s">
        <v>867</v>
      </c>
      <c r="Y275" t="s">
        <v>1063</v>
      </c>
      <c r="Z275" t="s">
        <v>119</v>
      </c>
      <c r="AA275" t="s">
        <v>123</v>
      </c>
      <c r="AB275" t="s">
        <v>1061</v>
      </c>
      <c r="AC275" t="s">
        <v>1062</v>
      </c>
      <c r="AD275" t="s">
        <v>116</v>
      </c>
      <c r="AE275" t="s">
        <v>117</v>
      </c>
      <c r="AF275">
        <v>96950</v>
      </c>
      <c r="AG275" t="s">
        <v>118</v>
      </c>
      <c r="AH275" t="s">
        <v>119</v>
      </c>
      <c r="AI275">
        <v>16709893357</v>
      </c>
      <c r="AJ275">
        <v>0</v>
      </c>
      <c r="AK275" t="s">
        <v>1064</v>
      </c>
      <c r="BC275" t="str">
        <f>"39-7011.00"</f>
        <v>39-7011.00</v>
      </c>
      <c r="BD275" t="s">
        <v>244</v>
      </c>
      <c r="BE275" t="s">
        <v>1065</v>
      </c>
      <c r="BF275" t="s">
        <v>1066</v>
      </c>
      <c r="BG275">
        <v>3</v>
      </c>
      <c r="BI275" s="1">
        <v>44105</v>
      </c>
      <c r="BJ275" s="1">
        <v>44469</v>
      </c>
      <c r="BM275">
        <v>40</v>
      </c>
      <c r="BN275">
        <v>0</v>
      </c>
      <c r="BO275">
        <v>8</v>
      </c>
      <c r="BP275">
        <v>8</v>
      </c>
      <c r="BQ275">
        <v>8</v>
      </c>
      <c r="BR275">
        <v>8</v>
      </c>
      <c r="BS275">
        <v>8</v>
      </c>
      <c r="BT275">
        <v>0</v>
      </c>
      <c r="BU275" t="str">
        <f>"8:00 AM"</f>
        <v>8:00 AM</v>
      </c>
      <c r="BV275" t="str">
        <f>"5:00 PM"</f>
        <v>5:00 PM</v>
      </c>
      <c r="BW275" t="s">
        <v>128</v>
      </c>
      <c r="BX275">
        <v>0</v>
      </c>
      <c r="BY275">
        <v>12</v>
      </c>
      <c r="BZ275" t="s">
        <v>111</v>
      </c>
      <c r="CA275">
        <v>0</v>
      </c>
      <c r="CB275" t="s">
        <v>1067</v>
      </c>
      <c r="CC275" t="s">
        <v>1061</v>
      </c>
      <c r="CD275" t="s">
        <v>1062</v>
      </c>
      <c r="CE275" t="s">
        <v>116</v>
      </c>
      <c r="CF275" t="s">
        <v>117</v>
      </c>
      <c r="CG275">
        <v>96950</v>
      </c>
      <c r="CH275" s="3">
        <v>11.17</v>
      </c>
      <c r="CI275" s="3">
        <v>11.17</v>
      </c>
      <c r="CJ275" s="3">
        <v>16.760000000000002</v>
      </c>
      <c r="CK275" s="3">
        <v>16.760000000000002</v>
      </c>
      <c r="CL275" t="s">
        <v>132</v>
      </c>
      <c r="CM275" t="s">
        <v>119</v>
      </c>
      <c r="CN275" t="s">
        <v>133</v>
      </c>
      <c r="CP275" t="s">
        <v>111</v>
      </c>
      <c r="CQ275" t="s">
        <v>134</v>
      </c>
      <c r="CR275" t="s">
        <v>111</v>
      </c>
      <c r="CS275" t="s">
        <v>134</v>
      </c>
      <c r="CT275" t="s">
        <v>119</v>
      </c>
      <c r="CU275" t="s">
        <v>134</v>
      </c>
      <c r="CV275" t="s">
        <v>119</v>
      </c>
      <c r="CW275" t="s">
        <v>119</v>
      </c>
      <c r="CX275">
        <v>16709893357</v>
      </c>
      <c r="CY275" t="s">
        <v>1064</v>
      </c>
      <c r="CZ275" t="s">
        <v>119</v>
      </c>
      <c r="DA275" t="s">
        <v>134</v>
      </c>
      <c r="DB275" t="s">
        <v>111</v>
      </c>
      <c r="DC275" t="s">
        <v>867</v>
      </c>
      <c r="DD275" t="s">
        <v>1063</v>
      </c>
      <c r="DF275" t="s">
        <v>1068</v>
      </c>
      <c r="DG275" t="s">
        <v>1064</v>
      </c>
    </row>
    <row r="276" spans="1:111" ht="15" customHeight="1" x14ac:dyDescent="0.25">
      <c r="A276" t="s">
        <v>7911</v>
      </c>
      <c r="B276" t="s">
        <v>193</v>
      </c>
      <c r="C276" s="1">
        <v>44049.04294097222</v>
      </c>
      <c r="D276" s="1">
        <v>44124</v>
      </c>
      <c r="E276" t="s">
        <v>110</v>
      </c>
      <c r="G276" t="s">
        <v>111</v>
      </c>
      <c r="H276" t="s">
        <v>111</v>
      </c>
      <c r="I276" t="s">
        <v>111</v>
      </c>
      <c r="J276" t="s">
        <v>7912</v>
      </c>
      <c r="K276" t="s">
        <v>7913</v>
      </c>
      <c r="L276" t="s">
        <v>7914</v>
      </c>
      <c r="M276" t="s">
        <v>7915</v>
      </c>
      <c r="N276" t="s">
        <v>116</v>
      </c>
      <c r="O276" t="s">
        <v>117</v>
      </c>
      <c r="P276">
        <v>96950</v>
      </c>
      <c r="Q276" t="s">
        <v>118</v>
      </c>
      <c r="R276" t="s">
        <v>119</v>
      </c>
      <c r="S276">
        <v>16704837107</v>
      </c>
      <c r="T276">
        <v>0</v>
      </c>
      <c r="U276">
        <v>42441</v>
      </c>
      <c r="V276" t="s">
        <v>120</v>
      </c>
      <c r="X276" t="s">
        <v>7916</v>
      </c>
      <c r="Y276" t="s">
        <v>7917</v>
      </c>
      <c r="Z276" t="s">
        <v>119</v>
      </c>
      <c r="AA276" t="s">
        <v>789</v>
      </c>
      <c r="AB276" t="s">
        <v>7914</v>
      </c>
      <c r="AC276" t="s">
        <v>7915</v>
      </c>
      <c r="AD276" t="s">
        <v>116</v>
      </c>
      <c r="AE276" t="s">
        <v>117</v>
      </c>
      <c r="AF276">
        <v>96950</v>
      </c>
      <c r="AG276" t="s">
        <v>118</v>
      </c>
      <c r="AH276" t="s">
        <v>119</v>
      </c>
      <c r="AI276">
        <v>16704837107</v>
      </c>
      <c r="AJ276">
        <v>0</v>
      </c>
      <c r="AK276" t="s">
        <v>7918</v>
      </c>
      <c r="BC276" t="str">
        <f>"53-3031.00"</f>
        <v>53-3031.00</v>
      </c>
      <c r="BD276" t="s">
        <v>1154</v>
      </c>
      <c r="BE276" t="s">
        <v>7919</v>
      </c>
      <c r="BF276" t="s">
        <v>7920</v>
      </c>
      <c r="BG276">
        <v>3</v>
      </c>
      <c r="BI276" s="1">
        <v>44105</v>
      </c>
      <c r="BJ276" s="1">
        <v>44469</v>
      </c>
      <c r="BM276">
        <v>40</v>
      </c>
      <c r="BN276">
        <v>0</v>
      </c>
      <c r="BO276">
        <v>8</v>
      </c>
      <c r="BP276">
        <v>8</v>
      </c>
      <c r="BQ276">
        <v>8</v>
      </c>
      <c r="BR276">
        <v>8</v>
      </c>
      <c r="BS276">
        <v>8</v>
      </c>
      <c r="BT276">
        <v>0</v>
      </c>
      <c r="BU276" t="str">
        <f>"8:00 AM"</f>
        <v>8:00 AM</v>
      </c>
      <c r="BV276" t="str">
        <f>"5:00 PM"</f>
        <v>5:00 PM</v>
      </c>
      <c r="BW276" t="s">
        <v>128</v>
      </c>
      <c r="BX276">
        <v>0</v>
      </c>
      <c r="BY276">
        <v>12</v>
      </c>
      <c r="BZ276" t="s">
        <v>111</v>
      </c>
      <c r="CA276">
        <v>0</v>
      </c>
      <c r="CB276" t="s">
        <v>7921</v>
      </c>
      <c r="CC276" t="s">
        <v>7914</v>
      </c>
      <c r="CD276" t="s">
        <v>7915</v>
      </c>
      <c r="CE276" t="s">
        <v>116</v>
      </c>
      <c r="CF276" t="s">
        <v>117</v>
      </c>
      <c r="CG276">
        <v>96950</v>
      </c>
      <c r="CH276" s="3">
        <v>10.02</v>
      </c>
      <c r="CI276" s="3">
        <v>10.02</v>
      </c>
      <c r="CJ276" s="3">
        <v>15.03</v>
      </c>
      <c r="CK276" s="3">
        <v>15.03</v>
      </c>
      <c r="CL276" t="s">
        <v>132</v>
      </c>
      <c r="CM276" t="s">
        <v>119</v>
      </c>
      <c r="CN276" t="s">
        <v>133</v>
      </c>
      <c r="CP276" t="s">
        <v>111</v>
      </c>
      <c r="CQ276" t="s">
        <v>134</v>
      </c>
      <c r="CR276" t="s">
        <v>111</v>
      </c>
      <c r="CS276" t="s">
        <v>134</v>
      </c>
      <c r="CT276" t="s">
        <v>119</v>
      </c>
      <c r="CU276" t="s">
        <v>134</v>
      </c>
      <c r="CV276" t="s">
        <v>119</v>
      </c>
      <c r="CW276" t="s">
        <v>119</v>
      </c>
      <c r="CX276">
        <v>16704837107</v>
      </c>
      <c r="CY276" t="s">
        <v>7918</v>
      </c>
      <c r="CZ276" t="s">
        <v>119</v>
      </c>
      <c r="DA276" t="s">
        <v>134</v>
      </c>
      <c r="DB276" t="s">
        <v>111</v>
      </c>
      <c r="DC276" t="s">
        <v>7916</v>
      </c>
      <c r="DD276" t="s">
        <v>7917</v>
      </c>
      <c r="DF276" t="s">
        <v>7912</v>
      </c>
      <c r="DG276" t="s">
        <v>7918</v>
      </c>
    </row>
    <row r="277" spans="1:111" ht="15" customHeight="1" x14ac:dyDescent="0.25">
      <c r="A277" t="s">
        <v>5704</v>
      </c>
      <c r="B277" t="s">
        <v>137</v>
      </c>
      <c r="C277" s="1">
        <v>44049.131667592592</v>
      </c>
      <c r="D277" s="1">
        <v>44123</v>
      </c>
      <c r="E277" t="s">
        <v>110</v>
      </c>
      <c r="G277" t="s">
        <v>111</v>
      </c>
      <c r="H277" t="s">
        <v>111</v>
      </c>
      <c r="I277" t="s">
        <v>111</v>
      </c>
      <c r="J277" t="s">
        <v>5705</v>
      </c>
      <c r="K277" t="s">
        <v>5706</v>
      </c>
      <c r="L277" t="s">
        <v>5707</v>
      </c>
      <c r="M277" t="s">
        <v>5708</v>
      </c>
      <c r="N277" t="s">
        <v>116</v>
      </c>
      <c r="O277" t="s">
        <v>117</v>
      </c>
      <c r="P277">
        <v>96950</v>
      </c>
      <c r="Q277" t="s">
        <v>118</v>
      </c>
      <c r="R277" t="s">
        <v>116</v>
      </c>
      <c r="S277">
        <v>16702342664</v>
      </c>
      <c r="T277">
        <v>0</v>
      </c>
      <c r="U277">
        <v>561320</v>
      </c>
      <c r="V277" t="s">
        <v>120</v>
      </c>
      <c r="X277" t="s">
        <v>5709</v>
      </c>
      <c r="Y277" t="s">
        <v>5710</v>
      </c>
      <c r="Z277" t="s">
        <v>5711</v>
      </c>
      <c r="AA277" t="s">
        <v>2355</v>
      </c>
      <c r="AB277" t="s">
        <v>5707</v>
      </c>
      <c r="AC277" t="s">
        <v>5708</v>
      </c>
      <c r="AD277" t="s">
        <v>116</v>
      </c>
      <c r="AE277" t="s">
        <v>117</v>
      </c>
      <c r="AF277">
        <v>96950</v>
      </c>
      <c r="AG277" t="s">
        <v>118</v>
      </c>
      <c r="AH277" t="s">
        <v>116</v>
      </c>
      <c r="AI277">
        <v>16702342664</v>
      </c>
      <c r="AJ277">
        <v>0</v>
      </c>
      <c r="AK277" t="s">
        <v>5712</v>
      </c>
      <c r="BC277" t="str">
        <f>"43-3031.00"</f>
        <v>43-3031.00</v>
      </c>
      <c r="BD277" t="s">
        <v>176</v>
      </c>
      <c r="BE277" t="s">
        <v>5713</v>
      </c>
      <c r="BF277" t="s">
        <v>1008</v>
      </c>
      <c r="BG277">
        <v>5</v>
      </c>
      <c r="BH277">
        <v>5</v>
      </c>
      <c r="BI277" s="1">
        <v>44105</v>
      </c>
      <c r="BJ277" s="1">
        <v>44469</v>
      </c>
      <c r="BK277" s="1">
        <v>44123</v>
      </c>
      <c r="BL277" s="1">
        <v>44469</v>
      </c>
      <c r="BM277">
        <v>40</v>
      </c>
      <c r="BN277">
        <v>0</v>
      </c>
      <c r="BO277">
        <v>8</v>
      </c>
      <c r="BP277">
        <v>8</v>
      </c>
      <c r="BQ277">
        <v>8</v>
      </c>
      <c r="BR277">
        <v>8</v>
      </c>
      <c r="BS277">
        <v>8</v>
      </c>
      <c r="BT277">
        <v>0</v>
      </c>
      <c r="BU277" t="str">
        <f>"8:00 AM"</f>
        <v>8:00 AM</v>
      </c>
      <c r="BV277" t="str">
        <f>"5:00 PM"</f>
        <v>5:00 PM</v>
      </c>
      <c r="BW277" t="s">
        <v>349</v>
      </c>
      <c r="BX277">
        <v>0</v>
      </c>
      <c r="BY277">
        <v>24</v>
      </c>
      <c r="BZ277" t="s">
        <v>111</v>
      </c>
      <c r="CA277">
        <v>0</v>
      </c>
      <c r="CB277" s="2" t="s">
        <v>5714</v>
      </c>
      <c r="CC277" t="s">
        <v>5707</v>
      </c>
      <c r="CD277" t="s">
        <v>5708</v>
      </c>
      <c r="CE277" t="s">
        <v>116</v>
      </c>
      <c r="CF277" t="s">
        <v>117</v>
      </c>
      <c r="CG277">
        <v>96950</v>
      </c>
      <c r="CH277" s="3">
        <v>9.8699999999999992</v>
      </c>
      <c r="CI277" s="3">
        <v>9.8699999999999992</v>
      </c>
      <c r="CJ277" s="3">
        <v>14.81</v>
      </c>
      <c r="CK277" s="3">
        <v>14.81</v>
      </c>
      <c r="CL277" t="s">
        <v>132</v>
      </c>
      <c r="CM277" t="s">
        <v>119</v>
      </c>
      <c r="CN277" t="s">
        <v>133</v>
      </c>
      <c r="CP277" t="s">
        <v>111</v>
      </c>
      <c r="CQ277" t="s">
        <v>134</v>
      </c>
      <c r="CR277" t="s">
        <v>111</v>
      </c>
      <c r="CS277" t="s">
        <v>134</v>
      </c>
      <c r="CT277" t="s">
        <v>119</v>
      </c>
      <c r="CU277" t="s">
        <v>119</v>
      </c>
      <c r="CV277" t="s">
        <v>119</v>
      </c>
      <c r="CW277" t="s">
        <v>5715</v>
      </c>
      <c r="CX277">
        <v>16702342664</v>
      </c>
      <c r="CY277" t="s">
        <v>5712</v>
      </c>
      <c r="CZ277" t="s">
        <v>335</v>
      </c>
      <c r="DA277" t="s">
        <v>134</v>
      </c>
      <c r="DB277" t="s">
        <v>111</v>
      </c>
    </row>
    <row r="278" spans="1:111" ht="15" customHeight="1" x14ac:dyDescent="0.25">
      <c r="A278" t="s">
        <v>7873</v>
      </c>
      <c r="B278" t="s">
        <v>137</v>
      </c>
      <c r="C278" s="1">
        <v>44049.14498946759</v>
      </c>
      <c r="D278" s="1">
        <v>44111</v>
      </c>
      <c r="E278" t="s">
        <v>110</v>
      </c>
      <c r="G278" t="s">
        <v>111</v>
      </c>
      <c r="H278" t="s">
        <v>111</v>
      </c>
      <c r="I278" t="s">
        <v>111</v>
      </c>
      <c r="J278" t="s">
        <v>7874</v>
      </c>
      <c r="K278" t="s">
        <v>7875</v>
      </c>
      <c r="L278" t="s">
        <v>7876</v>
      </c>
      <c r="M278" t="s">
        <v>119</v>
      </c>
      <c r="N278" t="s">
        <v>116</v>
      </c>
      <c r="O278" t="s">
        <v>117</v>
      </c>
      <c r="P278">
        <v>96950</v>
      </c>
      <c r="Q278" t="s">
        <v>118</v>
      </c>
      <c r="R278" t="s">
        <v>273</v>
      </c>
      <c r="S278">
        <v>16709890805</v>
      </c>
      <c r="U278">
        <v>7211</v>
      </c>
      <c r="V278" t="s">
        <v>120</v>
      </c>
      <c r="X278" t="s">
        <v>2781</v>
      </c>
      <c r="Y278" t="s">
        <v>7877</v>
      </c>
      <c r="AA278" t="s">
        <v>185</v>
      </c>
      <c r="AB278" t="s">
        <v>7876</v>
      </c>
      <c r="AC278" t="s">
        <v>119</v>
      </c>
      <c r="AD278" t="s">
        <v>116</v>
      </c>
      <c r="AE278" t="s">
        <v>117</v>
      </c>
      <c r="AF278">
        <v>96950</v>
      </c>
      <c r="AG278" t="s">
        <v>118</v>
      </c>
      <c r="AH278" t="s">
        <v>273</v>
      </c>
      <c r="AI278">
        <v>16709890805</v>
      </c>
      <c r="AK278" t="s">
        <v>7878</v>
      </c>
      <c r="BC278" t="str">
        <f>"11-1021.00"</f>
        <v>11-1021.00</v>
      </c>
      <c r="BD278" t="s">
        <v>838</v>
      </c>
      <c r="BE278" t="s">
        <v>7879</v>
      </c>
      <c r="BF278" t="s">
        <v>258</v>
      </c>
      <c r="BG278">
        <v>1</v>
      </c>
      <c r="BH278">
        <v>1</v>
      </c>
      <c r="BI278" s="1">
        <v>44105</v>
      </c>
      <c r="BJ278" s="1">
        <v>44469</v>
      </c>
      <c r="BK278" s="1">
        <v>44111</v>
      </c>
      <c r="BL278" s="1">
        <v>44469</v>
      </c>
      <c r="BM278">
        <v>35</v>
      </c>
      <c r="BN278">
        <v>0</v>
      </c>
      <c r="BO278">
        <v>7</v>
      </c>
      <c r="BP278">
        <v>7</v>
      </c>
      <c r="BQ278">
        <v>7</v>
      </c>
      <c r="BR278">
        <v>7</v>
      </c>
      <c r="BS278">
        <v>7</v>
      </c>
      <c r="BT278">
        <v>0</v>
      </c>
      <c r="BU278" t="str">
        <f>"9:00 AM"</f>
        <v>9:00 AM</v>
      </c>
      <c r="BV278" t="str">
        <f>"5:00 PM"</f>
        <v>5:00 PM</v>
      </c>
      <c r="BW278" t="s">
        <v>128</v>
      </c>
      <c r="BX278">
        <v>0</v>
      </c>
      <c r="BY278">
        <v>36</v>
      </c>
      <c r="BZ278" t="s">
        <v>134</v>
      </c>
      <c r="CA278">
        <v>2</v>
      </c>
      <c r="CB278" s="2" t="s">
        <v>7880</v>
      </c>
      <c r="CC278" t="s">
        <v>7876</v>
      </c>
      <c r="CD278" t="s">
        <v>119</v>
      </c>
      <c r="CE278" t="s">
        <v>116</v>
      </c>
      <c r="CF278" t="s">
        <v>117</v>
      </c>
      <c r="CG278">
        <v>96950</v>
      </c>
      <c r="CH278" s="3">
        <v>30.92</v>
      </c>
      <c r="CI278" s="3">
        <v>30.92</v>
      </c>
      <c r="CL278" t="s">
        <v>132</v>
      </c>
      <c r="CM278" t="s">
        <v>7881</v>
      </c>
      <c r="CN278" t="s">
        <v>133</v>
      </c>
      <c r="CP278" t="s">
        <v>111</v>
      </c>
      <c r="CQ278" t="s">
        <v>134</v>
      </c>
      <c r="CR278" t="s">
        <v>111</v>
      </c>
      <c r="CS278" t="s">
        <v>111</v>
      </c>
      <c r="CT278" t="s">
        <v>119</v>
      </c>
      <c r="CU278" t="s">
        <v>134</v>
      </c>
      <c r="CV278" t="s">
        <v>119</v>
      </c>
      <c r="CW278" t="s">
        <v>7882</v>
      </c>
      <c r="CX278">
        <v>16709890805</v>
      </c>
      <c r="CY278" t="s">
        <v>7883</v>
      </c>
      <c r="CZ278" t="s">
        <v>286</v>
      </c>
      <c r="DA278" t="s">
        <v>134</v>
      </c>
      <c r="DB278" t="s">
        <v>111</v>
      </c>
    </row>
    <row r="279" spans="1:111" ht="15" customHeight="1" x14ac:dyDescent="0.25">
      <c r="A279" t="s">
        <v>3710</v>
      </c>
      <c r="B279" t="s">
        <v>193</v>
      </c>
      <c r="C279" s="1">
        <v>44049.19011851852</v>
      </c>
      <c r="D279" s="1">
        <v>44124</v>
      </c>
      <c r="E279" t="s">
        <v>138</v>
      </c>
      <c r="F279" s="1">
        <v>44103.833333333336</v>
      </c>
      <c r="G279" t="s">
        <v>134</v>
      </c>
      <c r="H279" t="s">
        <v>111</v>
      </c>
      <c r="I279" t="s">
        <v>111</v>
      </c>
      <c r="J279" t="s">
        <v>3711</v>
      </c>
      <c r="K279" t="s">
        <v>3712</v>
      </c>
      <c r="L279" t="s">
        <v>3713</v>
      </c>
      <c r="M279" t="s">
        <v>3714</v>
      </c>
      <c r="N279" t="s">
        <v>154</v>
      </c>
      <c r="O279" t="s">
        <v>117</v>
      </c>
      <c r="P279">
        <v>96950</v>
      </c>
      <c r="Q279" t="s">
        <v>118</v>
      </c>
      <c r="S279">
        <v>16702858581</v>
      </c>
      <c r="U279">
        <v>311421</v>
      </c>
      <c r="V279" t="s">
        <v>120</v>
      </c>
      <c r="X279" t="s">
        <v>388</v>
      </c>
      <c r="Y279" t="s">
        <v>3715</v>
      </c>
      <c r="AA279" t="s">
        <v>390</v>
      </c>
      <c r="AB279" t="s">
        <v>2985</v>
      </c>
      <c r="AC279" t="s">
        <v>3716</v>
      </c>
      <c r="AD279" t="s">
        <v>116</v>
      </c>
      <c r="AE279" t="s">
        <v>117</v>
      </c>
      <c r="AF279">
        <v>96950</v>
      </c>
      <c r="AG279" t="s">
        <v>118</v>
      </c>
      <c r="AI279">
        <v>16704830001</v>
      </c>
      <c r="AK279" t="s">
        <v>392</v>
      </c>
      <c r="BC279" t="str">
        <f>"51-9012.00"</f>
        <v>51-9012.00</v>
      </c>
      <c r="BD279" t="s">
        <v>3717</v>
      </c>
      <c r="BE279" t="s">
        <v>3718</v>
      </c>
      <c r="BF279" t="s">
        <v>3719</v>
      </c>
      <c r="BG279">
        <v>1</v>
      </c>
      <c r="BI279" s="1">
        <v>44105</v>
      </c>
      <c r="BJ279" s="1">
        <v>44469</v>
      </c>
      <c r="BM279">
        <v>40</v>
      </c>
      <c r="BN279">
        <v>0</v>
      </c>
      <c r="BO279">
        <v>8</v>
      </c>
      <c r="BP279">
        <v>8</v>
      </c>
      <c r="BQ279">
        <v>8</v>
      </c>
      <c r="BR279">
        <v>8</v>
      </c>
      <c r="BS279">
        <v>8</v>
      </c>
      <c r="BT279">
        <v>0</v>
      </c>
      <c r="BU279" t="str">
        <f>"8:00 AM"</f>
        <v>8:00 AM</v>
      </c>
      <c r="BV279" t="str">
        <f>"5:00 PM"</f>
        <v>5:00 PM</v>
      </c>
      <c r="BW279" t="s">
        <v>128</v>
      </c>
      <c r="BX279">
        <v>0</v>
      </c>
      <c r="BY279">
        <v>12</v>
      </c>
      <c r="BZ279" t="s">
        <v>111</v>
      </c>
      <c r="CA279">
        <v>0</v>
      </c>
      <c r="CB279" t="s">
        <v>3720</v>
      </c>
      <c r="CC279" t="s">
        <v>3721</v>
      </c>
      <c r="CD279" t="s">
        <v>3714</v>
      </c>
      <c r="CE279" t="s">
        <v>116</v>
      </c>
      <c r="CF279" t="s">
        <v>117</v>
      </c>
      <c r="CG279">
        <v>96950</v>
      </c>
      <c r="CH279" s="3">
        <v>15.49</v>
      </c>
      <c r="CI279" s="3">
        <v>15.49</v>
      </c>
      <c r="CJ279" s="3">
        <v>23.24</v>
      </c>
      <c r="CK279" s="3">
        <v>23.24</v>
      </c>
      <c r="CL279" t="s">
        <v>132</v>
      </c>
      <c r="CN279" t="s">
        <v>133</v>
      </c>
      <c r="CP279" t="s">
        <v>111</v>
      </c>
      <c r="CQ279" t="s">
        <v>134</v>
      </c>
      <c r="CR279" t="s">
        <v>111</v>
      </c>
      <c r="CS279" t="s">
        <v>134</v>
      </c>
      <c r="CT279" t="s">
        <v>119</v>
      </c>
      <c r="CU279" t="s">
        <v>134</v>
      </c>
      <c r="CV279" t="s">
        <v>119</v>
      </c>
      <c r="CW279" t="s">
        <v>397</v>
      </c>
      <c r="CX279">
        <v>16702858581</v>
      </c>
      <c r="CY279" t="s">
        <v>3722</v>
      </c>
      <c r="CZ279" t="s">
        <v>119</v>
      </c>
      <c r="DA279" t="s">
        <v>134</v>
      </c>
      <c r="DB279" t="s">
        <v>111</v>
      </c>
    </row>
    <row r="280" spans="1:111" ht="15" customHeight="1" x14ac:dyDescent="0.25">
      <c r="A280" t="s">
        <v>1925</v>
      </c>
      <c r="B280" t="s">
        <v>109</v>
      </c>
      <c r="C280" s="1">
        <v>44049.320415740738</v>
      </c>
      <c r="D280" s="1">
        <v>44176</v>
      </c>
      <c r="E280" t="s">
        <v>110</v>
      </c>
      <c r="G280" t="s">
        <v>111</v>
      </c>
      <c r="H280" t="s">
        <v>111</v>
      </c>
      <c r="I280" t="s">
        <v>111</v>
      </c>
      <c r="J280" t="s">
        <v>1926</v>
      </c>
      <c r="K280" t="s">
        <v>1927</v>
      </c>
      <c r="L280" t="s">
        <v>1928</v>
      </c>
      <c r="M280" t="s">
        <v>1929</v>
      </c>
      <c r="N280" t="s">
        <v>154</v>
      </c>
      <c r="O280" t="s">
        <v>117</v>
      </c>
      <c r="P280">
        <v>96950</v>
      </c>
      <c r="Q280" t="s">
        <v>118</v>
      </c>
      <c r="S280">
        <v>16702343117</v>
      </c>
      <c r="U280">
        <v>32311</v>
      </c>
      <c r="V280" t="s">
        <v>120</v>
      </c>
      <c r="X280" t="s">
        <v>1930</v>
      </c>
      <c r="Y280" t="s">
        <v>1931</v>
      </c>
      <c r="Z280" t="s">
        <v>1932</v>
      </c>
      <c r="AA280" t="s">
        <v>342</v>
      </c>
      <c r="AB280" t="s">
        <v>1928</v>
      </c>
      <c r="AC280" t="s">
        <v>1929</v>
      </c>
      <c r="AD280" t="s">
        <v>154</v>
      </c>
      <c r="AE280" t="s">
        <v>117</v>
      </c>
      <c r="AF280">
        <v>96950</v>
      </c>
      <c r="AG280" t="s">
        <v>118</v>
      </c>
      <c r="AI280">
        <v>16702343117</v>
      </c>
      <c r="AK280" t="s">
        <v>1933</v>
      </c>
      <c r="BC280" t="str">
        <f>"27-1024.00"</f>
        <v>27-1024.00</v>
      </c>
      <c r="BD280" t="s">
        <v>1934</v>
      </c>
      <c r="BE280" t="s">
        <v>1935</v>
      </c>
      <c r="BF280" t="s">
        <v>1936</v>
      </c>
      <c r="BG280">
        <v>1</v>
      </c>
      <c r="BI280" s="1">
        <v>44105</v>
      </c>
      <c r="BJ280" s="1">
        <v>44469</v>
      </c>
      <c r="BM280">
        <v>35</v>
      </c>
      <c r="BN280">
        <v>0</v>
      </c>
      <c r="BO280">
        <v>7</v>
      </c>
      <c r="BP280">
        <v>7</v>
      </c>
      <c r="BQ280">
        <v>7</v>
      </c>
      <c r="BR280">
        <v>7</v>
      </c>
      <c r="BS280">
        <v>7</v>
      </c>
      <c r="BT280">
        <v>0</v>
      </c>
      <c r="BU280" t="str">
        <f>"9:00 AM"</f>
        <v>9:00 AM</v>
      </c>
      <c r="BV280" t="str">
        <f>"4:00 PM"</f>
        <v>4:00 PM</v>
      </c>
      <c r="BW280" t="s">
        <v>128</v>
      </c>
      <c r="BX280">
        <v>0</v>
      </c>
      <c r="BY280">
        <v>12</v>
      </c>
      <c r="BZ280" t="s">
        <v>111</v>
      </c>
      <c r="CA280">
        <v>0</v>
      </c>
      <c r="CB280" t="s">
        <v>1937</v>
      </c>
      <c r="CC280" t="s">
        <v>1929</v>
      </c>
      <c r="CE280" t="s">
        <v>154</v>
      </c>
      <c r="CF280" t="s">
        <v>117</v>
      </c>
      <c r="CG280">
        <v>96950</v>
      </c>
      <c r="CH280" s="3">
        <v>16.47</v>
      </c>
      <c r="CI280" s="3">
        <v>16.47</v>
      </c>
      <c r="CJ280" s="3">
        <v>24.71</v>
      </c>
      <c r="CK280" s="3">
        <v>24.71</v>
      </c>
      <c r="CL280" t="s">
        <v>132</v>
      </c>
      <c r="CM280" t="s">
        <v>1938</v>
      </c>
      <c r="CN280" t="s">
        <v>133</v>
      </c>
      <c r="CP280" t="s">
        <v>111</v>
      </c>
      <c r="CQ280" t="s">
        <v>134</v>
      </c>
      <c r="CR280" t="s">
        <v>111</v>
      </c>
      <c r="CS280" t="s">
        <v>134</v>
      </c>
      <c r="CT280" t="s">
        <v>119</v>
      </c>
      <c r="CU280" t="s">
        <v>134</v>
      </c>
      <c r="CV280" t="s">
        <v>119</v>
      </c>
      <c r="CW280" t="s">
        <v>1939</v>
      </c>
      <c r="CX280">
        <v>16702343117</v>
      </c>
      <c r="CY280" t="s">
        <v>1933</v>
      </c>
      <c r="CZ280" t="s">
        <v>119</v>
      </c>
      <c r="DA280" t="s">
        <v>134</v>
      </c>
      <c r="DB280" t="s">
        <v>111</v>
      </c>
    </row>
    <row r="281" spans="1:111" ht="15" customHeight="1" x14ac:dyDescent="0.25">
      <c r="A281" t="s">
        <v>4703</v>
      </c>
      <c r="B281" t="s">
        <v>109</v>
      </c>
      <c r="C281" s="1">
        <v>44049.329069675929</v>
      </c>
      <c r="D281" s="1">
        <v>44125</v>
      </c>
      <c r="E281" t="s">
        <v>110</v>
      </c>
      <c r="G281" t="s">
        <v>134</v>
      </c>
      <c r="H281" t="s">
        <v>111</v>
      </c>
      <c r="I281" t="s">
        <v>111</v>
      </c>
      <c r="J281" t="s">
        <v>4059</v>
      </c>
      <c r="L281" t="s">
        <v>4060</v>
      </c>
      <c r="M281" t="s">
        <v>4061</v>
      </c>
      <c r="N281" t="s">
        <v>116</v>
      </c>
      <c r="O281" t="s">
        <v>117</v>
      </c>
      <c r="P281">
        <v>96950</v>
      </c>
      <c r="Q281" t="s">
        <v>118</v>
      </c>
      <c r="R281" t="s">
        <v>119</v>
      </c>
      <c r="S281">
        <v>16702330744</v>
      </c>
      <c r="U281">
        <v>488320</v>
      </c>
      <c r="V281" t="s">
        <v>120</v>
      </c>
      <c r="X281" t="s">
        <v>4062</v>
      </c>
      <c r="Y281" t="s">
        <v>4063</v>
      </c>
      <c r="Z281" t="s">
        <v>759</v>
      </c>
      <c r="AA281" t="s">
        <v>333</v>
      </c>
      <c r="AB281" t="s">
        <v>4060</v>
      </c>
      <c r="AC281" t="s">
        <v>4704</v>
      </c>
      <c r="AD281" t="s">
        <v>116</v>
      </c>
      <c r="AE281" t="s">
        <v>117</v>
      </c>
      <c r="AF281">
        <v>96950</v>
      </c>
      <c r="AG281" t="s">
        <v>118</v>
      </c>
      <c r="AH281" t="s">
        <v>119</v>
      </c>
      <c r="AI281">
        <v>16702330744</v>
      </c>
      <c r="AK281" t="s">
        <v>4067</v>
      </c>
      <c r="BC281" t="str">
        <f>"49-9071.00"</f>
        <v>49-9071.00</v>
      </c>
      <c r="BD281" t="s">
        <v>125</v>
      </c>
      <c r="BE281" t="s">
        <v>4705</v>
      </c>
      <c r="BF281" t="s">
        <v>2667</v>
      </c>
      <c r="BG281">
        <v>1</v>
      </c>
      <c r="BI281" s="1">
        <v>44105</v>
      </c>
      <c r="BJ281" s="1">
        <v>45199</v>
      </c>
      <c r="BM281">
        <v>40</v>
      </c>
      <c r="BN281">
        <v>0</v>
      </c>
      <c r="BO281">
        <v>8</v>
      </c>
      <c r="BP281">
        <v>8</v>
      </c>
      <c r="BQ281">
        <v>8</v>
      </c>
      <c r="BR281">
        <v>8</v>
      </c>
      <c r="BS281">
        <v>8</v>
      </c>
      <c r="BT281">
        <v>0</v>
      </c>
      <c r="BU281" t="str">
        <f>"8:00 AM"</f>
        <v>8:00 AM</v>
      </c>
      <c r="BV281" t="str">
        <f t="shared" ref="BV281:BV287" si="19">"5:00 PM"</f>
        <v>5:00 PM</v>
      </c>
      <c r="BW281" t="s">
        <v>162</v>
      </c>
      <c r="BX281">
        <v>0</v>
      </c>
      <c r="BY281">
        <v>24</v>
      </c>
      <c r="BZ281" t="s">
        <v>111</v>
      </c>
      <c r="CA281">
        <v>0</v>
      </c>
      <c r="CB281" t="s">
        <v>4069</v>
      </c>
      <c r="CC281" t="s">
        <v>4706</v>
      </c>
      <c r="CD281" t="s">
        <v>4071</v>
      </c>
      <c r="CE281" t="s">
        <v>116</v>
      </c>
      <c r="CF281" t="s">
        <v>117</v>
      </c>
      <c r="CG281">
        <v>96950</v>
      </c>
      <c r="CH281" s="3">
        <v>12.64</v>
      </c>
      <c r="CI281" s="3">
        <v>12.64</v>
      </c>
      <c r="CJ281" s="3">
        <v>18.96</v>
      </c>
      <c r="CK281" s="3">
        <v>18.96</v>
      </c>
      <c r="CL281" t="s">
        <v>132</v>
      </c>
      <c r="CM281" t="s">
        <v>119</v>
      </c>
      <c r="CN281" t="s">
        <v>133</v>
      </c>
      <c r="CP281" t="s">
        <v>111</v>
      </c>
      <c r="CQ281" t="s">
        <v>134</v>
      </c>
      <c r="CR281" t="s">
        <v>134</v>
      </c>
      <c r="CS281" t="s">
        <v>134</v>
      </c>
      <c r="CT281" t="s">
        <v>119</v>
      </c>
      <c r="CU281" t="s">
        <v>134</v>
      </c>
      <c r="CV281" t="s">
        <v>119</v>
      </c>
      <c r="CW281" t="s">
        <v>119</v>
      </c>
      <c r="CX281">
        <v>16702330744</v>
      </c>
      <c r="CY281" t="s">
        <v>4073</v>
      </c>
      <c r="CZ281" t="s">
        <v>119</v>
      </c>
      <c r="DA281" t="s">
        <v>134</v>
      </c>
      <c r="DB281" t="s">
        <v>111</v>
      </c>
    </row>
    <row r="282" spans="1:111" ht="15" customHeight="1" x14ac:dyDescent="0.25">
      <c r="A282" t="s">
        <v>5612</v>
      </c>
      <c r="B282" t="s">
        <v>109</v>
      </c>
      <c r="C282" s="1">
        <v>44049.335825347225</v>
      </c>
      <c r="D282" s="1">
        <v>44131</v>
      </c>
      <c r="E282" t="s">
        <v>110</v>
      </c>
      <c r="G282" t="s">
        <v>111</v>
      </c>
      <c r="H282" t="s">
        <v>111</v>
      </c>
      <c r="I282" t="s">
        <v>111</v>
      </c>
      <c r="J282" t="s">
        <v>1926</v>
      </c>
      <c r="K282" t="s">
        <v>5613</v>
      </c>
      <c r="L282" t="s">
        <v>1928</v>
      </c>
      <c r="M282" t="s">
        <v>1929</v>
      </c>
      <c r="N282" t="s">
        <v>154</v>
      </c>
      <c r="O282" t="s">
        <v>117</v>
      </c>
      <c r="P282">
        <v>96950</v>
      </c>
      <c r="Q282" t="s">
        <v>118</v>
      </c>
      <c r="S282">
        <v>16702343117</v>
      </c>
      <c r="U282">
        <v>32311</v>
      </c>
      <c r="V282" t="s">
        <v>120</v>
      </c>
      <c r="X282" t="s">
        <v>1930</v>
      </c>
      <c r="Y282" t="s">
        <v>1931</v>
      </c>
      <c r="Z282" t="s">
        <v>1932</v>
      </c>
      <c r="AA282" t="s">
        <v>342</v>
      </c>
      <c r="AB282" t="s">
        <v>1928</v>
      </c>
      <c r="AC282" t="s">
        <v>1929</v>
      </c>
      <c r="AD282" t="s">
        <v>154</v>
      </c>
      <c r="AE282" t="s">
        <v>117</v>
      </c>
      <c r="AF282">
        <v>96950</v>
      </c>
      <c r="AG282" t="s">
        <v>118</v>
      </c>
      <c r="AI282">
        <v>16702343117</v>
      </c>
      <c r="AK282" t="s">
        <v>1933</v>
      </c>
      <c r="BC282" t="str">
        <f>"51-5112.00"</f>
        <v>51-5112.00</v>
      </c>
      <c r="BD282" t="s">
        <v>1569</v>
      </c>
      <c r="BE282" t="s">
        <v>5614</v>
      </c>
      <c r="BF282" t="s">
        <v>5615</v>
      </c>
      <c r="BG282">
        <v>1</v>
      </c>
      <c r="BI282" s="1">
        <v>44105</v>
      </c>
      <c r="BJ282" s="1">
        <v>44469</v>
      </c>
      <c r="BM282">
        <v>35</v>
      </c>
      <c r="BN282">
        <v>0</v>
      </c>
      <c r="BO282">
        <v>7</v>
      </c>
      <c r="BP282">
        <v>7</v>
      </c>
      <c r="BQ282">
        <v>7</v>
      </c>
      <c r="BR282">
        <v>7</v>
      </c>
      <c r="BS282">
        <v>7</v>
      </c>
      <c r="BT282">
        <v>0</v>
      </c>
      <c r="BU282" t="str">
        <f>"10:00 AM"</f>
        <v>10:00 AM</v>
      </c>
      <c r="BV282" t="str">
        <f t="shared" si="19"/>
        <v>5:00 PM</v>
      </c>
      <c r="BW282" t="s">
        <v>128</v>
      </c>
      <c r="BX282">
        <v>0</v>
      </c>
      <c r="BY282">
        <v>12</v>
      </c>
      <c r="BZ282" t="s">
        <v>111</v>
      </c>
      <c r="CA282">
        <v>0</v>
      </c>
      <c r="CB282" t="s">
        <v>5616</v>
      </c>
      <c r="CC282" t="s">
        <v>1929</v>
      </c>
      <c r="CE282" t="s">
        <v>154</v>
      </c>
      <c r="CF282" t="s">
        <v>117</v>
      </c>
      <c r="CG282">
        <v>96950</v>
      </c>
      <c r="CH282" s="3">
        <v>12.73</v>
      </c>
      <c r="CI282" s="3">
        <v>12.73</v>
      </c>
      <c r="CJ282" s="3">
        <v>19.100000000000001</v>
      </c>
      <c r="CK282" s="3">
        <v>19.100000000000001</v>
      </c>
      <c r="CL282" t="s">
        <v>132</v>
      </c>
      <c r="CM282" t="s">
        <v>1938</v>
      </c>
      <c r="CN282" t="s">
        <v>133</v>
      </c>
      <c r="CP282" t="s">
        <v>111</v>
      </c>
      <c r="CQ282" t="s">
        <v>134</v>
      </c>
      <c r="CR282" t="s">
        <v>111</v>
      </c>
      <c r="CS282" t="s">
        <v>134</v>
      </c>
      <c r="CT282" t="s">
        <v>119</v>
      </c>
      <c r="CU282" t="s">
        <v>134</v>
      </c>
      <c r="CV282" t="s">
        <v>119</v>
      </c>
      <c r="CW282" t="s">
        <v>5617</v>
      </c>
      <c r="CX282">
        <v>16702343117</v>
      </c>
      <c r="CY282" t="s">
        <v>1933</v>
      </c>
      <c r="CZ282" t="s">
        <v>119</v>
      </c>
      <c r="DA282" t="s">
        <v>134</v>
      </c>
      <c r="DB282" t="s">
        <v>111</v>
      </c>
    </row>
    <row r="283" spans="1:111" ht="15" customHeight="1" x14ac:dyDescent="0.25">
      <c r="A283" t="s">
        <v>7872</v>
      </c>
      <c r="B283" t="s">
        <v>137</v>
      </c>
      <c r="C283" s="1">
        <v>44049.34868171296</v>
      </c>
      <c r="D283" s="1">
        <v>44118</v>
      </c>
      <c r="E283" t="s">
        <v>138</v>
      </c>
      <c r="F283" s="1">
        <v>44103.833333333336</v>
      </c>
      <c r="G283" t="s">
        <v>111</v>
      </c>
      <c r="H283" t="s">
        <v>111</v>
      </c>
      <c r="I283" t="s">
        <v>111</v>
      </c>
      <c r="J283" t="s">
        <v>4059</v>
      </c>
      <c r="L283" t="s">
        <v>4060</v>
      </c>
      <c r="M283" t="s">
        <v>5242</v>
      </c>
      <c r="N283" t="s">
        <v>116</v>
      </c>
      <c r="O283" t="s">
        <v>117</v>
      </c>
      <c r="P283">
        <v>96950</v>
      </c>
      <c r="Q283" t="s">
        <v>118</v>
      </c>
      <c r="R283" t="s">
        <v>119</v>
      </c>
      <c r="S283">
        <v>16702330744</v>
      </c>
      <c r="U283">
        <v>488320</v>
      </c>
      <c r="V283" t="s">
        <v>120</v>
      </c>
      <c r="X283" t="s">
        <v>4062</v>
      </c>
      <c r="Y283" t="s">
        <v>4063</v>
      </c>
      <c r="Z283" t="s">
        <v>759</v>
      </c>
      <c r="AA283" t="s">
        <v>333</v>
      </c>
      <c r="AB283" t="s">
        <v>4060</v>
      </c>
      <c r="AC283" t="s">
        <v>4066</v>
      </c>
      <c r="AD283" t="s">
        <v>116</v>
      </c>
      <c r="AE283" t="s">
        <v>117</v>
      </c>
      <c r="AF283">
        <v>96950</v>
      </c>
      <c r="AG283" t="s">
        <v>118</v>
      </c>
      <c r="AH283" t="s">
        <v>119</v>
      </c>
      <c r="AI283">
        <v>16702330744</v>
      </c>
      <c r="AK283" t="s">
        <v>4067</v>
      </c>
      <c r="BC283" t="str">
        <f>"49-9071.00"</f>
        <v>49-9071.00</v>
      </c>
      <c r="BD283" t="s">
        <v>125</v>
      </c>
      <c r="BE283" t="s">
        <v>6126</v>
      </c>
      <c r="BF283" t="s">
        <v>2667</v>
      </c>
      <c r="BG283">
        <v>1</v>
      </c>
      <c r="BH283">
        <v>1</v>
      </c>
      <c r="BI283" s="1">
        <v>44105</v>
      </c>
      <c r="BJ283" s="1">
        <v>44469</v>
      </c>
      <c r="BK283" s="1">
        <v>44118</v>
      </c>
      <c r="BL283" s="1">
        <v>44469</v>
      </c>
      <c r="BM283">
        <v>40</v>
      </c>
      <c r="BN283">
        <v>0</v>
      </c>
      <c r="BO283">
        <v>8</v>
      </c>
      <c r="BP283">
        <v>8</v>
      </c>
      <c r="BQ283">
        <v>8</v>
      </c>
      <c r="BR283">
        <v>8</v>
      </c>
      <c r="BS283">
        <v>8</v>
      </c>
      <c r="BT283">
        <v>0</v>
      </c>
      <c r="BU283" t="str">
        <f>"8:00 AM"</f>
        <v>8:00 AM</v>
      </c>
      <c r="BV283" t="str">
        <f t="shared" si="19"/>
        <v>5:00 PM</v>
      </c>
      <c r="BW283" t="s">
        <v>128</v>
      </c>
      <c r="BX283">
        <v>0</v>
      </c>
      <c r="BY283">
        <v>24</v>
      </c>
      <c r="BZ283" t="s">
        <v>111</v>
      </c>
      <c r="CA283">
        <v>0</v>
      </c>
      <c r="CB283" t="s">
        <v>4069</v>
      </c>
      <c r="CC283" t="s">
        <v>4706</v>
      </c>
      <c r="CD283" t="s">
        <v>4071</v>
      </c>
      <c r="CE283" t="s">
        <v>116</v>
      </c>
      <c r="CF283" t="s">
        <v>117</v>
      </c>
      <c r="CG283">
        <v>96950</v>
      </c>
      <c r="CH283" s="3">
        <v>12.64</v>
      </c>
      <c r="CI283" s="3">
        <v>12.64</v>
      </c>
      <c r="CJ283" s="3">
        <v>18.96</v>
      </c>
      <c r="CK283" s="3">
        <v>18.96</v>
      </c>
      <c r="CL283" t="s">
        <v>132</v>
      </c>
      <c r="CM283" t="s">
        <v>119</v>
      </c>
      <c r="CN283" t="s">
        <v>133</v>
      </c>
      <c r="CP283" t="s">
        <v>111</v>
      </c>
      <c r="CQ283" t="s">
        <v>134</v>
      </c>
      <c r="CR283" t="s">
        <v>134</v>
      </c>
      <c r="CS283" t="s">
        <v>134</v>
      </c>
      <c r="CT283" t="s">
        <v>119</v>
      </c>
      <c r="CU283" t="s">
        <v>134</v>
      </c>
      <c r="CV283" t="s">
        <v>119</v>
      </c>
      <c r="CW283" t="s">
        <v>119</v>
      </c>
      <c r="CX283">
        <v>16702330744</v>
      </c>
      <c r="CY283" t="s">
        <v>4073</v>
      </c>
      <c r="CZ283" t="s">
        <v>119</v>
      </c>
      <c r="DA283" t="s">
        <v>134</v>
      </c>
      <c r="DB283" t="s">
        <v>111</v>
      </c>
    </row>
    <row r="284" spans="1:111" ht="15" customHeight="1" x14ac:dyDescent="0.25">
      <c r="A284" t="s">
        <v>6029</v>
      </c>
      <c r="B284" t="s">
        <v>109</v>
      </c>
      <c r="C284" s="1">
        <v>44049.349551273146</v>
      </c>
      <c r="D284" s="1">
        <v>44147</v>
      </c>
      <c r="E284" t="s">
        <v>110</v>
      </c>
      <c r="G284" t="s">
        <v>111</v>
      </c>
      <c r="H284" t="s">
        <v>111</v>
      </c>
      <c r="I284" t="s">
        <v>111</v>
      </c>
      <c r="J284" t="s">
        <v>1126</v>
      </c>
      <c r="K284" t="s">
        <v>1126</v>
      </c>
      <c r="L284" t="s">
        <v>1127</v>
      </c>
      <c r="N284" t="s">
        <v>116</v>
      </c>
      <c r="O284" t="s">
        <v>117</v>
      </c>
      <c r="P284">
        <v>96950</v>
      </c>
      <c r="Q284" t="s">
        <v>118</v>
      </c>
      <c r="R284" t="s">
        <v>116</v>
      </c>
      <c r="S284">
        <v>16702345577</v>
      </c>
      <c r="U284">
        <v>236220</v>
      </c>
      <c r="V284" t="s">
        <v>120</v>
      </c>
      <c r="X284" t="s">
        <v>1128</v>
      </c>
      <c r="Y284" t="s">
        <v>1129</v>
      </c>
      <c r="AA284" t="s">
        <v>123</v>
      </c>
      <c r="AB284" t="s">
        <v>1127</v>
      </c>
      <c r="AD284" t="s">
        <v>116</v>
      </c>
      <c r="AE284" t="s">
        <v>117</v>
      </c>
      <c r="AF284">
        <v>96950</v>
      </c>
      <c r="AG284" t="s">
        <v>118</v>
      </c>
      <c r="AH284" t="s">
        <v>116</v>
      </c>
      <c r="AI284">
        <v>16702345577</v>
      </c>
      <c r="AK284" t="s">
        <v>1130</v>
      </c>
      <c r="BC284" t="str">
        <f>"43-4071.00"</f>
        <v>43-4071.00</v>
      </c>
      <c r="BD284" t="s">
        <v>6030</v>
      </c>
      <c r="BE284" t="s">
        <v>6031</v>
      </c>
      <c r="BF284" t="s">
        <v>6032</v>
      </c>
      <c r="BG284">
        <v>1</v>
      </c>
      <c r="BI284" s="1">
        <v>44105</v>
      </c>
      <c r="BJ284" s="1">
        <v>44469</v>
      </c>
      <c r="BM284">
        <v>40</v>
      </c>
      <c r="BN284">
        <v>0</v>
      </c>
      <c r="BO284">
        <v>8</v>
      </c>
      <c r="BP284">
        <v>8</v>
      </c>
      <c r="BQ284">
        <v>8</v>
      </c>
      <c r="BR284">
        <v>8</v>
      </c>
      <c r="BS284">
        <v>8</v>
      </c>
      <c r="BT284">
        <v>0</v>
      </c>
      <c r="BU284" t="str">
        <f>"8:31 AM"</f>
        <v>8:31 AM</v>
      </c>
      <c r="BV284" t="str">
        <f t="shared" si="19"/>
        <v>5:00 PM</v>
      </c>
      <c r="BW284" t="s">
        <v>128</v>
      </c>
      <c r="BX284">
        <v>9</v>
      </c>
      <c r="BY284">
        <v>12</v>
      </c>
      <c r="BZ284" t="s">
        <v>111</v>
      </c>
      <c r="CA284">
        <v>0</v>
      </c>
      <c r="CB284" t="s">
        <v>6033</v>
      </c>
      <c r="CC284" t="s">
        <v>1133</v>
      </c>
      <c r="CD284" t="s">
        <v>1134</v>
      </c>
      <c r="CE284" t="s">
        <v>116</v>
      </c>
      <c r="CF284" t="s">
        <v>117</v>
      </c>
      <c r="CG284">
        <v>96950</v>
      </c>
      <c r="CH284" s="3">
        <v>9.64</v>
      </c>
      <c r="CI284" s="3">
        <v>9.64</v>
      </c>
      <c r="CJ284" s="3">
        <v>14.46</v>
      </c>
      <c r="CK284" s="3">
        <v>14.46</v>
      </c>
      <c r="CL284" t="s">
        <v>132</v>
      </c>
      <c r="CM284" t="s">
        <v>286</v>
      </c>
      <c r="CN284" t="s">
        <v>133</v>
      </c>
      <c r="CP284" t="s">
        <v>111</v>
      </c>
      <c r="CQ284" t="s">
        <v>134</v>
      </c>
      <c r="CR284" t="s">
        <v>134</v>
      </c>
      <c r="CS284" t="s">
        <v>134</v>
      </c>
      <c r="CT284" t="s">
        <v>134</v>
      </c>
      <c r="CU284" t="s">
        <v>134</v>
      </c>
      <c r="CV284" t="s">
        <v>134</v>
      </c>
      <c r="CW284" t="s">
        <v>1135</v>
      </c>
      <c r="CX284">
        <v>16702345577</v>
      </c>
      <c r="CY284" t="s">
        <v>1130</v>
      </c>
      <c r="CZ284" t="s">
        <v>286</v>
      </c>
      <c r="DA284" t="s">
        <v>134</v>
      </c>
      <c r="DB284" t="s">
        <v>111</v>
      </c>
    </row>
    <row r="285" spans="1:111" ht="15" customHeight="1" x14ac:dyDescent="0.25">
      <c r="A285" t="s">
        <v>6125</v>
      </c>
      <c r="B285" t="s">
        <v>137</v>
      </c>
      <c r="C285" s="1">
        <v>44049.357936574073</v>
      </c>
      <c r="D285" s="1">
        <v>44111</v>
      </c>
      <c r="E285" t="s">
        <v>110</v>
      </c>
      <c r="G285" t="s">
        <v>134</v>
      </c>
      <c r="H285" t="s">
        <v>111</v>
      </c>
      <c r="I285" t="s">
        <v>111</v>
      </c>
      <c r="J285" t="s">
        <v>4059</v>
      </c>
      <c r="L285" t="s">
        <v>4060</v>
      </c>
      <c r="M285" t="s">
        <v>5242</v>
      </c>
      <c r="N285" t="s">
        <v>116</v>
      </c>
      <c r="O285" t="s">
        <v>117</v>
      </c>
      <c r="P285">
        <v>96950</v>
      </c>
      <c r="Q285" t="s">
        <v>118</v>
      </c>
      <c r="R285" t="s">
        <v>119</v>
      </c>
      <c r="S285">
        <v>16702330744</v>
      </c>
      <c r="U285">
        <v>488320</v>
      </c>
      <c r="V285" t="s">
        <v>120</v>
      </c>
      <c r="X285" t="s">
        <v>4062</v>
      </c>
      <c r="Y285" t="s">
        <v>4063</v>
      </c>
      <c r="Z285" t="s">
        <v>759</v>
      </c>
      <c r="AA285" t="s">
        <v>333</v>
      </c>
      <c r="AB285" t="s">
        <v>4060</v>
      </c>
      <c r="AC285" t="s">
        <v>4066</v>
      </c>
      <c r="AD285" t="s">
        <v>116</v>
      </c>
      <c r="AE285" t="s">
        <v>117</v>
      </c>
      <c r="AF285">
        <v>96950</v>
      </c>
      <c r="AG285" t="s">
        <v>118</v>
      </c>
      <c r="AH285" t="s">
        <v>119</v>
      </c>
      <c r="AI285">
        <v>16702330744</v>
      </c>
      <c r="AK285" t="s">
        <v>4067</v>
      </c>
      <c r="BC285" t="str">
        <f>"49-9071.00"</f>
        <v>49-9071.00</v>
      </c>
      <c r="BD285" t="s">
        <v>125</v>
      </c>
      <c r="BE285" t="s">
        <v>6126</v>
      </c>
      <c r="BF285" t="s">
        <v>2667</v>
      </c>
      <c r="BG285">
        <v>1</v>
      </c>
      <c r="BH285">
        <v>1</v>
      </c>
      <c r="BI285" s="1">
        <v>44105</v>
      </c>
      <c r="BJ285" s="1">
        <v>45199</v>
      </c>
      <c r="BK285" s="1">
        <v>44111</v>
      </c>
      <c r="BL285" s="1">
        <v>45199</v>
      </c>
      <c r="BM285">
        <v>40</v>
      </c>
      <c r="BN285">
        <v>0</v>
      </c>
      <c r="BO285">
        <v>8</v>
      </c>
      <c r="BP285">
        <v>8</v>
      </c>
      <c r="BQ285">
        <v>8</v>
      </c>
      <c r="BR285">
        <v>8</v>
      </c>
      <c r="BS285">
        <v>8</v>
      </c>
      <c r="BT285">
        <v>0</v>
      </c>
      <c r="BU285" t="str">
        <f>"8:00 AM"</f>
        <v>8:00 AM</v>
      </c>
      <c r="BV285" t="str">
        <f t="shared" si="19"/>
        <v>5:00 PM</v>
      </c>
      <c r="BW285" t="s">
        <v>128</v>
      </c>
      <c r="BX285">
        <v>0</v>
      </c>
      <c r="BY285">
        <v>24</v>
      </c>
      <c r="BZ285" t="s">
        <v>111</v>
      </c>
      <c r="CA285">
        <v>0</v>
      </c>
      <c r="CB285" t="s">
        <v>4069</v>
      </c>
      <c r="CC285" t="s">
        <v>4706</v>
      </c>
      <c r="CD285" t="s">
        <v>4071</v>
      </c>
      <c r="CE285" t="s">
        <v>116</v>
      </c>
      <c r="CF285" t="s">
        <v>117</v>
      </c>
      <c r="CG285">
        <v>96950</v>
      </c>
      <c r="CH285" s="3">
        <v>12.64</v>
      </c>
      <c r="CI285" s="3">
        <v>12.64</v>
      </c>
      <c r="CJ285" s="3">
        <v>18.96</v>
      </c>
      <c r="CK285" s="3">
        <v>18.96</v>
      </c>
      <c r="CL285" t="s">
        <v>132</v>
      </c>
      <c r="CM285" t="s">
        <v>119</v>
      </c>
      <c r="CN285" t="s">
        <v>133</v>
      </c>
      <c r="CP285" t="s">
        <v>111</v>
      </c>
      <c r="CQ285" t="s">
        <v>134</v>
      </c>
      <c r="CR285" t="s">
        <v>134</v>
      </c>
      <c r="CS285" t="s">
        <v>134</v>
      </c>
      <c r="CT285" t="s">
        <v>119</v>
      </c>
      <c r="CU285" t="s">
        <v>134</v>
      </c>
      <c r="CV285" t="s">
        <v>119</v>
      </c>
      <c r="CW285" t="s">
        <v>119</v>
      </c>
      <c r="CX285">
        <v>16702330744</v>
      </c>
      <c r="CY285" t="s">
        <v>4073</v>
      </c>
      <c r="CZ285" t="s">
        <v>119</v>
      </c>
      <c r="DA285" t="s">
        <v>134</v>
      </c>
      <c r="DB285" t="s">
        <v>111</v>
      </c>
    </row>
    <row r="286" spans="1:111" ht="15" customHeight="1" x14ac:dyDescent="0.25">
      <c r="A286" t="s">
        <v>3903</v>
      </c>
      <c r="B286" t="s">
        <v>109</v>
      </c>
      <c r="C286" s="1">
        <v>44049.410441319444</v>
      </c>
      <c r="D286" s="1">
        <v>44125</v>
      </c>
      <c r="E286" t="s">
        <v>110</v>
      </c>
      <c r="G286" t="s">
        <v>134</v>
      </c>
      <c r="H286" t="s">
        <v>111</v>
      </c>
      <c r="I286" t="s">
        <v>111</v>
      </c>
      <c r="J286" t="s">
        <v>1261</v>
      </c>
      <c r="K286" t="s">
        <v>119</v>
      </c>
      <c r="L286" t="s">
        <v>1262</v>
      </c>
      <c r="M286" t="s">
        <v>1263</v>
      </c>
      <c r="N286" t="s">
        <v>116</v>
      </c>
      <c r="O286" t="s">
        <v>117</v>
      </c>
      <c r="P286">
        <v>96950</v>
      </c>
      <c r="Q286" t="s">
        <v>118</v>
      </c>
      <c r="R286" t="s">
        <v>119</v>
      </c>
      <c r="S286">
        <v>16707885795</v>
      </c>
      <c r="U286">
        <v>561320</v>
      </c>
      <c r="V286" t="s">
        <v>120</v>
      </c>
      <c r="X286" t="s">
        <v>1264</v>
      </c>
      <c r="Y286" t="s">
        <v>1265</v>
      </c>
      <c r="Z286" t="s">
        <v>1266</v>
      </c>
      <c r="AA286" t="s">
        <v>423</v>
      </c>
      <c r="AB286" t="s">
        <v>1263</v>
      </c>
      <c r="AD286" t="s">
        <v>116</v>
      </c>
      <c r="AE286" t="s">
        <v>117</v>
      </c>
      <c r="AF286">
        <v>96950</v>
      </c>
      <c r="AG286" t="s">
        <v>118</v>
      </c>
      <c r="AH286" t="s">
        <v>119</v>
      </c>
      <c r="AI286">
        <v>16707885795</v>
      </c>
      <c r="AK286" t="s">
        <v>1267</v>
      </c>
      <c r="BC286" t="str">
        <f>"37-1012.00"</f>
        <v>37-1012.00</v>
      </c>
      <c r="BD286" t="s">
        <v>2431</v>
      </c>
      <c r="BE286" t="s">
        <v>3904</v>
      </c>
      <c r="BF286" t="s">
        <v>3905</v>
      </c>
      <c r="BG286">
        <v>2</v>
      </c>
      <c r="BI286" s="1">
        <v>44105</v>
      </c>
      <c r="BJ286" s="1">
        <v>44469</v>
      </c>
      <c r="BM286">
        <v>35</v>
      </c>
      <c r="BN286">
        <v>0</v>
      </c>
      <c r="BO286">
        <v>7</v>
      </c>
      <c r="BP286">
        <v>7</v>
      </c>
      <c r="BQ286">
        <v>7</v>
      </c>
      <c r="BR286">
        <v>7</v>
      </c>
      <c r="BS286">
        <v>7</v>
      </c>
      <c r="BT286">
        <v>0</v>
      </c>
      <c r="BU286" t="str">
        <f>"9:00 AM"</f>
        <v>9:00 AM</v>
      </c>
      <c r="BV286" t="str">
        <f t="shared" si="19"/>
        <v>5:00 PM</v>
      </c>
      <c r="BW286" t="s">
        <v>128</v>
      </c>
      <c r="BX286">
        <v>1</v>
      </c>
      <c r="BY286">
        <v>1</v>
      </c>
      <c r="BZ286" t="s">
        <v>134</v>
      </c>
      <c r="CA286">
        <v>4</v>
      </c>
      <c r="CB286" s="2" t="s">
        <v>3906</v>
      </c>
      <c r="CC286" t="s">
        <v>1262</v>
      </c>
      <c r="CD286" t="s">
        <v>1263</v>
      </c>
      <c r="CE286" t="s">
        <v>116</v>
      </c>
      <c r="CF286" t="s">
        <v>117</v>
      </c>
      <c r="CG286">
        <v>96950</v>
      </c>
      <c r="CH286" s="3">
        <v>14.55</v>
      </c>
      <c r="CI286" s="3">
        <v>14.55</v>
      </c>
      <c r="CJ286" s="3">
        <v>21.83</v>
      </c>
      <c r="CK286" s="3">
        <v>21.83</v>
      </c>
      <c r="CL286" t="s">
        <v>132</v>
      </c>
      <c r="CM286" t="s">
        <v>509</v>
      </c>
      <c r="CN286" t="s">
        <v>133</v>
      </c>
      <c r="CP286" t="s">
        <v>111</v>
      </c>
      <c r="CQ286" t="s">
        <v>134</v>
      </c>
      <c r="CR286" t="s">
        <v>134</v>
      </c>
      <c r="CS286" t="s">
        <v>134</v>
      </c>
      <c r="CT286" t="s">
        <v>134</v>
      </c>
      <c r="CU286" t="s">
        <v>134</v>
      </c>
      <c r="CV286" t="s">
        <v>134</v>
      </c>
      <c r="CW286" t="s">
        <v>3907</v>
      </c>
      <c r="CX286">
        <v>16707885795</v>
      </c>
      <c r="CY286" t="s">
        <v>1267</v>
      </c>
      <c r="CZ286" t="s">
        <v>1272</v>
      </c>
      <c r="DA286" t="s">
        <v>134</v>
      </c>
      <c r="DB286" t="s">
        <v>111</v>
      </c>
    </row>
    <row r="287" spans="1:111" ht="15" customHeight="1" x14ac:dyDescent="0.25">
      <c r="A287" t="s">
        <v>6370</v>
      </c>
      <c r="B287" t="s">
        <v>137</v>
      </c>
      <c r="C287" s="1">
        <v>44049.459091898148</v>
      </c>
      <c r="D287" s="1">
        <v>44118</v>
      </c>
      <c r="E287" t="s">
        <v>138</v>
      </c>
      <c r="F287" s="1">
        <v>44103.833333333336</v>
      </c>
      <c r="G287" t="s">
        <v>134</v>
      </c>
      <c r="H287" t="s">
        <v>111</v>
      </c>
      <c r="I287" t="s">
        <v>111</v>
      </c>
      <c r="J287" t="s">
        <v>4904</v>
      </c>
      <c r="K287" t="s">
        <v>119</v>
      </c>
      <c r="L287" t="s">
        <v>1262</v>
      </c>
      <c r="M287" t="s">
        <v>1263</v>
      </c>
      <c r="N287" t="s">
        <v>116</v>
      </c>
      <c r="O287" t="s">
        <v>117</v>
      </c>
      <c r="P287">
        <v>96950</v>
      </c>
      <c r="Q287" t="s">
        <v>118</v>
      </c>
      <c r="R287" t="s">
        <v>119</v>
      </c>
      <c r="S287">
        <v>16707885795</v>
      </c>
      <c r="U287">
        <v>561320</v>
      </c>
      <c r="V287" t="s">
        <v>120</v>
      </c>
      <c r="X287" t="s">
        <v>1264</v>
      </c>
      <c r="Y287" t="s">
        <v>1265</v>
      </c>
      <c r="Z287" t="s">
        <v>1266</v>
      </c>
      <c r="AA287" t="s">
        <v>423</v>
      </c>
      <c r="AB287" t="s">
        <v>1262</v>
      </c>
      <c r="AC287" t="s">
        <v>1263</v>
      </c>
      <c r="AD287" t="s">
        <v>116</v>
      </c>
      <c r="AE287" t="s">
        <v>117</v>
      </c>
      <c r="AF287">
        <v>96950</v>
      </c>
      <c r="AG287" t="s">
        <v>118</v>
      </c>
      <c r="AH287" t="s">
        <v>119</v>
      </c>
      <c r="AI287">
        <v>16707885795</v>
      </c>
      <c r="AK287" t="s">
        <v>1267</v>
      </c>
      <c r="BC287" t="str">
        <f>"37-2011.00"</f>
        <v>37-2011.00</v>
      </c>
      <c r="BD287" t="s">
        <v>898</v>
      </c>
      <c r="BE287" t="s">
        <v>4905</v>
      </c>
      <c r="BF287" t="s">
        <v>4906</v>
      </c>
      <c r="BG287">
        <v>4</v>
      </c>
      <c r="BH287">
        <v>4</v>
      </c>
      <c r="BI287" s="1">
        <v>44105</v>
      </c>
      <c r="BJ287" s="1">
        <v>44469</v>
      </c>
      <c r="BK287" s="1">
        <v>44118</v>
      </c>
      <c r="BL287" s="1">
        <v>44469</v>
      </c>
      <c r="BM287">
        <v>35</v>
      </c>
      <c r="BN287">
        <v>0</v>
      </c>
      <c r="BO287">
        <v>7</v>
      </c>
      <c r="BP287">
        <v>7</v>
      </c>
      <c r="BQ287">
        <v>7</v>
      </c>
      <c r="BR287">
        <v>7</v>
      </c>
      <c r="BS287">
        <v>7</v>
      </c>
      <c r="BT287">
        <v>0</v>
      </c>
      <c r="BU287" t="str">
        <f>"9:00 AM"</f>
        <v>9:00 AM</v>
      </c>
      <c r="BV287" t="str">
        <f t="shared" si="19"/>
        <v>5:00 PM</v>
      </c>
      <c r="BW287" t="s">
        <v>162</v>
      </c>
      <c r="BX287">
        <v>1</v>
      </c>
      <c r="BY287">
        <v>1</v>
      </c>
      <c r="BZ287" t="s">
        <v>111</v>
      </c>
      <c r="CA287">
        <v>0</v>
      </c>
      <c r="CB287" s="2" t="s">
        <v>6371</v>
      </c>
      <c r="CC287" t="s">
        <v>1263</v>
      </c>
      <c r="CE287" t="s">
        <v>116</v>
      </c>
      <c r="CF287" t="s">
        <v>117</v>
      </c>
      <c r="CG287">
        <v>96950</v>
      </c>
      <c r="CH287" s="3">
        <v>10.42</v>
      </c>
      <c r="CI287" s="3">
        <v>10.42</v>
      </c>
      <c r="CJ287" s="3">
        <v>15.63</v>
      </c>
      <c r="CK287" s="3">
        <v>15.63</v>
      </c>
      <c r="CL287" t="s">
        <v>132</v>
      </c>
      <c r="CM287" t="s">
        <v>509</v>
      </c>
      <c r="CN287" t="s">
        <v>133</v>
      </c>
      <c r="CP287" t="s">
        <v>111</v>
      </c>
      <c r="CQ287" t="s">
        <v>134</v>
      </c>
      <c r="CR287" t="s">
        <v>134</v>
      </c>
      <c r="CS287" t="s">
        <v>134</v>
      </c>
      <c r="CT287" t="s">
        <v>134</v>
      </c>
      <c r="CU287" t="s">
        <v>134</v>
      </c>
      <c r="CV287" t="s">
        <v>134</v>
      </c>
      <c r="CW287" t="s">
        <v>6372</v>
      </c>
      <c r="CX287">
        <v>16707885795</v>
      </c>
      <c r="CY287" t="s">
        <v>1267</v>
      </c>
      <c r="CZ287" t="s">
        <v>1272</v>
      </c>
      <c r="DA287" t="s">
        <v>134</v>
      </c>
      <c r="DB287" t="s">
        <v>111</v>
      </c>
    </row>
    <row r="288" spans="1:111" ht="15" customHeight="1" x14ac:dyDescent="0.25">
      <c r="A288" t="s">
        <v>3261</v>
      </c>
      <c r="B288" t="s">
        <v>137</v>
      </c>
      <c r="C288" s="1">
        <v>44049.87735949074</v>
      </c>
      <c r="D288" s="1">
        <v>44111</v>
      </c>
      <c r="E288" t="s">
        <v>110</v>
      </c>
      <c r="F288" s="1">
        <v>44103.833333333336</v>
      </c>
      <c r="G288" t="s">
        <v>111</v>
      </c>
      <c r="H288" t="s">
        <v>111</v>
      </c>
      <c r="I288" t="s">
        <v>111</v>
      </c>
      <c r="J288" t="s">
        <v>3262</v>
      </c>
      <c r="K288" t="s">
        <v>3263</v>
      </c>
      <c r="L288" t="s">
        <v>1757</v>
      </c>
      <c r="M288" t="s">
        <v>3264</v>
      </c>
      <c r="N288" t="s">
        <v>116</v>
      </c>
      <c r="O288" t="s">
        <v>117</v>
      </c>
      <c r="P288">
        <v>96950</v>
      </c>
      <c r="Q288" t="s">
        <v>118</v>
      </c>
      <c r="R288" t="s">
        <v>273</v>
      </c>
      <c r="S288">
        <v>16702344000</v>
      </c>
      <c r="U288">
        <v>561320</v>
      </c>
      <c r="V288" t="s">
        <v>120</v>
      </c>
      <c r="X288" t="s">
        <v>3265</v>
      </c>
      <c r="Y288" t="s">
        <v>3266</v>
      </c>
      <c r="Z288" t="s">
        <v>3267</v>
      </c>
      <c r="AA288" t="s">
        <v>123</v>
      </c>
      <c r="AB288" t="s">
        <v>1757</v>
      </c>
      <c r="AC288" t="s">
        <v>3264</v>
      </c>
      <c r="AD288" t="s">
        <v>116</v>
      </c>
      <c r="AE288" t="s">
        <v>117</v>
      </c>
      <c r="AF288">
        <v>96950</v>
      </c>
      <c r="AG288" t="s">
        <v>118</v>
      </c>
      <c r="AH288" t="s">
        <v>273</v>
      </c>
      <c r="AI288">
        <v>16702344000</v>
      </c>
      <c r="AK288" t="s">
        <v>3268</v>
      </c>
      <c r="BC288" t="str">
        <f>"49-9071.00"</f>
        <v>49-9071.00</v>
      </c>
      <c r="BD288" t="s">
        <v>125</v>
      </c>
      <c r="BE288" t="s">
        <v>3269</v>
      </c>
      <c r="BF288" t="s">
        <v>125</v>
      </c>
      <c r="BG288">
        <v>3</v>
      </c>
      <c r="BH288">
        <v>3</v>
      </c>
      <c r="BI288" s="1">
        <v>44105</v>
      </c>
      <c r="BJ288" s="1">
        <v>44469</v>
      </c>
      <c r="BK288" s="1">
        <v>44111</v>
      </c>
      <c r="BL288" s="1">
        <v>44469</v>
      </c>
      <c r="BM288">
        <v>35</v>
      </c>
      <c r="BN288">
        <v>0</v>
      </c>
      <c r="BO288">
        <v>7</v>
      </c>
      <c r="BP288">
        <v>7</v>
      </c>
      <c r="BQ288">
        <v>7</v>
      </c>
      <c r="BR288">
        <v>7</v>
      </c>
      <c r="BS288">
        <v>7</v>
      </c>
      <c r="BT288">
        <v>0</v>
      </c>
      <c r="BU288" t="str">
        <f>"8:00 AM"</f>
        <v>8:00 AM</v>
      </c>
      <c r="BV288" t="str">
        <f>"4:00 AM"</f>
        <v>4:00 AM</v>
      </c>
      <c r="BW288" t="s">
        <v>128</v>
      </c>
      <c r="BX288">
        <v>6</v>
      </c>
      <c r="BY288">
        <v>12</v>
      </c>
      <c r="BZ288" t="s">
        <v>111</v>
      </c>
      <c r="CA288">
        <v>0</v>
      </c>
      <c r="CB288" s="2" t="s">
        <v>3270</v>
      </c>
      <c r="CC288" t="s">
        <v>3271</v>
      </c>
      <c r="CD288" t="s">
        <v>1757</v>
      </c>
      <c r="CE288" t="s">
        <v>116</v>
      </c>
      <c r="CF288" t="s">
        <v>117</v>
      </c>
      <c r="CG288">
        <v>96950</v>
      </c>
      <c r="CH288" s="3">
        <v>8.33</v>
      </c>
      <c r="CI288" s="3">
        <v>8.33</v>
      </c>
      <c r="CJ288" s="3">
        <v>12.5</v>
      </c>
      <c r="CK288" s="3">
        <v>12.5</v>
      </c>
      <c r="CL288" t="s">
        <v>132</v>
      </c>
      <c r="CM288" t="s">
        <v>3272</v>
      </c>
      <c r="CN288" t="s">
        <v>133</v>
      </c>
      <c r="CP288" t="s">
        <v>111</v>
      </c>
      <c r="CQ288" t="s">
        <v>134</v>
      </c>
      <c r="CR288" t="s">
        <v>111</v>
      </c>
      <c r="CS288" t="s">
        <v>134</v>
      </c>
      <c r="CT288" t="s">
        <v>134</v>
      </c>
      <c r="CU288" t="s">
        <v>134</v>
      </c>
      <c r="CV288" t="s">
        <v>119</v>
      </c>
      <c r="CW288" t="s">
        <v>3273</v>
      </c>
      <c r="CX288">
        <v>16702344000</v>
      </c>
      <c r="CY288" t="s">
        <v>3268</v>
      </c>
      <c r="CZ288" t="s">
        <v>335</v>
      </c>
      <c r="DA288" t="s">
        <v>134</v>
      </c>
      <c r="DB288" t="s">
        <v>111</v>
      </c>
      <c r="DC288" t="s">
        <v>3265</v>
      </c>
      <c r="DD288" t="s">
        <v>3266</v>
      </c>
      <c r="DE288" t="s">
        <v>3274</v>
      </c>
      <c r="DF288" t="s">
        <v>3262</v>
      </c>
      <c r="DG288" t="s">
        <v>3268</v>
      </c>
    </row>
    <row r="289" spans="1:111" ht="15" customHeight="1" x14ac:dyDescent="0.25">
      <c r="A289" t="s">
        <v>3427</v>
      </c>
      <c r="B289" t="s">
        <v>109</v>
      </c>
      <c r="C289" s="1">
        <v>44049.909076967589</v>
      </c>
      <c r="D289" s="1">
        <v>44133</v>
      </c>
      <c r="E289" t="s">
        <v>110</v>
      </c>
      <c r="G289" t="s">
        <v>111</v>
      </c>
      <c r="H289" t="s">
        <v>111</v>
      </c>
      <c r="I289" t="s">
        <v>111</v>
      </c>
      <c r="J289" t="s">
        <v>1033</v>
      </c>
      <c r="L289" t="s">
        <v>3028</v>
      </c>
      <c r="N289" t="s">
        <v>154</v>
      </c>
      <c r="O289" t="s">
        <v>117</v>
      </c>
      <c r="P289">
        <v>96950</v>
      </c>
      <c r="Q289" t="s">
        <v>118</v>
      </c>
      <c r="S289">
        <v>16702350467</v>
      </c>
      <c r="U289">
        <v>425110</v>
      </c>
      <c r="V289" t="s">
        <v>120</v>
      </c>
      <c r="X289" t="s">
        <v>834</v>
      </c>
      <c r="Y289" t="s">
        <v>1036</v>
      </c>
      <c r="Z289" t="s">
        <v>487</v>
      </c>
      <c r="AA289" t="s">
        <v>342</v>
      </c>
      <c r="AB289" t="s">
        <v>3028</v>
      </c>
      <c r="AD289" t="s">
        <v>154</v>
      </c>
      <c r="AE289" t="s">
        <v>117</v>
      </c>
      <c r="AF289">
        <v>96950</v>
      </c>
      <c r="AG289" t="s">
        <v>118</v>
      </c>
      <c r="AI289">
        <v>16702350467</v>
      </c>
      <c r="AK289" t="s">
        <v>1043</v>
      </c>
      <c r="BC289" t="str">
        <f>"49-9071.00"</f>
        <v>49-9071.00</v>
      </c>
      <c r="BD289" t="s">
        <v>125</v>
      </c>
      <c r="BE289" t="s">
        <v>3428</v>
      </c>
      <c r="BF289" t="s">
        <v>491</v>
      </c>
      <c r="BG289">
        <v>1</v>
      </c>
      <c r="BI289" s="1">
        <v>44105</v>
      </c>
      <c r="BJ289" s="1">
        <v>45199</v>
      </c>
      <c r="BM289">
        <v>40</v>
      </c>
      <c r="BN289">
        <v>0</v>
      </c>
      <c r="BO289">
        <v>8</v>
      </c>
      <c r="BP289">
        <v>8</v>
      </c>
      <c r="BQ289">
        <v>8</v>
      </c>
      <c r="BR289">
        <v>8</v>
      </c>
      <c r="BS289">
        <v>8</v>
      </c>
      <c r="BT289">
        <v>0</v>
      </c>
      <c r="BU289" t="str">
        <f>"7:00 AM"</f>
        <v>7:00 AM</v>
      </c>
      <c r="BV289" t="str">
        <f>"4:00 PM"</f>
        <v>4:00 PM</v>
      </c>
      <c r="BW289" t="s">
        <v>162</v>
      </c>
      <c r="BX289">
        <v>0</v>
      </c>
      <c r="BY289">
        <v>6</v>
      </c>
      <c r="BZ289" t="s">
        <v>111</v>
      </c>
      <c r="CA289">
        <v>0</v>
      </c>
      <c r="CB289" s="2" t="s">
        <v>3429</v>
      </c>
      <c r="CC289" t="s">
        <v>3430</v>
      </c>
      <c r="CE289" t="s">
        <v>154</v>
      </c>
      <c r="CF289" t="s">
        <v>117</v>
      </c>
      <c r="CG289">
        <v>96950</v>
      </c>
      <c r="CH289" s="3">
        <v>8.33</v>
      </c>
      <c r="CI289" s="3">
        <v>8.33</v>
      </c>
      <c r="CJ289" s="3">
        <v>0</v>
      </c>
      <c r="CK289" s="3">
        <v>0</v>
      </c>
      <c r="CL289" t="s">
        <v>132</v>
      </c>
      <c r="CM289" t="s">
        <v>162</v>
      </c>
      <c r="CN289" t="s">
        <v>133</v>
      </c>
      <c r="CP289" t="s">
        <v>111</v>
      </c>
      <c r="CQ289" t="s">
        <v>134</v>
      </c>
      <c r="CR289" t="s">
        <v>111</v>
      </c>
      <c r="CS289" t="s">
        <v>111</v>
      </c>
      <c r="CT289" t="s">
        <v>119</v>
      </c>
      <c r="CU289" t="s">
        <v>134</v>
      </c>
      <c r="CV289" t="s">
        <v>119</v>
      </c>
      <c r="CW289" t="s">
        <v>991</v>
      </c>
      <c r="CX289">
        <v>16702350467</v>
      </c>
      <c r="CY289" t="s">
        <v>1043</v>
      </c>
      <c r="CZ289" t="s">
        <v>119</v>
      </c>
      <c r="DA289" t="s">
        <v>134</v>
      </c>
      <c r="DB289" t="s">
        <v>111</v>
      </c>
      <c r="DC289" t="s">
        <v>834</v>
      </c>
      <c r="DD289" t="s">
        <v>1036</v>
      </c>
      <c r="DE289" t="s">
        <v>487</v>
      </c>
      <c r="DF289" t="s">
        <v>1033</v>
      </c>
      <c r="DG289" t="s">
        <v>1043</v>
      </c>
    </row>
    <row r="290" spans="1:111" ht="15" customHeight="1" x14ac:dyDescent="0.25">
      <c r="A290" t="s">
        <v>7968</v>
      </c>
      <c r="B290" t="s">
        <v>109</v>
      </c>
      <c r="C290" s="1">
        <v>44049.94657083333</v>
      </c>
      <c r="D290" s="1">
        <v>44131</v>
      </c>
      <c r="E290" t="s">
        <v>138</v>
      </c>
      <c r="F290" s="1">
        <v>44103.833333333336</v>
      </c>
      <c r="G290" t="s">
        <v>134</v>
      </c>
      <c r="H290" t="s">
        <v>111</v>
      </c>
      <c r="I290" t="s">
        <v>111</v>
      </c>
      <c r="J290" t="s">
        <v>5938</v>
      </c>
      <c r="L290" t="s">
        <v>5939</v>
      </c>
      <c r="N290" t="s">
        <v>116</v>
      </c>
      <c r="O290" t="s">
        <v>117</v>
      </c>
      <c r="P290">
        <v>96950</v>
      </c>
      <c r="Q290" t="s">
        <v>118</v>
      </c>
      <c r="S290">
        <v>16702347768</v>
      </c>
      <c r="U290">
        <v>45399</v>
      </c>
      <c r="V290" t="s">
        <v>120</v>
      </c>
      <c r="X290" t="s">
        <v>7969</v>
      </c>
      <c r="Y290" t="s">
        <v>5940</v>
      </c>
      <c r="AA290" t="s">
        <v>123</v>
      </c>
      <c r="AB290" t="s">
        <v>5939</v>
      </c>
      <c r="AD290" t="s">
        <v>116</v>
      </c>
      <c r="AE290" t="s">
        <v>117</v>
      </c>
      <c r="AF290">
        <v>96950</v>
      </c>
      <c r="AG290" t="s">
        <v>118</v>
      </c>
      <c r="AI290">
        <v>16702347768</v>
      </c>
      <c r="AK290" t="s">
        <v>5941</v>
      </c>
      <c r="BC290" t="str">
        <f>"41-1011.00"</f>
        <v>41-1011.00</v>
      </c>
      <c r="BD290" t="s">
        <v>204</v>
      </c>
      <c r="BE290" t="s">
        <v>7970</v>
      </c>
      <c r="BF290" t="s">
        <v>7971</v>
      </c>
      <c r="BG290">
        <v>1</v>
      </c>
      <c r="BI290" s="1">
        <v>44105</v>
      </c>
      <c r="BJ290" s="1">
        <v>44104</v>
      </c>
      <c r="BM290">
        <v>35</v>
      </c>
      <c r="BN290">
        <v>0</v>
      </c>
      <c r="BO290">
        <v>7</v>
      </c>
      <c r="BP290">
        <v>7</v>
      </c>
      <c r="BQ290">
        <v>7</v>
      </c>
      <c r="BR290">
        <v>7</v>
      </c>
      <c r="BS290">
        <v>7</v>
      </c>
      <c r="BT290">
        <v>0</v>
      </c>
      <c r="BU290" t="str">
        <f>"9:00 AM"</f>
        <v>9:00 AM</v>
      </c>
      <c r="BV290" t="str">
        <f>"5:00 PM"</f>
        <v>5:00 PM</v>
      </c>
      <c r="BW290" t="s">
        <v>128</v>
      </c>
      <c r="BX290">
        <v>0</v>
      </c>
      <c r="BY290">
        <v>6</v>
      </c>
      <c r="BZ290" t="s">
        <v>134</v>
      </c>
      <c r="CA290">
        <v>2</v>
      </c>
      <c r="CB290" t="s">
        <v>914</v>
      </c>
      <c r="CC290" t="s">
        <v>5939</v>
      </c>
      <c r="CE290" t="s">
        <v>116</v>
      </c>
      <c r="CF290" t="s">
        <v>117</v>
      </c>
      <c r="CG290">
        <v>96950</v>
      </c>
      <c r="CH290" s="3">
        <v>15.15</v>
      </c>
      <c r="CI290" s="3">
        <v>15.15</v>
      </c>
      <c r="CJ290" s="3">
        <v>22.72</v>
      </c>
      <c r="CK290" s="3">
        <v>22.72</v>
      </c>
      <c r="CL290" t="s">
        <v>132</v>
      </c>
      <c r="CN290" t="s">
        <v>133</v>
      </c>
      <c r="CP290" t="s">
        <v>111</v>
      </c>
      <c r="CQ290" t="s">
        <v>134</v>
      </c>
      <c r="CR290" t="s">
        <v>111</v>
      </c>
      <c r="CS290" t="s">
        <v>134</v>
      </c>
      <c r="CT290" t="s">
        <v>119</v>
      </c>
      <c r="CU290" t="s">
        <v>134</v>
      </c>
      <c r="CV290" t="s">
        <v>119</v>
      </c>
      <c r="CW290" t="s">
        <v>915</v>
      </c>
      <c r="CX290">
        <v>16702347768</v>
      </c>
      <c r="CY290" t="s">
        <v>5941</v>
      </c>
      <c r="CZ290" t="s">
        <v>119</v>
      </c>
      <c r="DA290" t="s">
        <v>134</v>
      </c>
      <c r="DB290" t="s">
        <v>111</v>
      </c>
      <c r="DC290" t="s">
        <v>834</v>
      </c>
      <c r="DD290" t="s">
        <v>5940</v>
      </c>
      <c r="DF290" t="s">
        <v>5938</v>
      </c>
      <c r="DG290" t="s">
        <v>5941</v>
      </c>
    </row>
    <row r="291" spans="1:111" ht="15" customHeight="1" x14ac:dyDescent="0.25">
      <c r="A291" t="s">
        <v>7065</v>
      </c>
      <c r="B291" t="s">
        <v>137</v>
      </c>
      <c r="C291" s="1">
        <v>44050.037874652779</v>
      </c>
      <c r="D291" s="1">
        <v>44112</v>
      </c>
      <c r="E291" t="s">
        <v>138</v>
      </c>
      <c r="F291" s="1">
        <v>44103.833333333336</v>
      </c>
      <c r="G291" t="s">
        <v>134</v>
      </c>
      <c r="H291" t="s">
        <v>111</v>
      </c>
      <c r="I291" t="s">
        <v>111</v>
      </c>
      <c r="J291" t="s">
        <v>591</v>
      </c>
      <c r="K291" t="s">
        <v>592</v>
      </c>
      <c r="L291" t="s">
        <v>593</v>
      </c>
      <c r="M291" t="s">
        <v>594</v>
      </c>
      <c r="N291" t="s">
        <v>116</v>
      </c>
      <c r="O291" t="s">
        <v>117</v>
      </c>
      <c r="P291">
        <v>96950</v>
      </c>
      <c r="Q291" t="s">
        <v>118</v>
      </c>
      <c r="R291" t="s">
        <v>119</v>
      </c>
      <c r="S291">
        <v>16702886903</v>
      </c>
      <c r="U291">
        <v>72111</v>
      </c>
      <c r="V291" t="s">
        <v>120</v>
      </c>
      <c r="X291" t="s">
        <v>1789</v>
      </c>
      <c r="Y291" t="s">
        <v>1790</v>
      </c>
      <c r="Z291" t="s">
        <v>1791</v>
      </c>
      <c r="AA291" t="s">
        <v>216</v>
      </c>
      <c r="AB291" t="s">
        <v>593</v>
      </c>
      <c r="AC291" t="s">
        <v>594</v>
      </c>
      <c r="AD291" t="s">
        <v>116</v>
      </c>
      <c r="AE291" t="s">
        <v>117</v>
      </c>
      <c r="AF291">
        <v>96950</v>
      </c>
      <c r="AG291" t="s">
        <v>118</v>
      </c>
      <c r="AH291" t="s">
        <v>119</v>
      </c>
      <c r="AI291">
        <v>16709898373</v>
      </c>
      <c r="AK291" t="s">
        <v>601</v>
      </c>
      <c r="BC291" t="str">
        <f>"37-2012.00"</f>
        <v>37-2012.00</v>
      </c>
      <c r="BD291" t="s">
        <v>424</v>
      </c>
      <c r="BE291" t="s">
        <v>1792</v>
      </c>
      <c r="BF291" t="s">
        <v>1793</v>
      </c>
      <c r="BG291">
        <v>2</v>
      </c>
      <c r="BH291">
        <v>2</v>
      </c>
      <c r="BI291" s="1">
        <v>44105</v>
      </c>
      <c r="BJ291" s="1">
        <v>44469</v>
      </c>
      <c r="BK291" s="1">
        <v>44112</v>
      </c>
      <c r="BL291" s="1">
        <v>44469</v>
      </c>
      <c r="BM291">
        <v>35</v>
      </c>
      <c r="BN291">
        <v>0</v>
      </c>
      <c r="BO291">
        <v>7</v>
      </c>
      <c r="BP291">
        <v>7</v>
      </c>
      <c r="BQ291">
        <v>7</v>
      </c>
      <c r="BR291">
        <v>7</v>
      </c>
      <c r="BS291">
        <v>7</v>
      </c>
      <c r="BT291">
        <v>0</v>
      </c>
      <c r="BU291" t="str">
        <f>"8:00 AM"</f>
        <v>8:00 AM</v>
      </c>
      <c r="BV291" t="str">
        <f>"4:00 PM"</f>
        <v>4:00 PM</v>
      </c>
      <c r="BW291" t="s">
        <v>128</v>
      </c>
      <c r="BX291">
        <v>0</v>
      </c>
      <c r="BY291">
        <v>3</v>
      </c>
      <c r="BZ291" t="s">
        <v>111</v>
      </c>
      <c r="CA291">
        <v>0</v>
      </c>
      <c r="CB291" t="s">
        <v>7066</v>
      </c>
      <c r="CC291" t="s">
        <v>593</v>
      </c>
      <c r="CD291" t="s">
        <v>594</v>
      </c>
      <c r="CE291" t="s">
        <v>116</v>
      </c>
      <c r="CF291" t="s">
        <v>117</v>
      </c>
      <c r="CG291">
        <v>96950</v>
      </c>
      <c r="CH291" s="3">
        <v>7.33</v>
      </c>
      <c r="CI291" s="3">
        <v>7.4</v>
      </c>
      <c r="CJ291" s="3">
        <v>11</v>
      </c>
      <c r="CK291" s="3">
        <v>11.1</v>
      </c>
      <c r="CL291" t="s">
        <v>132</v>
      </c>
      <c r="CM291" t="s">
        <v>119</v>
      </c>
      <c r="CN291" t="s">
        <v>133</v>
      </c>
      <c r="CP291" t="s">
        <v>111</v>
      </c>
      <c r="CQ291" t="s">
        <v>134</v>
      </c>
      <c r="CR291" t="s">
        <v>111</v>
      </c>
      <c r="CS291" t="s">
        <v>134</v>
      </c>
      <c r="CT291" t="s">
        <v>119</v>
      </c>
      <c r="CU291" t="s">
        <v>134</v>
      </c>
      <c r="CV291" t="s">
        <v>119</v>
      </c>
      <c r="CW291" t="s">
        <v>7067</v>
      </c>
      <c r="CX291">
        <v>16702886903</v>
      </c>
      <c r="CY291" t="s">
        <v>601</v>
      </c>
      <c r="CZ291" t="s">
        <v>119</v>
      </c>
      <c r="DA291" t="s">
        <v>134</v>
      </c>
      <c r="DB291" t="s">
        <v>111</v>
      </c>
    </row>
    <row r="292" spans="1:111" ht="15" customHeight="1" x14ac:dyDescent="0.25">
      <c r="A292" t="s">
        <v>8755</v>
      </c>
      <c r="B292" t="s">
        <v>109</v>
      </c>
      <c r="C292" s="1">
        <v>44050.044554513886</v>
      </c>
      <c r="D292" s="1">
        <v>44113</v>
      </c>
      <c r="E292" t="s">
        <v>138</v>
      </c>
      <c r="F292" s="1">
        <v>44103.833333333336</v>
      </c>
      <c r="G292" t="s">
        <v>134</v>
      </c>
      <c r="H292" t="s">
        <v>111</v>
      </c>
      <c r="I292" t="s">
        <v>111</v>
      </c>
      <c r="J292" t="s">
        <v>591</v>
      </c>
      <c r="K292" t="s">
        <v>592</v>
      </c>
      <c r="L292" t="s">
        <v>593</v>
      </c>
      <c r="M292" t="s">
        <v>594</v>
      </c>
      <c r="N292" t="s">
        <v>116</v>
      </c>
      <c r="O292" t="s">
        <v>117</v>
      </c>
      <c r="P292">
        <v>96950</v>
      </c>
      <c r="Q292" t="s">
        <v>118</v>
      </c>
      <c r="R292" t="s">
        <v>119</v>
      </c>
      <c r="S292">
        <v>16702886903</v>
      </c>
      <c r="U292">
        <v>72111</v>
      </c>
      <c r="V292" t="s">
        <v>120</v>
      </c>
      <c r="X292" t="s">
        <v>8756</v>
      </c>
      <c r="Y292" t="s">
        <v>1790</v>
      </c>
      <c r="Z292" t="s">
        <v>1791</v>
      </c>
      <c r="AA292" t="s">
        <v>216</v>
      </c>
      <c r="AB292" t="s">
        <v>593</v>
      </c>
      <c r="AC292" t="s">
        <v>594</v>
      </c>
      <c r="AD292" t="s">
        <v>116</v>
      </c>
      <c r="AE292" t="s">
        <v>117</v>
      </c>
      <c r="AF292">
        <v>96950</v>
      </c>
      <c r="AG292" t="s">
        <v>118</v>
      </c>
      <c r="AH292" t="s">
        <v>119</v>
      </c>
      <c r="AI292">
        <v>16709898373</v>
      </c>
      <c r="AK292" t="s">
        <v>601</v>
      </c>
      <c r="BC292" t="str">
        <f>"37-3011.00"</f>
        <v>37-3011.00</v>
      </c>
      <c r="BD292" t="s">
        <v>1797</v>
      </c>
      <c r="BE292" t="s">
        <v>8757</v>
      </c>
      <c r="BF292" t="s">
        <v>8758</v>
      </c>
      <c r="BG292">
        <v>2</v>
      </c>
      <c r="BI292" s="1">
        <v>44105</v>
      </c>
      <c r="BJ292" s="1">
        <v>44469</v>
      </c>
      <c r="BM292">
        <v>35</v>
      </c>
      <c r="BN292">
        <v>7</v>
      </c>
      <c r="BO292">
        <v>7</v>
      </c>
      <c r="BP292">
        <v>0</v>
      </c>
      <c r="BQ292">
        <v>7</v>
      </c>
      <c r="BR292">
        <v>0</v>
      </c>
      <c r="BS292">
        <v>7</v>
      </c>
      <c r="BT292">
        <v>7</v>
      </c>
      <c r="BU292" t="str">
        <f>"7:00 AM"</f>
        <v>7:00 AM</v>
      </c>
      <c r="BV292" t="str">
        <f>"3:00 PM"</f>
        <v>3:00 PM</v>
      </c>
      <c r="BW292" t="s">
        <v>128</v>
      </c>
      <c r="BX292">
        <v>0</v>
      </c>
      <c r="BY292">
        <v>3</v>
      </c>
      <c r="BZ292" t="s">
        <v>111</v>
      </c>
      <c r="CA292">
        <v>0</v>
      </c>
      <c r="CB292" t="s">
        <v>8759</v>
      </c>
      <c r="CC292" t="s">
        <v>593</v>
      </c>
      <c r="CD292" t="s">
        <v>594</v>
      </c>
      <c r="CE292" t="s">
        <v>116</v>
      </c>
      <c r="CF292" t="s">
        <v>117</v>
      </c>
      <c r="CG292">
        <v>96950</v>
      </c>
      <c r="CH292" s="3">
        <v>7.51</v>
      </c>
      <c r="CI292" s="3">
        <v>7.6</v>
      </c>
      <c r="CJ292" s="3">
        <v>11.27</v>
      </c>
      <c r="CK292" s="3">
        <v>11.4</v>
      </c>
      <c r="CL292" t="s">
        <v>132</v>
      </c>
      <c r="CM292" t="s">
        <v>119</v>
      </c>
      <c r="CN292" t="s">
        <v>133</v>
      </c>
      <c r="CP292" t="s">
        <v>111</v>
      </c>
      <c r="CQ292" t="s">
        <v>134</v>
      </c>
      <c r="CR292" t="s">
        <v>111</v>
      </c>
      <c r="CS292" t="s">
        <v>134</v>
      </c>
      <c r="CT292" t="s">
        <v>119</v>
      </c>
      <c r="CU292" t="s">
        <v>134</v>
      </c>
      <c r="CV292" t="s">
        <v>119</v>
      </c>
      <c r="CW292" t="s">
        <v>605</v>
      </c>
      <c r="CX292">
        <v>16709898373</v>
      </c>
      <c r="CY292" t="s">
        <v>601</v>
      </c>
      <c r="CZ292" t="s">
        <v>119</v>
      </c>
      <c r="DA292" t="s">
        <v>134</v>
      </c>
      <c r="DB292" t="s">
        <v>111</v>
      </c>
    </row>
    <row r="293" spans="1:111" ht="15" customHeight="1" x14ac:dyDescent="0.25">
      <c r="A293" t="s">
        <v>1788</v>
      </c>
      <c r="B293" t="s">
        <v>137</v>
      </c>
      <c r="C293" s="1">
        <v>44050.046735300923</v>
      </c>
      <c r="D293" s="1">
        <v>44111</v>
      </c>
      <c r="E293" t="s">
        <v>138</v>
      </c>
      <c r="F293" s="1">
        <v>44103.833333333336</v>
      </c>
      <c r="G293" t="s">
        <v>134</v>
      </c>
      <c r="H293" t="s">
        <v>111</v>
      </c>
      <c r="I293" t="s">
        <v>111</v>
      </c>
      <c r="J293" t="s">
        <v>591</v>
      </c>
      <c r="K293" t="s">
        <v>592</v>
      </c>
      <c r="L293" t="s">
        <v>593</v>
      </c>
      <c r="M293" t="s">
        <v>594</v>
      </c>
      <c r="N293" t="s">
        <v>116</v>
      </c>
      <c r="O293" t="s">
        <v>117</v>
      </c>
      <c r="P293">
        <v>96950</v>
      </c>
      <c r="Q293" t="s">
        <v>118</v>
      </c>
      <c r="R293" t="s">
        <v>119</v>
      </c>
      <c r="S293">
        <v>16702886903</v>
      </c>
      <c r="U293">
        <v>72111</v>
      </c>
      <c r="V293" t="s">
        <v>120</v>
      </c>
      <c r="X293" t="s">
        <v>1789</v>
      </c>
      <c r="Y293" t="s">
        <v>1790</v>
      </c>
      <c r="Z293" t="s">
        <v>1791</v>
      </c>
      <c r="AA293" t="s">
        <v>216</v>
      </c>
      <c r="AB293" t="s">
        <v>593</v>
      </c>
      <c r="AC293" t="s">
        <v>594</v>
      </c>
      <c r="AD293" t="s">
        <v>116</v>
      </c>
      <c r="AE293" t="s">
        <v>117</v>
      </c>
      <c r="AF293">
        <v>96950</v>
      </c>
      <c r="AG293" t="s">
        <v>118</v>
      </c>
      <c r="AH293" t="s">
        <v>119</v>
      </c>
      <c r="AI293">
        <v>16709898373</v>
      </c>
      <c r="AK293" t="s">
        <v>601</v>
      </c>
      <c r="BC293" t="str">
        <f>"37-2012.00"</f>
        <v>37-2012.00</v>
      </c>
      <c r="BD293" t="s">
        <v>424</v>
      </c>
      <c r="BE293" t="s">
        <v>1792</v>
      </c>
      <c r="BF293" t="s">
        <v>1793</v>
      </c>
      <c r="BG293">
        <v>3</v>
      </c>
      <c r="BH293">
        <v>3</v>
      </c>
      <c r="BI293" s="1">
        <v>44105</v>
      </c>
      <c r="BJ293" s="1">
        <v>44469</v>
      </c>
      <c r="BK293" s="1">
        <v>44111</v>
      </c>
      <c r="BL293" s="1">
        <v>44469</v>
      </c>
      <c r="BM293">
        <v>35</v>
      </c>
      <c r="BN293">
        <v>0</v>
      </c>
      <c r="BO293">
        <v>7</v>
      </c>
      <c r="BP293">
        <v>7</v>
      </c>
      <c r="BQ293">
        <v>7</v>
      </c>
      <c r="BR293">
        <v>7</v>
      </c>
      <c r="BS293">
        <v>7</v>
      </c>
      <c r="BT293">
        <v>0</v>
      </c>
      <c r="BU293" t="str">
        <f>"8:00 AM"</f>
        <v>8:00 AM</v>
      </c>
      <c r="BV293" t="str">
        <f>"4:00 PM"</f>
        <v>4:00 PM</v>
      </c>
      <c r="BW293" t="s">
        <v>128</v>
      </c>
      <c r="BX293">
        <v>0</v>
      </c>
      <c r="BY293">
        <v>3</v>
      </c>
      <c r="BZ293" t="s">
        <v>111</v>
      </c>
      <c r="CA293">
        <v>0</v>
      </c>
      <c r="CB293" t="s">
        <v>1794</v>
      </c>
      <c r="CC293" t="s">
        <v>593</v>
      </c>
      <c r="CD293" t="s">
        <v>594</v>
      </c>
      <c r="CE293" t="s">
        <v>116</v>
      </c>
      <c r="CF293" t="s">
        <v>117</v>
      </c>
      <c r="CG293">
        <v>96950</v>
      </c>
      <c r="CH293" s="3">
        <v>7.33</v>
      </c>
      <c r="CI293" s="3">
        <v>7.4</v>
      </c>
      <c r="CJ293" s="3">
        <v>11</v>
      </c>
      <c r="CK293" s="3">
        <v>11.1</v>
      </c>
      <c r="CL293" t="s">
        <v>132</v>
      </c>
      <c r="CM293" t="s">
        <v>119</v>
      </c>
      <c r="CN293" t="s">
        <v>133</v>
      </c>
      <c r="CP293" t="s">
        <v>111</v>
      </c>
      <c r="CQ293" t="s">
        <v>134</v>
      </c>
      <c r="CR293" t="s">
        <v>111</v>
      </c>
      <c r="CS293" t="s">
        <v>134</v>
      </c>
      <c r="CT293" t="s">
        <v>119</v>
      </c>
      <c r="CU293" t="s">
        <v>134</v>
      </c>
      <c r="CV293" t="s">
        <v>119</v>
      </c>
      <c r="CW293" t="s">
        <v>1795</v>
      </c>
      <c r="CX293">
        <v>16702886903</v>
      </c>
      <c r="CY293" t="s">
        <v>601</v>
      </c>
      <c r="CZ293" t="s">
        <v>119</v>
      </c>
      <c r="DA293" t="s">
        <v>134</v>
      </c>
      <c r="DB293" t="s">
        <v>111</v>
      </c>
    </row>
    <row r="294" spans="1:111" ht="15" customHeight="1" x14ac:dyDescent="0.25">
      <c r="A294" t="s">
        <v>6400</v>
      </c>
      <c r="B294" t="s">
        <v>137</v>
      </c>
      <c r="C294" s="1">
        <v>44050.054323495373</v>
      </c>
      <c r="D294" s="1">
        <v>44112</v>
      </c>
      <c r="E294" t="s">
        <v>138</v>
      </c>
      <c r="F294" s="1">
        <v>44103.833333333336</v>
      </c>
      <c r="G294" t="s">
        <v>111</v>
      </c>
      <c r="H294" t="s">
        <v>111</v>
      </c>
      <c r="I294" t="s">
        <v>111</v>
      </c>
      <c r="J294" t="s">
        <v>2245</v>
      </c>
      <c r="L294" t="s">
        <v>2246</v>
      </c>
      <c r="M294" t="s">
        <v>2247</v>
      </c>
      <c r="N294" t="s">
        <v>552</v>
      </c>
      <c r="O294" t="s">
        <v>117</v>
      </c>
      <c r="P294">
        <v>96952</v>
      </c>
      <c r="Q294" t="s">
        <v>118</v>
      </c>
      <c r="S294">
        <v>16702345080</v>
      </c>
      <c r="U294">
        <v>334210</v>
      </c>
      <c r="V294" t="s">
        <v>120</v>
      </c>
      <c r="X294" t="s">
        <v>2248</v>
      </c>
      <c r="Y294" t="s">
        <v>1395</v>
      </c>
      <c r="AA294" t="s">
        <v>2249</v>
      </c>
      <c r="AB294" t="s">
        <v>2246</v>
      </c>
      <c r="AC294" t="s">
        <v>2251</v>
      </c>
      <c r="AD294" t="s">
        <v>552</v>
      </c>
      <c r="AE294" t="s">
        <v>117</v>
      </c>
      <c r="AF294">
        <v>96952</v>
      </c>
      <c r="AG294" t="s">
        <v>118</v>
      </c>
      <c r="AI294">
        <v>16702345080</v>
      </c>
      <c r="AK294" t="s">
        <v>2259</v>
      </c>
      <c r="AL294" t="s">
        <v>1192</v>
      </c>
      <c r="AM294" t="s">
        <v>1435</v>
      </c>
      <c r="AN294" t="s">
        <v>3117</v>
      </c>
      <c r="AO294" t="s">
        <v>121</v>
      </c>
      <c r="AP294" t="s">
        <v>2253</v>
      </c>
      <c r="AQ294" t="s">
        <v>5488</v>
      </c>
      <c r="AR294" t="s">
        <v>116</v>
      </c>
      <c r="AS294" t="s">
        <v>117</v>
      </c>
      <c r="AT294">
        <v>96950</v>
      </c>
      <c r="AU294" t="s">
        <v>118</v>
      </c>
      <c r="AW294">
        <v>16702330081</v>
      </c>
      <c r="AY294" t="s">
        <v>1439</v>
      </c>
      <c r="AZ294" t="s">
        <v>1440</v>
      </c>
      <c r="BA294" t="s">
        <v>117</v>
      </c>
      <c r="BB294" t="s">
        <v>6401</v>
      </c>
      <c r="BC294" t="str">
        <f>"49-9071.00"</f>
        <v>49-9071.00</v>
      </c>
      <c r="BD294" t="s">
        <v>125</v>
      </c>
      <c r="BE294" t="s">
        <v>6402</v>
      </c>
      <c r="BF294" t="s">
        <v>4535</v>
      </c>
      <c r="BG294">
        <v>1</v>
      </c>
      <c r="BH294">
        <v>1</v>
      </c>
      <c r="BI294" s="1">
        <v>44105</v>
      </c>
      <c r="BJ294" s="1">
        <v>44469</v>
      </c>
      <c r="BK294" s="1">
        <v>44112</v>
      </c>
      <c r="BL294" s="1">
        <v>44469</v>
      </c>
      <c r="BM294">
        <v>40</v>
      </c>
      <c r="BN294">
        <v>0</v>
      </c>
      <c r="BO294">
        <v>8</v>
      </c>
      <c r="BP294">
        <v>8</v>
      </c>
      <c r="BQ294">
        <v>8</v>
      </c>
      <c r="BR294">
        <v>8</v>
      </c>
      <c r="BS294">
        <v>8</v>
      </c>
      <c r="BT294">
        <v>0</v>
      </c>
      <c r="BU294" t="str">
        <f>"7:30 AM"</f>
        <v>7:30 AM</v>
      </c>
      <c r="BV294" t="str">
        <f>"4:30 PM"</f>
        <v>4:30 PM</v>
      </c>
      <c r="BW294" t="s">
        <v>128</v>
      </c>
      <c r="BX294">
        <v>0</v>
      </c>
      <c r="BY294">
        <v>12</v>
      </c>
      <c r="BZ294" t="s">
        <v>111</v>
      </c>
      <c r="CA294">
        <v>0</v>
      </c>
      <c r="CB294" t="e">
        <f>- Understands THE SCADA control system AND ability TO troubleshoot HVAC systems is also recommended.</f>
        <v>#NAME?</v>
      </c>
      <c r="CC294" t="s">
        <v>2246</v>
      </c>
      <c r="CD294" t="s">
        <v>2247</v>
      </c>
      <c r="CE294" t="s">
        <v>552</v>
      </c>
      <c r="CF294" t="s">
        <v>117</v>
      </c>
      <c r="CG294">
        <v>96952</v>
      </c>
      <c r="CH294" s="3">
        <v>8.33</v>
      </c>
      <c r="CJ294" s="3">
        <v>12.5</v>
      </c>
      <c r="CL294" t="s">
        <v>132</v>
      </c>
      <c r="CM294" t="s">
        <v>119</v>
      </c>
      <c r="CN294" t="s">
        <v>133</v>
      </c>
      <c r="CP294" t="s">
        <v>111</v>
      </c>
      <c r="CQ294" t="s">
        <v>134</v>
      </c>
      <c r="CR294" t="s">
        <v>111</v>
      </c>
      <c r="CS294" t="s">
        <v>134</v>
      </c>
      <c r="CT294" t="s">
        <v>119</v>
      </c>
      <c r="CU294" t="s">
        <v>134</v>
      </c>
      <c r="CV294" t="s">
        <v>119</v>
      </c>
      <c r="CW294" t="s">
        <v>119</v>
      </c>
      <c r="CX294">
        <v>16702345080</v>
      </c>
      <c r="CY294" t="s">
        <v>6403</v>
      </c>
      <c r="CZ294" t="s">
        <v>119</v>
      </c>
      <c r="DA294" t="s">
        <v>134</v>
      </c>
      <c r="DB294" t="s">
        <v>111</v>
      </c>
    </row>
    <row r="295" spans="1:111" ht="15" customHeight="1" x14ac:dyDescent="0.25">
      <c r="A295" t="s">
        <v>590</v>
      </c>
      <c r="B295" t="s">
        <v>109</v>
      </c>
      <c r="C295" s="1">
        <v>44050.051582754626</v>
      </c>
      <c r="D295" s="1">
        <v>44113</v>
      </c>
      <c r="E295" t="s">
        <v>138</v>
      </c>
      <c r="F295" s="1">
        <v>44103.833333333336</v>
      </c>
      <c r="G295" t="s">
        <v>134</v>
      </c>
      <c r="H295" t="s">
        <v>111</v>
      </c>
      <c r="I295" t="s">
        <v>111</v>
      </c>
      <c r="J295" t="s">
        <v>591</v>
      </c>
      <c r="K295" t="s">
        <v>592</v>
      </c>
      <c r="L295" t="s">
        <v>593</v>
      </c>
      <c r="M295" t="s">
        <v>594</v>
      </c>
      <c r="N295" t="s">
        <v>116</v>
      </c>
      <c r="O295" t="s">
        <v>117</v>
      </c>
      <c r="P295">
        <v>96950</v>
      </c>
      <c r="Q295" t="s">
        <v>118</v>
      </c>
      <c r="R295" t="s">
        <v>119</v>
      </c>
      <c r="S295">
        <v>16702886903</v>
      </c>
      <c r="U295">
        <v>72111</v>
      </c>
      <c r="V295" t="s">
        <v>120</v>
      </c>
      <c r="X295" t="s">
        <v>595</v>
      </c>
      <c r="Y295" t="s">
        <v>596</v>
      </c>
      <c r="Z295" t="s">
        <v>597</v>
      </c>
      <c r="AA295" t="s">
        <v>598</v>
      </c>
      <c r="AB295" t="s">
        <v>599</v>
      </c>
      <c r="AC295" t="s">
        <v>600</v>
      </c>
      <c r="AD295" t="s">
        <v>116</v>
      </c>
      <c r="AE295" t="s">
        <v>117</v>
      </c>
      <c r="AF295">
        <v>96950</v>
      </c>
      <c r="AG295" t="s">
        <v>118</v>
      </c>
      <c r="AH295" t="s">
        <v>119</v>
      </c>
      <c r="AI295">
        <v>16709898373</v>
      </c>
      <c r="AK295" t="s">
        <v>601</v>
      </c>
      <c r="BC295" t="str">
        <f>"49-9071.00"</f>
        <v>49-9071.00</v>
      </c>
      <c r="BD295" t="s">
        <v>125</v>
      </c>
      <c r="BE295" t="s">
        <v>602</v>
      </c>
      <c r="BF295" t="s">
        <v>603</v>
      </c>
      <c r="BG295">
        <v>6</v>
      </c>
      <c r="BI295" s="1">
        <v>44105</v>
      </c>
      <c r="BJ295" s="1">
        <v>44469</v>
      </c>
      <c r="BM295">
        <v>35</v>
      </c>
      <c r="BN295">
        <v>0</v>
      </c>
      <c r="BO295">
        <v>7</v>
      </c>
      <c r="BP295">
        <v>7</v>
      </c>
      <c r="BQ295">
        <v>7</v>
      </c>
      <c r="BR295">
        <v>7</v>
      </c>
      <c r="BS295">
        <v>7</v>
      </c>
      <c r="BT295">
        <v>0</v>
      </c>
      <c r="BU295" t="str">
        <f t="shared" ref="BU295:BU305" si="20">"8:00 AM"</f>
        <v>8:00 AM</v>
      </c>
      <c r="BV295" t="str">
        <f>"4:00 PM"</f>
        <v>4:00 PM</v>
      </c>
      <c r="BW295" t="s">
        <v>128</v>
      </c>
      <c r="BX295">
        <v>0</v>
      </c>
      <c r="BY295">
        <v>24</v>
      </c>
      <c r="BZ295" t="s">
        <v>111</v>
      </c>
      <c r="CA295">
        <v>0</v>
      </c>
      <c r="CB295" t="s">
        <v>604</v>
      </c>
      <c r="CC295" t="s">
        <v>593</v>
      </c>
      <c r="CD295" t="s">
        <v>594</v>
      </c>
      <c r="CE295" t="s">
        <v>116</v>
      </c>
      <c r="CF295" t="s">
        <v>117</v>
      </c>
      <c r="CG295">
        <v>96950</v>
      </c>
      <c r="CH295" s="3">
        <v>8.33</v>
      </c>
      <c r="CI295" s="3">
        <v>9</v>
      </c>
      <c r="CJ295" s="3">
        <v>12.5</v>
      </c>
      <c r="CK295" s="3">
        <v>13.5</v>
      </c>
      <c r="CL295" t="s">
        <v>132</v>
      </c>
      <c r="CM295" t="s">
        <v>119</v>
      </c>
      <c r="CN295" t="s">
        <v>133</v>
      </c>
      <c r="CP295" t="s">
        <v>111</v>
      </c>
      <c r="CQ295" t="s">
        <v>134</v>
      </c>
      <c r="CR295" t="s">
        <v>111</v>
      </c>
      <c r="CS295" t="s">
        <v>134</v>
      </c>
      <c r="CT295" t="s">
        <v>119</v>
      </c>
      <c r="CU295" t="s">
        <v>134</v>
      </c>
      <c r="CV295" t="s">
        <v>119</v>
      </c>
      <c r="CW295" t="s">
        <v>605</v>
      </c>
      <c r="CX295">
        <v>16702886903</v>
      </c>
      <c r="CY295" t="s">
        <v>601</v>
      </c>
      <c r="CZ295" t="s">
        <v>119</v>
      </c>
      <c r="DA295" t="s">
        <v>134</v>
      </c>
      <c r="DB295" t="s">
        <v>111</v>
      </c>
    </row>
    <row r="296" spans="1:111" ht="15" customHeight="1" x14ac:dyDescent="0.25">
      <c r="A296" t="s">
        <v>8512</v>
      </c>
      <c r="B296" t="s">
        <v>193</v>
      </c>
      <c r="C296" s="1">
        <v>44050.059127430555</v>
      </c>
      <c r="D296" s="1">
        <v>44130</v>
      </c>
      <c r="E296" t="s">
        <v>138</v>
      </c>
      <c r="F296" s="1">
        <v>44103.833333333336</v>
      </c>
      <c r="G296" t="s">
        <v>134</v>
      </c>
      <c r="H296" t="s">
        <v>111</v>
      </c>
      <c r="I296" t="s">
        <v>111</v>
      </c>
      <c r="J296" t="s">
        <v>8513</v>
      </c>
      <c r="K296" t="s">
        <v>8514</v>
      </c>
      <c r="L296" t="s">
        <v>8515</v>
      </c>
      <c r="M296" t="s">
        <v>154</v>
      </c>
      <c r="N296" t="s">
        <v>344</v>
      </c>
      <c r="O296" t="s">
        <v>117</v>
      </c>
      <c r="P296">
        <v>96950</v>
      </c>
      <c r="Q296" t="s">
        <v>118</v>
      </c>
      <c r="R296" t="s">
        <v>119</v>
      </c>
      <c r="S296">
        <v>16702886904</v>
      </c>
      <c r="U296">
        <v>53111</v>
      </c>
      <c r="V296" t="s">
        <v>120</v>
      </c>
      <c r="X296" t="s">
        <v>595</v>
      </c>
      <c r="Y296" t="s">
        <v>596</v>
      </c>
      <c r="Z296" t="s">
        <v>597</v>
      </c>
      <c r="AA296" t="s">
        <v>598</v>
      </c>
      <c r="AB296" t="s">
        <v>8515</v>
      </c>
      <c r="AC296" t="s">
        <v>154</v>
      </c>
      <c r="AD296" t="s">
        <v>344</v>
      </c>
      <c r="AE296" t="s">
        <v>117</v>
      </c>
      <c r="AF296">
        <v>96950</v>
      </c>
      <c r="AG296" t="s">
        <v>118</v>
      </c>
      <c r="AH296" t="s">
        <v>119</v>
      </c>
      <c r="AI296">
        <v>16709898373</v>
      </c>
      <c r="AK296" t="s">
        <v>7340</v>
      </c>
      <c r="BC296" t="str">
        <f>"43-3031.00"</f>
        <v>43-3031.00</v>
      </c>
      <c r="BD296" t="s">
        <v>176</v>
      </c>
      <c r="BE296" t="s">
        <v>8516</v>
      </c>
      <c r="BF296" t="s">
        <v>555</v>
      </c>
      <c r="BG296">
        <v>2</v>
      </c>
      <c r="BI296" s="1">
        <v>44105</v>
      </c>
      <c r="BJ296" s="1">
        <v>45199</v>
      </c>
      <c r="BM296">
        <v>35</v>
      </c>
      <c r="BN296">
        <v>0</v>
      </c>
      <c r="BO296">
        <v>7</v>
      </c>
      <c r="BP296">
        <v>7</v>
      </c>
      <c r="BQ296">
        <v>7</v>
      </c>
      <c r="BR296">
        <v>7</v>
      </c>
      <c r="BS296">
        <v>7</v>
      </c>
      <c r="BT296">
        <v>0</v>
      </c>
      <c r="BU296" t="str">
        <f t="shared" si="20"/>
        <v>8:00 AM</v>
      </c>
      <c r="BV296" t="str">
        <f>"5:00 PM"</f>
        <v>5:00 PM</v>
      </c>
      <c r="BW296" t="s">
        <v>349</v>
      </c>
      <c r="BX296">
        <v>0</v>
      </c>
      <c r="BY296">
        <v>24</v>
      </c>
      <c r="BZ296" t="s">
        <v>111</v>
      </c>
      <c r="CA296">
        <v>0</v>
      </c>
      <c r="CB296" t="s">
        <v>8517</v>
      </c>
      <c r="CC296" t="s">
        <v>8515</v>
      </c>
      <c r="CD296" t="s">
        <v>154</v>
      </c>
      <c r="CE296" t="s">
        <v>344</v>
      </c>
      <c r="CF296" t="s">
        <v>117</v>
      </c>
      <c r="CG296">
        <v>96950</v>
      </c>
      <c r="CH296" s="3">
        <v>9.8699999999999992</v>
      </c>
      <c r="CI296" s="3">
        <v>9.9</v>
      </c>
      <c r="CJ296" s="3">
        <v>14.81</v>
      </c>
      <c r="CK296" s="3">
        <v>14.85</v>
      </c>
      <c r="CL296" t="s">
        <v>132</v>
      </c>
      <c r="CM296" t="s">
        <v>119</v>
      </c>
      <c r="CN296" t="s">
        <v>133</v>
      </c>
      <c r="CP296" t="s">
        <v>111</v>
      </c>
      <c r="CQ296" t="s">
        <v>134</v>
      </c>
      <c r="CR296" t="s">
        <v>111</v>
      </c>
      <c r="CS296" t="s">
        <v>134</v>
      </c>
      <c r="CT296" t="s">
        <v>119</v>
      </c>
      <c r="CU296" t="s">
        <v>134</v>
      </c>
      <c r="CV296" t="s">
        <v>119</v>
      </c>
      <c r="CW296" t="s">
        <v>605</v>
      </c>
      <c r="CX296">
        <v>16702886904</v>
      </c>
      <c r="CY296" t="s">
        <v>7340</v>
      </c>
      <c r="CZ296" t="s">
        <v>119</v>
      </c>
      <c r="DA296" t="s">
        <v>134</v>
      </c>
      <c r="DB296" t="s">
        <v>111</v>
      </c>
    </row>
    <row r="297" spans="1:111" ht="15" customHeight="1" x14ac:dyDescent="0.25">
      <c r="A297" t="s">
        <v>7335</v>
      </c>
      <c r="B297" t="s">
        <v>193</v>
      </c>
      <c r="C297" s="1">
        <v>44050.060815740741</v>
      </c>
      <c r="D297" s="1">
        <v>44130</v>
      </c>
      <c r="E297" t="s">
        <v>138</v>
      </c>
      <c r="F297" s="1">
        <v>44103.833333333336</v>
      </c>
      <c r="G297" t="s">
        <v>134</v>
      </c>
      <c r="H297" t="s">
        <v>111</v>
      </c>
      <c r="I297" t="s">
        <v>111</v>
      </c>
      <c r="J297" t="s">
        <v>7336</v>
      </c>
      <c r="K297" t="s">
        <v>7337</v>
      </c>
      <c r="L297" t="s">
        <v>7338</v>
      </c>
      <c r="M297" t="s">
        <v>340</v>
      </c>
      <c r="N297" t="s">
        <v>116</v>
      </c>
      <c r="O297" t="s">
        <v>117</v>
      </c>
      <c r="P297">
        <v>96950</v>
      </c>
      <c r="Q297" t="s">
        <v>118</v>
      </c>
      <c r="R297" t="s">
        <v>119</v>
      </c>
      <c r="S297">
        <v>16702886904</v>
      </c>
      <c r="U297">
        <v>53111</v>
      </c>
      <c r="V297" t="s">
        <v>120</v>
      </c>
      <c r="X297" t="s">
        <v>7339</v>
      </c>
      <c r="Y297" t="s">
        <v>1790</v>
      </c>
      <c r="Z297" t="s">
        <v>1791</v>
      </c>
      <c r="AA297" t="s">
        <v>216</v>
      </c>
      <c r="AB297" t="s">
        <v>7338</v>
      </c>
      <c r="AC297" t="s">
        <v>340</v>
      </c>
      <c r="AD297" t="s">
        <v>116</v>
      </c>
      <c r="AE297" t="s">
        <v>117</v>
      </c>
      <c r="AF297">
        <v>96950</v>
      </c>
      <c r="AG297" t="s">
        <v>118</v>
      </c>
      <c r="AH297" t="s">
        <v>119</v>
      </c>
      <c r="AI297">
        <v>16709898373</v>
      </c>
      <c r="AK297" t="s">
        <v>7340</v>
      </c>
      <c r="BC297" t="str">
        <f>"37-2012.00"</f>
        <v>37-2012.00</v>
      </c>
      <c r="BD297" t="s">
        <v>424</v>
      </c>
      <c r="BE297" t="s">
        <v>7341</v>
      </c>
      <c r="BF297" t="s">
        <v>1793</v>
      </c>
      <c r="BG297">
        <v>2</v>
      </c>
      <c r="BI297" s="1">
        <v>44105</v>
      </c>
      <c r="BJ297" s="1">
        <v>45199</v>
      </c>
      <c r="BM297">
        <v>35</v>
      </c>
      <c r="BN297">
        <v>0</v>
      </c>
      <c r="BO297">
        <v>7</v>
      </c>
      <c r="BP297">
        <v>7</v>
      </c>
      <c r="BQ297">
        <v>7</v>
      </c>
      <c r="BR297">
        <v>7</v>
      </c>
      <c r="BS297">
        <v>7</v>
      </c>
      <c r="BT297">
        <v>0</v>
      </c>
      <c r="BU297" t="str">
        <f t="shared" si="20"/>
        <v>8:00 AM</v>
      </c>
      <c r="BV297" t="str">
        <f>"4:00 PM"</f>
        <v>4:00 PM</v>
      </c>
      <c r="BW297" t="s">
        <v>128</v>
      </c>
      <c r="BX297">
        <v>0</v>
      </c>
      <c r="BY297">
        <v>3</v>
      </c>
      <c r="BZ297" t="s">
        <v>111</v>
      </c>
      <c r="CA297">
        <v>0</v>
      </c>
      <c r="CB297" t="s">
        <v>7342</v>
      </c>
      <c r="CC297" t="s">
        <v>7338</v>
      </c>
      <c r="CD297" t="s">
        <v>340</v>
      </c>
      <c r="CE297" t="s">
        <v>116</v>
      </c>
      <c r="CF297" t="s">
        <v>117</v>
      </c>
      <c r="CG297">
        <v>96950</v>
      </c>
      <c r="CH297" s="3">
        <v>7.33</v>
      </c>
      <c r="CI297" s="3">
        <v>7.4</v>
      </c>
      <c r="CJ297" s="3">
        <v>11</v>
      </c>
      <c r="CK297" s="3">
        <v>11.1</v>
      </c>
      <c r="CL297" t="s">
        <v>132</v>
      </c>
      <c r="CM297" t="s">
        <v>119</v>
      </c>
      <c r="CN297" t="s">
        <v>133</v>
      </c>
      <c r="CP297" t="s">
        <v>111</v>
      </c>
      <c r="CQ297" t="s">
        <v>134</v>
      </c>
      <c r="CR297" t="s">
        <v>111</v>
      </c>
      <c r="CS297" t="s">
        <v>134</v>
      </c>
      <c r="CT297" t="s">
        <v>119</v>
      </c>
      <c r="CU297" t="s">
        <v>134</v>
      </c>
      <c r="CV297" t="s">
        <v>119</v>
      </c>
      <c r="CW297" t="s">
        <v>605</v>
      </c>
      <c r="CX297">
        <v>16702886904</v>
      </c>
      <c r="CY297" t="s">
        <v>7340</v>
      </c>
      <c r="CZ297" t="s">
        <v>119</v>
      </c>
      <c r="DA297" t="s">
        <v>134</v>
      </c>
      <c r="DB297" t="s">
        <v>111</v>
      </c>
    </row>
    <row r="298" spans="1:111" ht="15" customHeight="1" x14ac:dyDescent="0.25">
      <c r="A298" t="s">
        <v>8704</v>
      </c>
      <c r="B298" t="s">
        <v>109</v>
      </c>
      <c r="C298" s="1">
        <v>44050.077954398148</v>
      </c>
      <c r="D298" s="1">
        <v>44112</v>
      </c>
      <c r="E298" t="s">
        <v>138</v>
      </c>
      <c r="F298" s="1">
        <v>44103.833333333336</v>
      </c>
      <c r="G298" t="s">
        <v>134</v>
      </c>
      <c r="H298" t="s">
        <v>111</v>
      </c>
      <c r="I298" t="s">
        <v>111</v>
      </c>
      <c r="J298" t="s">
        <v>591</v>
      </c>
      <c r="K298" t="s">
        <v>592</v>
      </c>
      <c r="L298" t="s">
        <v>593</v>
      </c>
      <c r="M298" t="s">
        <v>594</v>
      </c>
      <c r="N298" t="s">
        <v>116</v>
      </c>
      <c r="O298" t="s">
        <v>117</v>
      </c>
      <c r="P298">
        <v>96950</v>
      </c>
      <c r="Q298" t="s">
        <v>118</v>
      </c>
      <c r="R298" t="s">
        <v>119</v>
      </c>
      <c r="S298">
        <v>16702886903</v>
      </c>
      <c r="U298">
        <v>72111</v>
      </c>
      <c r="V298" t="s">
        <v>120</v>
      </c>
      <c r="X298" t="s">
        <v>595</v>
      </c>
      <c r="Y298" t="s">
        <v>596</v>
      </c>
      <c r="Z298" t="s">
        <v>597</v>
      </c>
      <c r="AA298" t="s">
        <v>598</v>
      </c>
      <c r="AB298" t="s">
        <v>599</v>
      </c>
      <c r="AC298" t="s">
        <v>600</v>
      </c>
      <c r="AD298" t="s">
        <v>116</v>
      </c>
      <c r="AE298" t="s">
        <v>117</v>
      </c>
      <c r="AF298">
        <v>96950</v>
      </c>
      <c r="AG298" t="s">
        <v>118</v>
      </c>
      <c r="AH298" t="s">
        <v>119</v>
      </c>
      <c r="AI298">
        <v>16709898373</v>
      </c>
      <c r="AK298" t="s">
        <v>601</v>
      </c>
      <c r="BC298" t="str">
        <f>"49-9071.00"</f>
        <v>49-9071.00</v>
      </c>
      <c r="BD298" t="s">
        <v>125</v>
      </c>
      <c r="BE298" t="s">
        <v>602</v>
      </c>
      <c r="BF298" t="s">
        <v>603</v>
      </c>
      <c r="BG298">
        <v>2</v>
      </c>
      <c r="BI298" s="1">
        <v>44105</v>
      </c>
      <c r="BJ298" s="1">
        <v>45199</v>
      </c>
      <c r="BM298">
        <v>35</v>
      </c>
      <c r="BN298">
        <v>0</v>
      </c>
      <c r="BO298">
        <v>7</v>
      </c>
      <c r="BP298">
        <v>7</v>
      </c>
      <c r="BQ298">
        <v>7</v>
      </c>
      <c r="BR298">
        <v>7</v>
      </c>
      <c r="BS298">
        <v>7</v>
      </c>
      <c r="BT298">
        <v>0</v>
      </c>
      <c r="BU298" t="str">
        <f t="shared" si="20"/>
        <v>8:00 AM</v>
      </c>
      <c r="BV298" t="str">
        <f>"4:00 PM"</f>
        <v>4:00 PM</v>
      </c>
      <c r="BW298" t="s">
        <v>128</v>
      </c>
      <c r="BX298">
        <v>0</v>
      </c>
      <c r="BY298">
        <v>24</v>
      </c>
      <c r="BZ298" t="s">
        <v>111</v>
      </c>
      <c r="CA298">
        <v>0</v>
      </c>
      <c r="CB298" t="s">
        <v>604</v>
      </c>
      <c r="CC298" t="s">
        <v>593</v>
      </c>
      <c r="CD298" t="s">
        <v>594</v>
      </c>
      <c r="CE298" t="s">
        <v>116</v>
      </c>
      <c r="CF298" t="s">
        <v>117</v>
      </c>
      <c r="CG298">
        <v>96950</v>
      </c>
      <c r="CH298" s="3">
        <v>8.33</v>
      </c>
      <c r="CI298" s="3">
        <v>9</v>
      </c>
      <c r="CJ298" s="3">
        <v>12.5</v>
      </c>
      <c r="CK298" s="3">
        <v>13.5</v>
      </c>
      <c r="CL298" t="s">
        <v>132</v>
      </c>
      <c r="CM298" t="s">
        <v>119</v>
      </c>
      <c r="CN298" t="s">
        <v>133</v>
      </c>
      <c r="CP298" t="s">
        <v>111</v>
      </c>
      <c r="CQ298" t="s">
        <v>134</v>
      </c>
      <c r="CR298" t="s">
        <v>111</v>
      </c>
      <c r="CS298" t="s">
        <v>134</v>
      </c>
      <c r="CT298" t="s">
        <v>119</v>
      </c>
      <c r="CU298" t="s">
        <v>134</v>
      </c>
      <c r="CV298" t="s">
        <v>119</v>
      </c>
      <c r="CW298" t="s">
        <v>7067</v>
      </c>
      <c r="CX298">
        <v>16702886903</v>
      </c>
      <c r="CY298" t="s">
        <v>601</v>
      </c>
      <c r="CZ298" t="s">
        <v>119</v>
      </c>
      <c r="DA298" t="s">
        <v>134</v>
      </c>
      <c r="DB298" t="s">
        <v>111</v>
      </c>
    </row>
    <row r="299" spans="1:111" ht="15" customHeight="1" x14ac:dyDescent="0.25">
      <c r="A299" t="s">
        <v>4106</v>
      </c>
      <c r="B299" t="s">
        <v>109</v>
      </c>
      <c r="C299" s="1">
        <v>44050.119814583333</v>
      </c>
      <c r="D299" s="1">
        <v>44125</v>
      </c>
      <c r="E299" t="s">
        <v>110</v>
      </c>
      <c r="G299" t="s">
        <v>111</v>
      </c>
      <c r="H299" t="s">
        <v>111</v>
      </c>
      <c r="I299" t="s">
        <v>111</v>
      </c>
      <c r="J299" t="s">
        <v>4107</v>
      </c>
      <c r="K299" t="s">
        <v>4108</v>
      </c>
      <c r="L299" t="s">
        <v>4109</v>
      </c>
      <c r="M299" t="s">
        <v>325</v>
      </c>
      <c r="N299" t="s">
        <v>325</v>
      </c>
      <c r="O299" t="s">
        <v>117</v>
      </c>
      <c r="P299">
        <v>96950</v>
      </c>
      <c r="Q299" t="s">
        <v>118</v>
      </c>
      <c r="S299">
        <v>16702877095</v>
      </c>
      <c r="U299">
        <v>236220</v>
      </c>
      <c r="V299" t="s">
        <v>120</v>
      </c>
      <c r="X299" t="s">
        <v>4110</v>
      </c>
      <c r="Y299" t="s">
        <v>4111</v>
      </c>
      <c r="Z299" t="s">
        <v>4112</v>
      </c>
      <c r="AA299" t="s">
        <v>4113</v>
      </c>
      <c r="AB299" t="s">
        <v>4109</v>
      </c>
      <c r="AC299" t="s">
        <v>325</v>
      </c>
      <c r="AD299" t="s">
        <v>325</v>
      </c>
      <c r="AE299" t="s">
        <v>117</v>
      </c>
      <c r="AF299">
        <v>96950</v>
      </c>
      <c r="AG299" t="s">
        <v>118</v>
      </c>
      <c r="AI299">
        <v>16702877095</v>
      </c>
      <c r="AK299" t="s">
        <v>4114</v>
      </c>
      <c r="BC299" t="str">
        <f>"47-2061.00"</f>
        <v>47-2061.00</v>
      </c>
      <c r="BD299" t="s">
        <v>628</v>
      </c>
      <c r="BE299" t="s">
        <v>4115</v>
      </c>
      <c r="BF299" t="s">
        <v>4116</v>
      </c>
      <c r="BG299">
        <v>6</v>
      </c>
      <c r="BI299" s="1">
        <v>44105</v>
      </c>
      <c r="BJ299" s="1">
        <v>44469</v>
      </c>
      <c r="BM299">
        <v>40</v>
      </c>
      <c r="BN299">
        <v>0</v>
      </c>
      <c r="BO299">
        <v>8</v>
      </c>
      <c r="BP299">
        <v>8</v>
      </c>
      <c r="BQ299">
        <v>8</v>
      </c>
      <c r="BR299">
        <v>8</v>
      </c>
      <c r="BS299">
        <v>8</v>
      </c>
      <c r="BT299">
        <v>0</v>
      </c>
      <c r="BU299" t="str">
        <f t="shared" si="20"/>
        <v>8:00 AM</v>
      </c>
      <c r="BV299" t="str">
        <f t="shared" ref="BV299:BV307" si="21">"5:00 PM"</f>
        <v>5:00 PM</v>
      </c>
      <c r="BW299" t="s">
        <v>162</v>
      </c>
      <c r="BX299">
        <v>0</v>
      </c>
      <c r="BY299">
        <v>12</v>
      </c>
      <c r="BZ299" t="s">
        <v>111</v>
      </c>
      <c r="CA299">
        <v>0</v>
      </c>
      <c r="CB299" s="2" t="s">
        <v>4117</v>
      </c>
      <c r="CC299" t="s">
        <v>4118</v>
      </c>
      <c r="CE299" t="s">
        <v>154</v>
      </c>
      <c r="CF299" t="s">
        <v>117</v>
      </c>
      <c r="CG299">
        <v>96950</v>
      </c>
      <c r="CH299" s="3">
        <v>11.2</v>
      </c>
      <c r="CI299" s="3">
        <v>11.2</v>
      </c>
      <c r="CJ299" s="3">
        <v>16.8</v>
      </c>
      <c r="CK299" s="3">
        <v>16.8</v>
      </c>
      <c r="CL299" t="s">
        <v>132</v>
      </c>
      <c r="CN299" t="s">
        <v>133</v>
      </c>
      <c r="CP299" t="s">
        <v>111</v>
      </c>
      <c r="CQ299" t="s">
        <v>134</v>
      </c>
      <c r="CR299" t="s">
        <v>111</v>
      </c>
      <c r="CS299" t="s">
        <v>134</v>
      </c>
      <c r="CT299" t="s">
        <v>119</v>
      </c>
      <c r="CU299" t="s">
        <v>134</v>
      </c>
      <c r="CV299" t="s">
        <v>119</v>
      </c>
      <c r="CW299" t="s">
        <v>4119</v>
      </c>
      <c r="CX299">
        <v>16702877095</v>
      </c>
      <c r="CY299" t="s">
        <v>4114</v>
      </c>
      <c r="CZ299" t="s">
        <v>119</v>
      </c>
      <c r="DA299" t="s">
        <v>134</v>
      </c>
      <c r="DB299" t="s">
        <v>111</v>
      </c>
    </row>
    <row r="300" spans="1:111" ht="15" customHeight="1" x14ac:dyDescent="0.25">
      <c r="A300" t="s">
        <v>7432</v>
      </c>
      <c r="B300" t="s">
        <v>137</v>
      </c>
      <c r="C300" s="1">
        <v>44050.169127199071</v>
      </c>
      <c r="D300" s="1">
        <v>44112</v>
      </c>
      <c r="E300" t="s">
        <v>138</v>
      </c>
      <c r="F300" s="1">
        <v>44104.833333333336</v>
      </c>
      <c r="G300" t="s">
        <v>134</v>
      </c>
      <c r="H300" t="s">
        <v>111</v>
      </c>
      <c r="I300" t="s">
        <v>111</v>
      </c>
      <c r="J300" t="s">
        <v>7433</v>
      </c>
      <c r="K300" t="s">
        <v>7434</v>
      </c>
      <c r="L300" t="s">
        <v>7435</v>
      </c>
      <c r="N300" t="s">
        <v>154</v>
      </c>
      <c r="O300" t="s">
        <v>117</v>
      </c>
      <c r="P300">
        <v>96950</v>
      </c>
      <c r="Q300" t="s">
        <v>118</v>
      </c>
      <c r="S300">
        <v>16702357379</v>
      </c>
      <c r="U300">
        <v>42345</v>
      </c>
      <c r="V300" t="s">
        <v>120</v>
      </c>
      <c r="X300" t="s">
        <v>7436</v>
      </c>
      <c r="Y300" t="s">
        <v>7437</v>
      </c>
      <c r="Z300" t="s">
        <v>7438</v>
      </c>
      <c r="AA300" t="s">
        <v>1109</v>
      </c>
      <c r="AB300" t="s">
        <v>7439</v>
      </c>
      <c r="AD300" t="s">
        <v>154</v>
      </c>
      <c r="AE300" t="s">
        <v>117</v>
      </c>
      <c r="AF300">
        <v>96950</v>
      </c>
      <c r="AG300" t="s">
        <v>118</v>
      </c>
      <c r="AI300">
        <v>16702357379</v>
      </c>
      <c r="AK300" t="s">
        <v>7440</v>
      </c>
      <c r="BC300" t="str">
        <f>"11-1021.00"</f>
        <v>11-1021.00</v>
      </c>
      <c r="BD300" t="s">
        <v>838</v>
      </c>
      <c r="BE300" t="s">
        <v>7441</v>
      </c>
      <c r="BF300" t="s">
        <v>423</v>
      </c>
      <c r="BG300">
        <v>1</v>
      </c>
      <c r="BH300">
        <v>1</v>
      </c>
      <c r="BI300" s="1">
        <v>44106</v>
      </c>
      <c r="BJ300" s="1">
        <v>44470</v>
      </c>
      <c r="BK300" s="1">
        <v>44112</v>
      </c>
      <c r="BL300" s="1">
        <v>44470</v>
      </c>
      <c r="BM300">
        <v>40</v>
      </c>
      <c r="BN300">
        <v>0</v>
      </c>
      <c r="BO300">
        <v>8</v>
      </c>
      <c r="BP300">
        <v>8</v>
      </c>
      <c r="BQ300">
        <v>8</v>
      </c>
      <c r="BR300">
        <v>8</v>
      </c>
      <c r="BS300">
        <v>8</v>
      </c>
      <c r="BT300">
        <v>0</v>
      </c>
      <c r="BU300" t="str">
        <f t="shared" si="20"/>
        <v>8:00 AM</v>
      </c>
      <c r="BV300" t="str">
        <f t="shared" si="21"/>
        <v>5:00 PM</v>
      </c>
      <c r="BW300" t="s">
        <v>128</v>
      </c>
      <c r="BX300">
        <v>0</v>
      </c>
      <c r="BY300">
        <v>36</v>
      </c>
      <c r="BZ300" t="s">
        <v>134</v>
      </c>
      <c r="CA300">
        <v>7</v>
      </c>
      <c r="CB300" t="s">
        <v>286</v>
      </c>
      <c r="CC300" t="s">
        <v>7442</v>
      </c>
      <c r="CE300" t="s">
        <v>154</v>
      </c>
      <c r="CF300" t="s">
        <v>117</v>
      </c>
      <c r="CG300">
        <v>96950</v>
      </c>
      <c r="CH300" s="3">
        <v>30.92</v>
      </c>
      <c r="CI300" s="3">
        <v>30.92</v>
      </c>
      <c r="CJ300" s="3">
        <v>46.38</v>
      </c>
      <c r="CK300" s="3">
        <v>46.38</v>
      </c>
      <c r="CL300" t="s">
        <v>132</v>
      </c>
      <c r="CM300" t="s">
        <v>286</v>
      </c>
      <c r="CN300" t="s">
        <v>133</v>
      </c>
      <c r="CP300" t="s">
        <v>111</v>
      </c>
      <c r="CQ300" t="s">
        <v>134</v>
      </c>
      <c r="CR300" t="s">
        <v>111</v>
      </c>
      <c r="CS300" t="s">
        <v>134</v>
      </c>
      <c r="CT300" t="s">
        <v>119</v>
      </c>
      <c r="CU300" t="s">
        <v>134</v>
      </c>
      <c r="CV300" t="s">
        <v>119</v>
      </c>
      <c r="CW300" t="s">
        <v>7443</v>
      </c>
      <c r="CX300">
        <v>16702357379</v>
      </c>
      <c r="CY300" t="s">
        <v>7440</v>
      </c>
      <c r="CZ300" t="s">
        <v>119</v>
      </c>
      <c r="DA300" t="s">
        <v>134</v>
      </c>
      <c r="DB300" t="s">
        <v>111</v>
      </c>
    </row>
    <row r="301" spans="1:111" ht="15" customHeight="1" x14ac:dyDescent="0.25">
      <c r="A301" t="s">
        <v>7956</v>
      </c>
      <c r="B301" t="s">
        <v>193</v>
      </c>
      <c r="C301" s="1">
        <v>44050.182874189813</v>
      </c>
      <c r="D301" s="1">
        <v>44137</v>
      </c>
      <c r="E301" t="s">
        <v>138</v>
      </c>
      <c r="F301" s="1">
        <v>44103.833333333336</v>
      </c>
      <c r="G301" t="s">
        <v>111</v>
      </c>
      <c r="H301" t="s">
        <v>111</v>
      </c>
      <c r="I301" t="s">
        <v>111</v>
      </c>
      <c r="J301" t="s">
        <v>489</v>
      </c>
      <c r="L301" t="s">
        <v>375</v>
      </c>
      <c r="M301" t="s">
        <v>375</v>
      </c>
      <c r="N301" t="s">
        <v>154</v>
      </c>
      <c r="O301" t="s">
        <v>117</v>
      </c>
      <c r="P301">
        <v>96950</v>
      </c>
      <c r="Q301" t="s">
        <v>118</v>
      </c>
      <c r="S301">
        <v>16702346445</v>
      </c>
      <c r="T301">
        <v>2263</v>
      </c>
      <c r="U301">
        <v>53111</v>
      </c>
      <c r="V301" t="s">
        <v>120</v>
      </c>
      <c r="X301" t="s">
        <v>372</v>
      </c>
      <c r="Y301" t="s">
        <v>383</v>
      </c>
      <c r="AA301" t="s">
        <v>374</v>
      </c>
      <c r="AB301" t="s">
        <v>375</v>
      </c>
      <c r="AC301" t="s">
        <v>375</v>
      </c>
      <c r="AD301" t="s">
        <v>154</v>
      </c>
      <c r="AE301" t="s">
        <v>117</v>
      </c>
      <c r="AF301">
        <v>96950</v>
      </c>
      <c r="AG301" t="s">
        <v>118</v>
      </c>
      <c r="AI301">
        <v>16702346445</v>
      </c>
      <c r="AJ301">
        <v>2263</v>
      </c>
      <c r="AK301" t="s">
        <v>376</v>
      </c>
      <c r="BC301" t="str">
        <f>"49-9071.00"</f>
        <v>49-9071.00</v>
      </c>
      <c r="BD301" t="s">
        <v>125</v>
      </c>
      <c r="BE301" t="s">
        <v>7957</v>
      </c>
      <c r="BF301" t="s">
        <v>4807</v>
      </c>
      <c r="BG301">
        <v>3</v>
      </c>
      <c r="BI301" s="1">
        <v>44105</v>
      </c>
      <c r="BJ301" s="1">
        <v>44469</v>
      </c>
      <c r="BM301">
        <v>40</v>
      </c>
      <c r="BN301">
        <v>0</v>
      </c>
      <c r="BO301">
        <v>8</v>
      </c>
      <c r="BP301">
        <v>8</v>
      </c>
      <c r="BQ301">
        <v>8</v>
      </c>
      <c r="BR301">
        <v>8</v>
      </c>
      <c r="BS301">
        <v>8</v>
      </c>
      <c r="BT301">
        <v>0</v>
      </c>
      <c r="BU301" t="str">
        <f t="shared" si="20"/>
        <v>8:00 AM</v>
      </c>
      <c r="BV301" t="str">
        <f t="shared" si="21"/>
        <v>5:00 PM</v>
      </c>
      <c r="BW301" t="s">
        <v>128</v>
      </c>
      <c r="BX301">
        <v>0</v>
      </c>
      <c r="BY301">
        <v>12</v>
      </c>
      <c r="BZ301" t="s">
        <v>111</v>
      </c>
      <c r="CA301">
        <v>0</v>
      </c>
      <c r="CB301" s="2" t="s">
        <v>492</v>
      </c>
      <c r="CC301" t="s">
        <v>375</v>
      </c>
      <c r="CD301" t="s">
        <v>375</v>
      </c>
      <c r="CE301" t="s">
        <v>154</v>
      </c>
      <c r="CF301" t="s">
        <v>117</v>
      </c>
      <c r="CG301">
        <v>96950</v>
      </c>
      <c r="CH301" s="3">
        <v>12.64</v>
      </c>
      <c r="CI301" s="3">
        <v>12.64</v>
      </c>
      <c r="CJ301" s="3">
        <v>18.96</v>
      </c>
      <c r="CK301" s="3">
        <v>18.96</v>
      </c>
      <c r="CL301" t="s">
        <v>132</v>
      </c>
      <c r="CM301" t="s">
        <v>493</v>
      </c>
      <c r="CN301" t="s">
        <v>133</v>
      </c>
      <c r="CP301" t="s">
        <v>111</v>
      </c>
      <c r="CQ301" t="s">
        <v>134</v>
      </c>
      <c r="CR301" t="s">
        <v>111</v>
      </c>
      <c r="CS301" t="s">
        <v>134</v>
      </c>
      <c r="CT301" t="s">
        <v>119</v>
      </c>
      <c r="CU301" t="s">
        <v>134</v>
      </c>
      <c r="CV301" t="s">
        <v>119</v>
      </c>
      <c r="CW301" t="s">
        <v>119</v>
      </c>
      <c r="CX301">
        <v>16702346445</v>
      </c>
      <c r="CY301" t="s">
        <v>376</v>
      </c>
      <c r="CZ301" t="s">
        <v>119</v>
      </c>
      <c r="DA301" t="s">
        <v>134</v>
      </c>
      <c r="DB301" t="s">
        <v>111</v>
      </c>
      <c r="DC301" t="s">
        <v>372</v>
      </c>
      <c r="DD301" t="s">
        <v>383</v>
      </c>
      <c r="DF301" t="s">
        <v>489</v>
      </c>
      <c r="DG301" t="s">
        <v>376</v>
      </c>
    </row>
    <row r="302" spans="1:111" ht="15" customHeight="1" x14ac:dyDescent="0.25">
      <c r="A302" t="s">
        <v>8674</v>
      </c>
      <c r="B302" t="s">
        <v>137</v>
      </c>
      <c r="C302" s="1">
        <v>44050.191322800929</v>
      </c>
      <c r="D302" s="1">
        <v>44118</v>
      </c>
      <c r="E302" t="s">
        <v>110</v>
      </c>
      <c r="G302" t="s">
        <v>111</v>
      </c>
      <c r="H302" t="s">
        <v>111</v>
      </c>
      <c r="I302" t="s">
        <v>111</v>
      </c>
      <c r="J302" t="s">
        <v>6273</v>
      </c>
      <c r="K302" t="s">
        <v>6274</v>
      </c>
      <c r="L302" t="s">
        <v>8675</v>
      </c>
      <c r="N302" t="s">
        <v>154</v>
      </c>
      <c r="O302" t="s">
        <v>117</v>
      </c>
      <c r="P302">
        <v>96950</v>
      </c>
      <c r="Q302" t="s">
        <v>118</v>
      </c>
      <c r="S302">
        <v>16702354061</v>
      </c>
      <c r="U302">
        <v>11411</v>
      </c>
      <c r="V302" t="s">
        <v>120</v>
      </c>
      <c r="X302" t="s">
        <v>6276</v>
      </c>
      <c r="Y302" t="s">
        <v>8676</v>
      </c>
      <c r="Z302" t="s">
        <v>4406</v>
      </c>
      <c r="AA302" t="s">
        <v>1169</v>
      </c>
      <c r="AB302" t="s">
        <v>8677</v>
      </c>
      <c r="AD302" t="s">
        <v>116</v>
      </c>
      <c r="AE302" t="s">
        <v>117</v>
      </c>
      <c r="AF302">
        <v>96950</v>
      </c>
      <c r="AG302" t="s">
        <v>118</v>
      </c>
      <c r="AI302">
        <v>16702354061</v>
      </c>
      <c r="AK302" t="s">
        <v>6279</v>
      </c>
      <c r="BC302" t="str">
        <f>"49-3023.01"</f>
        <v>49-3023.01</v>
      </c>
      <c r="BD302" t="s">
        <v>451</v>
      </c>
      <c r="BE302" t="s">
        <v>8678</v>
      </c>
      <c r="BF302" t="s">
        <v>8679</v>
      </c>
      <c r="BG302">
        <v>1</v>
      </c>
      <c r="BH302">
        <v>1</v>
      </c>
      <c r="BI302" s="1">
        <v>44105</v>
      </c>
      <c r="BJ302" s="1">
        <v>44469</v>
      </c>
      <c r="BK302" s="1">
        <v>44118</v>
      </c>
      <c r="BL302" s="1">
        <v>44469</v>
      </c>
      <c r="BM302">
        <v>35</v>
      </c>
      <c r="BN302">
        <v>0</v>
      </c>
      <c r="BO302">
        <v>7</v>
      </c>
      <c r="BP302">
        <v>7</v>
      </c>
      <c r="BQ302">
        <v>7</v>
      </c>
      <c r="BR302">
        <v>7</v>
      </c>
      <c r="BS302">
        <v>7</v>
      </c>
      <c r="BT302">
        <v>0</v>
      </c>
      <c r="BU302" t="str">
        <f t="shared" si="20"/>
        <v>8:00 AM</v>
      </c>
      <c r="BV302" t="str">
        <f t="shared" si="21"/>
        <v>5:00 PM</v>
      </c>
      <c r="BW302" t="s">
        <v>128</v>
      </c>
      <c r="BX302">
        <v>0</v>
      </c>
      <c r="BY302">
        <v>12</v>
      </c>
      <c r="BZ302" t="s">
        <v>111</v>
      </c>
      <c r="CA302">
        <v>0</v>
      </c>
      <c r="CB302" t="s">
        <v>8680</v>
      </c>
      <c r="CC302" t="s">
        <v>8681</v>
      </c>
      <c r="CE302" t="s">
        <v>154</v>
      </c>
      <c r="CF302" t="s">
        <v>117</v>
      </c>
      <c r="CG302">
        <v>96950</v>
      </c>
      <c r="CH302" s="3">
        <v>14.71</v>
      </c>
      <c r="CI302" s="3">
        <v>14.71</v>
      </c>
      <c r="CJ302" s="3">
        <v>22.06</v>
      </c>
      <c r="CK302" s="3">
        <v>22.06</v>
      </c>
      <c r="CL302" t="s">
        <v>132</v>
      </c>
      <c r="CM302" t="s">
        <v>162</v>
      </c>
      <c r="CN302" t="s">
        <v>133</v>
      </c>
      <c r="CP302" t="s">
        <v>111</v>
      </c>
      <c r="CQ302" t="s">
        <v>134</v>
      </c>
      <c r="CR302" t="s">
        <v>111</v>
      </c>
      <c r="CS302" t="s">
        <v>134</v>
      </c>
      <c r="CT302" t="s">
        <v>119</v>
      </c>
      <c r="CU302" t="s">
        <v>134</v>
      </c>
      <c r="CV302" t="s">
        <v>119</v>
      </c>
      <c r="CW302" t="s">
        <v>8682</v>
      </c>
      <c r="CX302">
        <v>16702354261</v>
      </c>
      <c r="CY302" t="s">
        <v>6279</v>
      </c>
      <c r="CZ302" t="s">
        <v>119</v>
      </c>
      <c r="DA302" t="s">
        <v>134</v>
      </c>
      <c r="DB302" t="s">
        <v>111</v>
      </c>
      <c r="DC302" t="s">
        <v>6276</v>
      </c>
      <c r="DD302" t="s">
        <v>6277</v>
      </c>
      <c r="DE302" t="s">
        <v>4406</v>
      </c>
      <c r="DF302" t="s">
        <v>6284</v>
      </c>
      <c r="DG302" t="s">
        <v>6279</v>
      </c>
    </row>
    <row r="303" spans="1:111" ht="15" customHeight="1" x14ac:dyDescent="0.25">
      <c r="A303" t="s">
        <v>488</v>
      </c>
      <c r="B303" t="s">
        <v>193</v>
      </c>
      <c r="C303" s="1">
        <v>44050.190953356483</v>
      </c>
      <c r="D303" s="1">
        <v>44132</v>
      </c>
      <c r="E303" t="s">
        <v>110</v>
      </c>
      <c r="G303" t="s">
        <v>111</v>
      </c>
      <c r="H303" t="s">
        <v>111</v>
      </c>
      <c r="I303" t="s">
        <v>111</v>
      </c>
      <c r="J303" t="s">
        <v>489</v>
      </c>
      <c r="L303" t="s">
        <v>375</v>
      </c>
      <c r="M303" t="s">
        <v>375</v>
      </c>
      <c r="N303" t="s">
        <v>154</v>
      </c>
      <c r="O303" t="s">
        <v>117</v>
      </c>
      <c r="P303">
        <v>96950</v>
      </c>
      <c r="Q303" t="s">
        <v>118</v>
      </c>
      <c r="S303">
        <v>16702346445</v>
      </c>
      <c r="T303">
        <v>2263</v>
      </c>
      <c r="U303">
        <v>53111</v>
      </c>
      <c r="V303" t="s">
        <v>120</v>
      </c>
      <c r="X303" t="s">
        <v>372</v>
      </c>
      <c r="Y303" t="s">
        <v>383</v>
      </c>
      <c r="AA303" t="s">
        <v>374</v>
      </c>
      <c r="AB303" t="s">
        <v>375</v>
      </c>
      <c r="AC303" t="s">
        <v>375</v>
      </c>
      <c r="AD303" t="s">
        <v>154</v>
      </c>
      <c r="AE303" t="s">
        <v>117</v>
      </c>
      <c r="AF303">
        <v>96950</v>
      </c>
      <c r="AG303" t="s">
        <v>118</v>
      </c>
      <c r="AI303">
        <v>16702346445</v>
      </c>
      <c r="AJ303">
        <v>2263</v>
      </c>
      <c r="AK303" t="s">
        <v>376</v>
      </c>
      <c r="BC303" t="str">
        <f>"49-9071.00"</f>
        <v>49-9071.00</v>
      </c>
      <c r="BD303" t="s">
        <v>125</v>
      </c>
      <c r="BE303" t="s">
        <v>490</v>
      </c>
      <c r="BF303" t="s">
        <v>491</v>
      </c>
      <c r="BG303">
        <v>2</v>
      </c>
      <c r="BI303" s="1">
        <v>44105</v>
      </c>
      <c r="BJ303" s="1">
        <v>44469</v>
      </c>
      <c r="BM303">
        <v>40</v>
      </c>
      <c r="BN303">
        <v>0</v>
      </c>
      <c r="BO303">
        <v>8</v>
      </c>
      <c r="BP303">
        <v>8</v>
      </c>
      <c r="BQ303">
        <v>8</v>
      </c>
      <c r="BR303">
        <v>8</v>
      </c>
      <c r="BS303">
        <v>8</v>
      </c>
      <c r="BT303">
        <v>0</v>
      </c>
      <c r="BU303" t="str">
        <f t="shared" si="20"/>
        <v>8:00 AM</v>
      </c>
      <c r="BV303" t="str">
        <f t="shared" si="21"/>
        <v>5:00 PM</v>
      </c>
      <c r="BW303" t="s">
        <v>128</v>
      </c>
      <c r="BX303">
        <v>0</v>
      </c>
      <c r="BY303">
        <v>12</v>
      </c>
      <c r="BZ303" t="s">
        <v>111</v>
      </c>
      <c r="CA303">
        <v>0</v>
      </c>
      <c r="CB303" s="2" t="s">
        <v>492</v>
      </c>
      <c r="CC303" t="s">
        <v>375</v>
      </c>
      <c r="CD303" t="s">
        <v>375</v>
      </c>
      <c r="CE303" t="s">
        <v>154</v>
      </c>
      <c r="CF303" t="s">
        <v>117</v>
      </c>
      <c r="CG303">
        <v>96950</v>
      </c>
      <c r="CH303" s="3">
        <v>12.64</v>
      </c>
      <c r="CI303" s="3">
        <v>12.64</v>
      </c>
      <c r="CJ303" s="3">
        <v>18.96</v>
      </c>
      <c r="CK303" s="3">
        <v>18.96</v>
      </c>
      <c r="CL303" t="s">
        <v>132</v>
      </c>
      <c r="CM303" t="s">
        <v>493</v>
      </c>
      <c r="CN303" t="s">
        <v>133</v>
      </c>
      <c r="CP303" t="s">
        <v>111</v>
      </c>
      <c r="CQ303" t="s">
        <v>134</v>
      </c>
      <c r="CR303" t="s">
        <v>111</v>
      </c>
      <c r="CS303" t="s">
        <v>134</v>
      </c>
      <c r="CT303" t="s">
        <v>119</v>
      </c>
      <c r="CU303" t="s">
        <v>134</v>
      </c>
      <c r="CV303" t="s">
        <v>119</v>
      </c>
      <c r="CW303" t="s">
        <v>119</v>
      </c>
      <c r="CX303">
        <v>16702346445</v>
      </c>
      <c r="CY303" t="s">
        <v>376</v>
      </c>
      <c r="CZ303" t="s">
        <v>119</v>
      </c>
      <c r="DA303" t="s">
        <v>134</v>
      </c>
      <c r="DB303" t="s">
        <v>111</v>
      </c>
      <c r="DC303" t="s">
        <v>372</v>
      </c>
      <c r="DD303" t="s">
        <v>383</v>
      </c>
      <c r="DF303" t="s">
        <v>489</v>
      </c>
      <c r="DG303" t="s">
        <v>376</v>
      </c>
    </row>
    <row r="304" spans="1:111" ht="15" customHeight="1" x14ac:dyDescent="0.25">
      <c r="A304" t="s">
        <v>9320</v>
      </c>
      <c r="B304" t="s">
        <v>193</v>
      </c>
      <c r="C304" s="1">
        <v>44050.202599189812</v>
      </c>
      <c r="D304" s="1">
        <v>44137</v>
      </c>
      <c r="E304" t="s">
        <v>110</v>
      </c>
      <c r="G304" t="s">
        <v>111</v>
      </c>
      <c r="H304" t="s">
        <v>111</v>
      </c>
      <c r="I304" t="s">
        <v>111</v>
      </c>
      <c r="J304" t="s">
        <v>9321</v>
      </c>
      <c r="L304" t="s">
        <v>375</v>
      </c>
      <c r="M304" t="s">
        <v>375</v>
      </c>
      <c r="N304" t="s">
        <v>154</v>
      </c>
      <c r="O304" t="s">
        <v>117</v>
      </c>
      <c r="P304">
        <v>96950</v>
      </c>
      <c r="Q304" t="s">
        <v>118</v>
      </c>
      <c r="S304">
        <v>16702346445</v>
      </c>
      <c r="T304">
        <v>2263</v>
      </c>
      <c r="U304">
        <v>53111</v>
      </c>
      <c r="V304" t="s">
        <v>120</v>
      </c>
      <c r="X304" t="s">
        <v>372</v>
      </c>
      <c r="Y304" t="s">
        <v>383</v>
      </c>
      <c r="AA304" t="s">
        <v>374</v>
      </c>
      <c r="AB304" t="s">
        <v>375</v>
      </c>
      <c r="AC304" t="s">
        <v>375</v>
      </c>
      <c r="AD304" t="s">
        <v>154</v>
      </c>
      <c r="AE304" t="s">
        <v>117</v>
      </c>
      <c r="AF304">
        <v>96950</v>
      </c>
      <c r="AG304" t="s">
        <v>118</v>
      </c>
      <c r="AI304">
        <v>16702346445</v>
      </c>
      <c r="AJ304">
        <v>2263</v>
      </c>
      <c r="AK304" t="s">
        <v>376</v>
      </c>
      <c r="BC304" t="str">
        <f>"49-9021.01"</f>
        <v>49-9021.01</v>
      </c>
      <c r="BD304" t="s">
        <v>816</v>
      </c>
      <c r="BE304" t="s">
        <v>9322</v>
      </c>
      <c r="BF304" t="s">
        <v>3856</v>
      </c>
      <c r="BG304">
        <v>3</v>
      </c>
      <c r="BI304" s="1">
        <v>44105</v>
      </c>
      <c r="BJ304" s="1">
        <v>44469</v>
      </c>
      <c r="BM304">
        <v>40</v>
      </c>
      <c r="BN304">
        <v>0</v>
      </c>
      <c r="BO304">
        <v>8</v>
      </c>
      <c r="BP304">
        <v>8</v>
      </c>
      <c r="BQ304">
        <v>8</v>
      </c>
      <c r="BR304">
        <v>8</v>
      </c>
      <c r="BS304">
        <v>8</v>
      </c>
      <c r="BT304">
        <v>0</v>
      </c>
      <c r="BU304" t="str">
        <f t="shared" si="20"/>
        <v>8:00 AM</v>
      </c>
      <c r="BV304" t="str">
        <f t="shared" si="21"/>
        <v>5:00 PM</v>
      </c>
      <c r="BW304" t="s">
        <v>128</v>
      </c>
      <c r="BX304">
        <v>0</v>
      </c>
      <c r="BY304">
        <v>12</v>
      </c>
      <c r="BZ304" t="s">
        <v>111</v>
      </c>
      <c r="CA304">
        <v>0</v>
      </c>
      <c r="CB304" s="2" t="s">
        <v>9323</v>
      </c>
      <c r="CC304" t="s">
        <v>375</v>
      </c>
      <c r="CD304" t="s">
        <v>375</v>
      </c>
      <c r="CE304" t="s">
        <v>154</v>
      </c>
      <c r="CF304" t="s">
        <v>117</v>
      </c>
      <c r="CG304">
        <v>96950</v>
      </c>
      <c r="CH304" s="3">
        <v>18.059999999999999</v>
      </c>
      <c r="CI304" s="3">
        <v>18.059999999999999</v>
      </c>
      <c r="CJ304" s="3">
        <v>27.09</v>
      </c>
      <c r="CK304" s="3">
        <v>27.09</v>
      </c>
      <c r="CL304" t="s">
        <v>132</v>
      </c>
      <c r="CM304" t="s">
        <v>493</v>
      </c>
      <c r="CN304" t="s">
        <v>133</v>
      </c>
      <c r="CP304" t="s">
        <v>111</v>
      </c>
      <c r="CQ304" t="s">
        <v>134</v>
      </c>
      <c r="CR304" t="s">
        <v>111</v>
      </c>
      <c r="CS304" t="s">
        <v>134</v>
      </c>
      <c r="CT304" t="s">
        <v>119</v>
      </c>
      <c r="CU304" t="s">
        <v>134</v>
      </c>
      <c r="CV304" t="s">
        <v>119</v>
      </c>
      <c r="CW304" t="s">
        <v>119</v>
      </c>
      <c r="CX304">
        <v>16702346445</v>
      </c>
      <c r="CY304" t="s">
        <v>376</v>
      </c>
      <c r="CZ304" t="s">
        <v>119</v>
      </c>
      <c r="DA304" t="s">
        <v>134</v>
      </c>
      <c r="DB304" t="s">
        <v>111</v>
      </c>
      <c r="DC304" t="s">
        <v>372</v>
      </c>
      <c r="DD304" t="s">
        <v>383</v>
      </c>
      <c r="DF304" t="s">
        <v>489</v>
      </c>
      <c r="DG304" t="s">
        <v>376</v>
      </c>
    </row>
    <row r="305" spans="1:111" ht="15" customHeight="1" x14ac:dyDescent="0.25">
      <c r="A305" t="s">
        <v>5619</v>
      </c>
      <c r="B305" t="s">
        <v>193</v>
      </c>
      <c r="C305" s="1">
        <v>44050.208858912039</v>
      </c>
      <c r="D305" s="1">
        <v>44131</v>
      </c>
      <c r="E305" t="s">
        <v>138</v>
      </c>
      <c r="F305" s="1">
        <v>44103.833333333336</v>
      </c>
      <c r="G305" t="s">
        <v>111</v>
      </c>
      <c r="H305" t="s">
        <v>111</v>
      </c>
      <c r="I305" t="s">
        <v>111</v>
      </c>
      <c r="J305" t="s">
        <v>3852</v>
      </c>
      <c r="K305" t="s">
        <v>3853</v>
      </c>
      <c r="L305" t="s">
        <v>3854</v>
      </c>
      <c r="M305" t="s">
        <v>3854</v>
      </c>
      <c r="N305" t="s">
        <v>154</v>
      </c>
      <c r="O305" t="s">
        <v>117</v>
      </c>
      <c r="P305">
        <v>96950</v>
      </c>
      <c r="Q305" t="s">
        <v>118</v>
      </c>
      <c r="S305">
        <v>16702346445</v>
      </c>
      <c r="T305">
        <v>2263</v>
      </c>
      <c r="U305">
        <v>23822</v>
      </c>
      <c r="V305" t="s">
        <v>120</v>
      </c>
      <c r="X305" t="s">
        <v>372</v>
      </c>
      <c r="Y305" t="s">
        <v>383</v>
      </c>
      <c r="AA305" t="s">
        <v>374</v>
      </c>
      <c r="AB305" t="s">
        <v>375</v>
      </c>
      <c r="AC305" t="s">
        <v>375</v>
      </c>
      <c r="AD305" t="s">
        <v>154</v>
      </c>
      <c r="AE305" t="s">
        <v>117</v>
      </c>
      <c r="AF305">
        <v>96590</v>
      </c>
      <c r="AG305" t="s">
        <v>118</v>
      </c>
      <c r="AI305">
        <v>16702346445</v>
      </c>
      <c r="AJ305">
        <v>2263</v>
      </c>
      <c r="AK305" t="s">
        <v>376</v>
      </c>
      <c r="BC305" t="str">
        <f>"49-9021.01"</f>
        <v>49-9021.01</v>
      </c>
      <c r="BD305" t="s">
        <v>816</v>
      </c>
      <c r="BE305" t="s">
        <v>5620</v>
      </c>
      <c r="BF305" t="s">
        <v>3856</v>
      </c>
      <c r="BG305">
        <v>1</v>
      </c>
      <c r="BI305" s="1">
        <v>44105</v>
      </c>
      <c r="BJ305" s="1">
        <v>44469</v>
      </c>
      <c r="BM305">
        <v>40</v>
      </c>
      <c r="BN305">
        <v>0</v>
      </c>
      <c r="BO305">
        <v>8</v>
      </c>
      <c r="BP305">
        <v>8</v>
      </c>
      <c r="BQ305">
        <v>8</v>
      </c>
      <c r="BR305">
        <v>8</v>
      </c>
      <c r="BS305">
        <v>8</v>
      </c>
      <c r="BT305">
        <v>0</v>
      </c>
      <c r="BU305" t="str">
        <f t="shared" si="20"/>
        <v>8:00 AM</v>
      </c>
      <c r="BV305" t="str">
        <f t="shared" si="21"/>
        <v>5:00 PM</v>
      </c>
      <c r="BW305" t="s">
        <v>128</v>
      </c>
      <c r="BX305">
        <v>0</v>
      </c>
      <c r="BY305">
        <v>12</v>
      </c>
      <c r="BZ305" t="s">
        <v>111</v>
      </c>
      <c r="CA305">
        <v>0</v>
      </c>
      <c r="CB305" s="2" t="s">
        <v>5621</v>
      </c>
      <c r="CC305" t="s">
        <v>3854</v>
      </c>
      <c r="CD305" t="s">
        <v>3854</v>
      </c>
      <c r="CE305" t="s">
        <v>154</v>
      </c>
      <c r="CF305" t="s">
        <v>117</v>
      </c>
      <c r="CG305">
        <v>96950</v>
      </c>
      <c r="CH305" s="3">
        <v>18.059999999999999</v>
      </c>
      <c r="CI305" s="3">
        <v>18.059999999999999</v>
      </c>
      <c r="CJ305" s="3">
        <v>27.09</v>
      </c>
      <c r="CK305" s="3">
        <v>27.09</v>
      </c>
      <c r="CL305" t="s">
        <v>132</v>
      </c>
      <c r="CM305" t="s">
        <v>3858</v>
      </c>
      <c r="CN305" t="s">
        <v>133</v>
      </c>
      <c r="CP305" t="s">
        <v>111</v>
      </c>
      <c r="CQ305" t="s">
        <v>134</v>
      </c>
      <c r="CR305" t="s">
        <v>111</v>
      </c>
      <c r="CS305" t="s">
        <v>134</v>
      </c>
      <c r="CT305" t="s">
        <v>119</v>
      </c>
      <c r="CU305" t="s">
        <v>134</v>
      </c>
      <c r="CV305" t="s">
        <v>119</v>
      </c>
      <c r="CW305" t="s">
        <v>119</v>
      </c>
      <c r="CX305">
        <v>16702346445</v>
      </c>
      <c r="CY305" t="s">
        <v>376</v>
      </c>
      <c r="CZ305" t="s">
        <v>119</v>
      </c>
      <c r="DA305" t="s">
        <v>134</v>
      </c>
      <c r="DB305" t="s">
        <v>111</v>
      </c>
      <c r="DC305" t="s">
        <v>372</v>
      </c>
      <c r="DD305" t="s">
        <v>383</v>
      </c>
      <c r="DF305" t="s">
        <v>3852</v>
      </c>
      <c r="DG305" t="s">
        <v>376</v>
      </c>
    </row>
    <row r="306" spans="1:111" ht="15" customHeight="1" x14ac:dyDescent="0.25">
      <c r="A306" t="s">
        <v>1710</v>
      </c>
      <c r="B306" t="s">
        <v>137</v>
      </c>
      <c r="C306" s="1">
        <v>44050.276900694444</v>
      </c>
      <c r="D306" s="1">
        <v>44118</v>
      </c>
      <c r="E306" t="s">
        <v>138</v>
      </c>
      <c r="F306" s="1">
        <v>44103.833333333336</v>
      </c>
      <c r="G306" t="s">
        <v>111</v>
      </c>
      <c r="H306" t="s">
        <v>111</v>
      </c>
      <c r="I306" t="s">
        <v>111</v>
      </c>
      <c r="J306" t="s">
        <v>1137</v>
      </c>
      <c r="K306" t="s">
        <v>1138</v>
      </c>
      <c r="L306" t="s">
        <v>1139</v>
      </c>
      <c r="M306" t="s">
        <v>344</v>
      </c>
      <c r="N306" t="s">
        <v>154</v>
      </c>
      <c r="O306" t="s">
        <v>117</v>
      </c>
      <c r="P306">
        <v>96950</v>
      </c>
      <c r="Q306" t="s">
        <v>118</v>
      </c>
      <c r="S306">
        <v>16702379950</v>
      </c>
      <c r="U306">
        <v>721120</v>
      </c>
      <c r="V306" t="s">
        <v>120</v>
      </c>
      <c r="X306" t="s">
        <v>1140</v>
      </c>
      <c r="Y306" t="s">
        <v>1141</v>
      </c>
      <c r="AA306" t="s">
        <v>1142</v>
      </c>
      <c r="AB306" t="s">
        <v>1139</v>
      </c>
      <c r="AC306" t="s">
        <v>344</v>
      </c>
      <c r="AD306" t="s">
        <v>154</v>
      </c>
      <c r="AE306" t="s">
        <v>117</v>
      </c>
      <c r="AF306">
        <v>96950</v>
      </c>
      <c r="AG306" t="s">
        <v>118</v>
      </c>
      <c r="AI306">
        <v>16702379950</v>
      </c>
      <c r="AK306" t="s">
        <v>1143</v>
      </c>
      <c r="BC306" t="str">
        <f>"11-3071.03"</f>
        <v>11-3071.03</v>
      </c>
      <c r="BD306" t="s">
        <v>1711</v>
      </c>
      <c r="BE306" t="s">
        <v>1712</v>
      </c>
      <c r="BF306" t="s">
        <v>1713</v>
      </c>
      <c r="BG306">
        <v>2</v>
      </c>
      <c r="BH306">
        <v>2</v>
      </c>
      <c r="BI306" s="1">
        <v>44105</v>
      </c>
      <c r="BJ306" s="1">
        <v>44469</v>
      </c>
      <c r="BK306" s="1">
        <v>44118</v>
      </c>
      <c r="BL306" s="1">
        <v>44469</v>
      </c>
      <c r="BM306">
        <v>35</v>
      </c>
      <c r="BN306">
        <v>0</v>
      </c>
      <c r="BO306">
        <v>7</v>
      </c>
      <c r="BP306">
        <v>7</v>
      </c>
      <c r="BQ306">
        <v>7</v>
      </c>
      <c r="BR306">
        <v>7</v>
      </c>
      <c r="BS306">
        <v>7</v>
      </c>
      <c r="BT306">
        <v>0</v>
      </c>
      <c r="BU306" t="str">
        <f>"9:00 AM"</f>
        <v>9:00 AM</v>
      </c>
      <c r="BV306" t="str">
        <f t="shared" si="21"/>
        <v>5:00 PM</v>
      </c>
      <c r="BW306" t="s">
        <v>415</v>
      </c>
      <c r="BX306">
        <v>0</v>
      </c>
      <c r="BY306">
        <v>36</v>
      </c>
      <c r="BZ306" t="s">
        <v>134</v>
      </c>
      <c r="CA306">
        <v>10</v>
      </c>
      <c r="CB306" t="s">
        <v>1714</v>
      </c>
      <c r="CC306" t="s">
        <v>1139</v>
      </c>
      <c r="CD306" t="s">
        <v>344</v>
      </c>
      <c r="CE306" t="s">
        <v>154</v>
      </c>
      <c r="CF306" t="s">
        <v>117</v>
      </c>
      <c r="CG306">
        <v>96950</v>
      </c>
      <c r="CH306" s="3">
        <v>31.25</v>
      </c>
      <c r="CI306" s="3">
        <v>35</v>
      </c>
      <c r="CL306" t="s">
        <v>132</v>
      </c>
      <c r="CN306" t="s">
        <v>133</v>
      </c>
      <c r="CP306" t="s">
        <v>111</v>
      </c>
      <c r="CQ306" t="s">
        <v>134</v>
      </c>
      <c r="CR306" t="s">
        <v>134</v>
      </c>
      <c r="CS306" t="s">
        <v>111</v>
      </c>
      <c r="CT306" t="s">
        <v>119</v>
      </c>
      <c r="CU306" t="s">
        <v>134</v>
      </c>
      <c r="CV306" t="s">
        <v>134</v>
      </c>
      <c r="CW306" t="s">
        <v>1147</v>
      </c>
      <c r="CX306">
        <v>16702379900</v>
      </c>
      <c r="CY306" t="s">
        <v>1148</v>
      </c>
      <c r="CZ306" t="s">
        <v>119</v>
      </c>
      <c r="DA306" t="s">
        <v>134</v>
      </c>
      <c r="DB306" t="s">
        <v>111</v>
      </c>
    </row>
    <row r="307" spans="1:111" ht="15" customHeight="1" x14ac:dyDescent="0.25">
      <c r="A307" t="s">
        <v>8150</v>
      </c>
      <c r="B307" t="s">
        <v>137</v>
      </c>
      <c r="C307" s="1">
        <v>44050.397069212966</v>
      </c>
      <c r="D307" s="1">
        <v>44112</v>
      </c>
      <c r="E307" t="s">
        <v>138</v>
      </c>
      <c r="F307" s="1">
        <v>44103.833333333336</v>
      </c>
      <c r="G307" t="s">
        <v>134</v>
      </c>
      <c r="H307" t="s">
        <v>111</v>
      </c>
      <c r="I307" t="s">
        <v>111</v>
      </c>
      <c r="J307" t="s">
        <v>1126</v>
      </c>
      <c r="K307" t="s">
        <v>1126</v>
      </c>
      <c r="L307" t="s">
        <v>1127</v>
      </c>
      <c r="N307" t="s">
        <v>116</v>
      </c>
      <c r="O307" t="s">
        <v>117</v>
      </c>
      <c r="P307">
        <v>96950</v>
      </c>
      <c r="Q307" t="s">
        <v>118</v>
      </c>
      <c r="R307" t="s">
        <v>154</v>
      </c>
      <c r="S307">
        <v>16702345577</v>
      </c>
      <c r="U307">
        <v>236220</v>
      </c>
      <c r="V307" t="s">
        <v>120</v>
      </c>
      <c r="X307" t="s">
        <v>1128</v>
      </c>
      <c r="Y307" t="s">
        <v>1129</v>
      </c>
      <c r="AA307" t="s">
        <v>123</v>
      </c>
      <c r="AB307" t="s">
        <v>1127</v>
      </c>
      <c r="AD307" t="s">
        <v>116</v>
      </c>
      <c r="AE307" t="s">
        <v>117</v>
      </c>
      <c r="AF307">
        <v>96950</v>
      </c>
      <c r="AG307" t="s">
        <v>118</v>
      </c>
      <c r="AH307" t="s">
        <v>116</v>
      </c>
      <c r="AI307">
        <v>16702345577</v>
      </c>
      <c r="AK307" t="s">
        <v>1130</v>
      </c>
      <c r="BC307" t="str">
        <f>"47-2061.00"</f>
        <v>47-2061.00</v>
      </c>
      <c r="BD307" t="s">
        <v>628</v>
      </c>
      <c r="BE307" t="s">
        <v>8151</v>
      </c>
      <c r="BF307" t="s">
        <v>1620</v>
      </c>
      <c r="BG307">
        <v>14</v>
      </c>
      <c r="BH307">
        <v>14</v>
      </c>
      <c r="BI307" s="1">
        <v>44105</v>
      </c>
      <c r="BJ307" s="1">
        <v>45199</v>
      </c>
      <c r="BK307" s="1">
        <v>44112</v>
      </c>
      <c r="BL307" s="1">
        <v>45199</v>
      </c>
      <c r="BM307">
        <v>40</v>
      </c>
      <c r="BN307">
        <v>0</v>
      </c>
      <c r="BO307">
        <v>8</v>
      </c>
      <c r="BP307">
        <v>8</v>
      </c>
      <c r="BQ307">
        <v>8</v>
      </c>
      <c r="BR307">
        <v>8</v>
      </c>
      <c r="BS307">
        <v>8</v>
      </c>
      <c r="BT307">
        <v>0</v>
      </c>
      <c r="BU307" t="str">
        <f>"8:00 AM"</f>
        <v>8:00 AM</v>
      </c>
      <c r="BV307" t="str">
        <f t="shared" si="21"/>
        <v>5:00 PM</v>
      </c>
      <c r="BW307" t="s">
        <v>162</v>
      </c>
      <c r="BX307">
        <v>6</v>
      </c>
      <c r="BY307">
        <v>12</v>
      </c>
      <c r="BZ307" t="s">
        <v>111</v>
      </c>
      <c r="CA307">
        <v>0</v>
      </c>
      <c r="CB307" t="s">
        <v>268</v>
      </c>
      <c r="CC307" t="s">
        <v>1133</v>
      </c>
      <c r="CD307" t="s">
        <v>1134</v>
      </c>
      <c r="CE307" t="s">
        <v>116</v>
      </c>
      <c r="CF307" t="s">
        <v>117</v>
      </c>
      <c r="CG307">
        <v>96950</v>
      </c>
      <c r="CH307" s="3">
        <v>8.09</v>
      </c>
      <c r="CI307" s="3">
        <v>8.33</v>
      </c>
      <c r="CJ307" s="3">
        <v>12.14</v>
      </c>
      <c r="CK307" s="3">
        <v>12.5</v>
      </c>
      <c r="CL307" t="s">
        <v>132</v>
      </c>
      <c r="CM307" t="s">
        <v>286</v>
      </c>
      <c r="CN307" t="s">
        <v>133</v>
      </c>
      <c r="CP307" t="s">
        <v>111</v>
      </c>
      <c r="CQ307" t="s">
        <v>134</v>
      </c>
      <c r="CR307" t="s">
        <v>134</v>
      </c>
      <c r="CS307" t="s">
        <v>134</v>
      </c>
      <c r="CT307" t="s">
        <v>134</v>
      </c>
      <c r="CU307" t="s">
        <v>134</v>
      </c>
      <c r="CV307" t="s">
        <v>134</v>
      </c>
      <c r="CW307" t="s">
        <v>8152</v>
      </c>
      <c r="CX307">
        <v>16702345577</v>
      </c>
      <c r="CY307" t="s">
        <v>1130</v>
      </c>
      <c r="CZ307" t="s">
        <v>286</v>
      </c>
      <c r="DA307" t="s">
        <v>134</v>
      </c>
      <c r="DB307" t="s">
        <v>111</v>
      </c>
    </row>
    <row r="308" spans="1:111" ht="15" customHeight="1" x14ac:dyDescent="0.25">
      <c r="A308" t="s">
        <v>7978</v>
      </c>
      <c r="B308" t="s">
        <v>109</v>
      </c>
      <c r="C308" s="1">
        <v>44050.397127199074</v>
      </c>
      <c r="D308" s="1">
        <v>44106</v>
      </c>
      <c r="E308" t="s">
        <v>138</v>
      </c>
      <c r="F308" s="1">
        <v>44103.833333333336</v>
      </c>
      <c r="G308" t="s">
        <v>134</v>
      </c>
      <c r="H308" t="s">
        <v>111</v>
      </c>
      <c r="I308" t="s">
        <v>111</v>
      </c>
      <c r="J308" t="s">
        <v>2423</v>
      </c>
      <c r="K308" t="s">
        <v>7979</v>
      </c>
      <c r="L308" t="s">
        <v>7980</v>
      </c>
      <c r="N308" t="s">
        <v>154</v>
      </c>
      <c r="O308" t="s">
        <v>117</v>
      </c>
      <c r="P308">
        <v>96950</v>
      </c>
      <c r="Q308" t="s">
        <v>118</v>
      </c>
      <c r="R308" t="s">
        <v>119</v>
      </c>
      <c r="S308">
        <v>16702333063</v>
      </c>
      <c r="U308">
        <v>722511</v>
      </c>
      <c r="V308" t="s">
        <v>120</v>
      </c>
      <c r="X308" t="s">
        <v>2426</v>
      </c>
      <c r="Y308" t="s">
        <v>2427</v>
      </c>
      <c r="AA308" t="s">
        <v>4523</v>
      </c>
      <c r="AB308" t="s">
        <v>7981</v>
      </c>
      <c r="AD308" t="s">
        <v>154</v>
      </c>
      <c r="AE308" t="s">
        <v>117</v>
      </c>
      <c r="AF308">
        <v>96950</v>
      </c>
      <c r="AG308" t="s">
        <v>118</v>
      </c>
      <c r="AH308" t="s">
        <v>119</v>
      </c>
      <c r="AI308">
        <v>16702333063</v>
      </c>
      <c r="AK308" t="s">
        <v>7982</v>
      </c>
      <c r="BC308" t="str">
        <f>"35-1011.00"</f>
        <v>35-1011.00</v>
      </c>
      <c r="BD308" t="s">
        <v>3233</v>
      </c>
      <c r="BE308" t="s">
        <v>7983</v>
      </c>
      <c r="BF308" t="s">
        <v>4525</v>
      </c>
      <c r="BG308">
        <v>1</v>
      </c>
      <c r="BI308" s="1">
        <v>44105</v>
      </c>
      <c r="BJ308" s="1">
        <v>44469</v>
      </c>
      <c r="BM308">
        <v>36</v>
      </c>
      <c r="BN308">
        <v>0</v>
      </c>
      <c r="BO308">
        <v>6</v>
      </c>
      <c r="BP308">
        <v>6</v>
      </c>
      <c r="BQ308">
        <v>6</v>
      </c>
      <c r="BR308">
        <v>6</v>
      </c>
      <c r="BS308">
        <v>6</v>
      </c>
      <c r="BT308">
        <v>6</v>
      </c>
      <c r="BU308" t="str">
        <f>"11:00 AM"</f>
        <v>11:00 AM</v>
      </c>
      <c r="BV308" t="str">
        <f>"6:00 PM"</f>
        <v>6:00 PM</v>
      </c>
      <c r="BW308" t="s">
        <v>128</v>
      </c>
      <c r="BX308">
        <v>0</v>
      </c>
      <c r="BY308">
        <v>9</v>
      </c>
      <c r="BZ308" t="s">
        <v>111</v>
      </c>
      <c r="CA308">
        <v>0</v>
      </c>
      <c r="CB308" s="2" t="s">
        <v>7984</v>
      </c>
      <c r="CC308" t="s">
        <v>4526</v>
      </c>
      <c r="CE308" t="s">
        <v>154</v>
      </c>
      <c r="CF308" t="s">
        <v>117</v>
      </c>
      <c r="CG308">
        <v>96950</v>
      </c>
      <c r="CH308" s="3">
        <v>16.73</v>
      </c>
      <c r="CI308" s="3">
        <v>16.73</v>
      </c>
      <c r="CJ308" s="3">
        <v>25.1</v>
      </c>
      <c r="CK308" s="3">
        <v>25.1</v>
      </c>
      <c r="CL308" t="s">
        <v>132</v>
      </c>
      <c r="CM308" t="s">
        <v>509</v>
      </c>
      <c r="CN308" t="s">
        <v>133</v>
      </c>
      <c r="CP308" t="s">
        <v>111</v>
      </c>
      <c r="CQ308" t="s">
        <v>134</v>
      </c>
      <c r="CR308" t="s">
        <v>111</v>
      </c>
      <c r="CS308" t="s">
        <v>134</v>
      </c>
      <c r="CT308" t="s">
        <v>119</v>
      </c>
      <c r="CU308" t="s">
        <v>119</v>
      </c>
      <c r="CV308" t="s">
        <v>119</v>
      </c>
      <c r="CW308" t="s">
        <v>510</v>
      </c>
      <c r="CX308">
        <v>16702333063</v>
      </c>
      <c r="CY308" t="s">
        <v>503</v>
      </c>
      <c r="CZ308" t="s">
        <v>119</v>
      </c>
      <c r="DA308" t="s">
        <v>134</v>
      </c>
      <c r="DB308" t="s">
        <v>111</v>
      </c>
    </row>
    <row r="309" spans="1:111" ht="15" customHeight="1" x14ac:dyDescent="0.25">
      <c r="A309" t="s">
        <v>8422</v>
      </c>
      <c r="B309" t="s">
        <v>109</v>
      </c>
      <c r="C309" s="1">
        <v>44050.397862731479</v>
      </c>
      <c r="D309" s="1">
        <v>44159</v>
      </c>
      <c r="E309" t="s">
        <v>138</v>
      </c>
      <c r="F309" s="1">
        <v>44103.833333333336</v>
      </c>
      <c r="G309" t="s">
        <v>111</v>
      </c>
      <c r="H309" t="s">
        <v>111</v>
      </c>
      <c r="I309" t="s">
        <v>111</v>
      </c>
      <c r="J309" t="s">
        <v>1126</v>
      </c>
      <c r="K309" t="s">
        <v>1126</v>
      </c>
      <c r="L309" t="s">
        <v>1127</v>
      </c>
      <c r="N309" t="s">
        <v>116</v>
      </c>
      <c r="O309" t="s">
        <v>117</v>
      </c>
      <c r="P309">
        <v>96950</v>
      </c>
      <c r="Q309" t="s">
        <v>118</v>
      </c>
      <c r="R309" t="s">
        <v>154</v>
      </c>
      <c r="S309">
        <v>16702345577</v>
      </c>
      <c r="U309">
        <v>236220</v>
      </c>
      <c r="V309" t="s">
        <v>120</v>
      </c>
      <c r="X309" t="s">
        <v>1128</v>
      </c>
      <c r="Y309" t="s">
        <v>1129</v>
      </c>
      <c r="AA309" t="s">
        <v>123</v>
      </c>
      <c r="AB309" t="s">
        <v>1127</v>
      </c>
      <c r="AD309" t="s">
        <v>116</v>
      </c>
      <c r="AE309" t="s">
        <v>117</v>
      </c>
      <c r="AF309">
        <v>96950</v>
      </c>
      <c r="AG309" t="s">
        <v>118</v>
      </c>
      <c r="AH309" t="s">
        <v>116</v>
      </c>
      <c r="AI309">
        <v>16702345577</v>
      </c>
      <c r="AK309" t="s">
        <v>1130</v>
      </c>
      <c r="BC309" t="str">
        <f>"47-2061.00"</f>
        <v>47-2061.00</v>
      </c>
      <c r="BD309" t="s">
        <v>628</v>
      </c>
      <c r="BE309" t="s">
        <v>8151</v>
      </c>
      <c r="BF309" t="s">
        <v>1620</v>
      </c>
      <c r="BG309">
        <v>5</v>
      </c>
      <c r="BI309" s="1">
        <v>44105</v>
      </c>
      <c r="BJ309" s="1">
        <v>44469</v>
      </c>
      <c r="BM309">
        <v>40</v>
      </c>
      <c r="BN309">
        <v>0</v>
      </c>
      <c r="BO309">
        <v>8</v>
      </c>
      <c r="BP309">
        <v>8</v>
      </c>
      <c r="BQ309">
        <v>8</v>
      </c>
      <c r="BR309">
        <v>8</v>
      </c>
      <c r="BS309">
        <v>8</v>
      </c>
      <c r="BT309">
        <v>0</v>
      </c>
      <c r="BU309" t="str">
        <f>"8:00 AM"</f>
        <v>8:00 AM</v>
      </c>
      <c r="BV309" t="str">
        <f t="shared" ref="BV309:BV323" si="22">"5:00 PM"</f>
        <v>5:00 PM</v>
      </c>
      <c r="BW309" t="s">
        <v>162</v>
      </c>
      <c r="BX309">
        <v>3</v>
      </c>
      <c r="BY309">
        <v>6</v>
      </c>
      <c r="BZ309" t="s">
        <v>111</v>
      </c>
      <c r="CA309">
        <v>0</v>
      </c>
      <c r="CB309" t="s">
        <v>268</v>
      </c>
      <c r="CC309" t="s">
        <v>1133</v>
      </c>
      <c r="CD309" t="s">
        <v>1134</v>
      </c>
      <c r="CE309" t="s">
        <v>116</v>
      </c>
      <c r="CF309" t="s">
        <v>117</v>
      </c>
      <c r="CG309">
        <v>96950</v>
      </c>
      <c r="CH309" s="3">
        <v>8.09</v>
      </c>
      <c r="CI309" s="3">
        <v>8.33</v>
      </c>
      <c r="CJ309" s="3">
        <v>12.14</v>
      </c>
      <c r="CK309" s="3">
        <v>12.5</v>
      </c>
      <c r="CL309" t="s">
        <v>132</v>
      </c>
      <c r="CM309" t="s">
        <v>286</v>
      </c>
      <c r="CN309" t="s">
        <v>133</v>
      </c>
      <c r="CP309" t="s">
        <v>111</v>
      </c>
      <c r="CQ309" t="s">
        <v>134</v>
      </c>
      <c r="CR309" t="s">
        <v>134</v>
      </c>
      <c r="CS309" t="s">
        <v>134</v>
      </c>
      <c r="CT309" t="s">
        <v>134</v>
      </c>
      <c r="CU309" t="s">
        <v>134</v>
      </c>
      <c r="CV309" t="s">
        <v>134</v>
      </c>
      <c r="CW309" t="s">
        <v>7807</v>
      </c>
      <c r="CX309">
        <v>16702345577</v>
      </c>
      <c r="CY309" t="s">
        <v>1130</v>
      </c>
      <c r="CZ309" t="s">
        <v>119</v>
      </c>
      <c r="DA309" t="s">
        <v>134</v>
      </c>
      <c r="DB309" t="s">
        <v>111</v>
      </c>
    </row>
    <row r="310" spans="1:111" ht="15" customHeight="1" x14ac:dyDescent="0.25">
      <c r="A310" t="s">
        <v>9560</v>
      </c>
      <c r="B310" t="s">
        <v>109</v>
      </c>
      <c r="C310" s="1">
        <v>44050.398756249997</v>
      </c>
      <c r="D310" s="1">
        <v>44137</v>
      </c>
      <c r="E310" t="s">
        <v>110</v>
      </c>
      <c r="G310" t="s">
        <v>111</v>
      </c>
      <c r="H310" t="s">
        <v>111</v>
      </c>
      <c r="I310" t="s">
        <v>111</v>
      </c>
      <c r="J310" t="s">
        <v>1126</v>
      </c>
      <c r="K310" t="s">
        <v>1126</v>
      </c>
      <c r="L310" t="s">
        <v>1127</v>
      </c>
      <c r="N310" t="s">
        <v>116</v>
      </c>
      <c r="O310" t="s">
        <v>117</v>
      </c>
      <c r="P310">
        <v>96950</v>
      </c>
      <c r="Q310" t="s">
        <v>118</v>
      </c>
      <c r="R310" t="s">
        <v>154</v>
      </c>
      <c r="S310">
        <v>16702345577</v>
      </c>
      <c r="U310">
        <v>236220</v>
      </c>
      <c r="V310" t="s">
        <v>120</v>
      </c>
      <c r="X310" t="s">
        <v>1128</v>
      </c>
      <c r="Y310" t="s">
        <v>1129</v>
      </c>
      <c r="AA310" t="s">
        <v>123</v>
      </c>
      <c r="AB310" t="s">
        <v>1127</v>
      </c>
      <c r="AD310" t="s">
        <v>116</v>
      </c>
      <c r="AE310" t="s">
        <v>117</v>
      </c>
      <c r="AF310">
        <v>96950</v>
      </c>
      <c r="AG310" t="s">
        <v>118</v>
      </c>
      <c r="AH310" t="s">
        <v>116</v>
      </c>
      <c r="AI310">
        <v>16702345577</v>
      </c>
      <c r="AK310" t="s">
        <v>1130</v>
      </c>
      <c r="BC310" t="str">
        <f>"47-2061.00"</f>
        <v>47-2061.00</v>
      </c>
      <c r="BD310" t="s">
        <v>628</v>
      </c>
      <c r="BE310" t="s">
        <v>8151</v>
      </c>
      <c r="BF310" t="s">
        <v>1620</v>
      </c>
      <c r="BG310">
        <v>10</v>
      </c>
      <c r="BI310" s="1">
        <v>44105</v>
      </c>
      <c r="BJ310" s="1">
        <v>44469</v>
      </c>
      <c r="BM310">
        <v>40</v>
      </c>
      <c r="BN310">
        <v>0</v>
      </c>
      <c r="BO310">
        <v>8</v>
      </c>
      <c r="BP310">
        <v>8</v>
      </c>
      <c r="BQ310">
        <v>8</v>
      </c>
      <c r="BR310">
        <v>8</v>
      </c>
      <c r="BS310">
        <v>8</v>
      </c>
      <c r="BT310">
        <v>0</v>
      </c>
      <c r="BU310" t="str">
        <f>"8:00 AM"</f>
        <v>8:00 AM</v>
      </c>
      <c r="BV310" t="str">
        <f t="shared" si="22"/>
        <v>5:00 PM</v>
      </c>
      <c r="BW310" t="s">
        <v>162</v>
      </c>
      <c r="BX310">
        <v>3</v>
      </c>
      <c r="BY310">
        <v>6</v>
      </c>
      <c r="BZ310" t="s">
        <v>111</v>
      </c>
      <c r="CA310">
        <v>0</v>
      </c>
      <c r="CB310" t="s">
        <v>268</v>
      </c>
      <c r="CC310" t="s">
        <v>1133</v>
      </c>
      <c r="CD310" t="s">
        <v>1134</v>
      </c>
      <c r="CE310" t="s">
        <v>116</v>
      </c>
      <c r="CF310" t="s">
        <v>117</v>
      </c>
      <c r="CG310">
        <v>96950</v>
      </c>
      <c r="CH310" s="3">
        <v>8.09</v>
      </c>
      <c r="CI310" s="3">
        <v>8.33</v>
      </c>
      <c r="CJ310" s="3">
        <v>12.14</v>
      </c>
      <c r="CK310" s="3">
        <v>12.5</v>
      </c>
      <c r="CL310" t="s">
        <v>132</v>
      </c>
      <c r="CM310" t="s">
        <v>286</v>
      </c>
      <c r="CN310" t="s">
        <v>133</v>
      </c>
      <c r="CP310" t="s">
        <v>111</v>
      </c>
      <c r="CQ310" t="s">
        <v>134</v>
      </c>
      <c r="CR310" t="s">
        <v>134</v>
      </c>
      <c r="CS310" t="s">
        <v>134</v>
      </c>
      <c r="CT310" t="s">
        <v>134</v>
      </c>
      <c r="CU310" t="s">
        <v>134</v>
      </c>
      <c r="CV310" t="s">
        <v>134</v>
      </c>
      <c r="CW310" t="s">
        <v>9561</v>
      </c>
      <c r="CX310">
        <v>16702345577</v>
      </c>
      <c r="CY310" t="s">
        <v>1130</v>
      </c>
      <c r="CZ310" t="s">
        <v>286</v>
      </c>
      <c r="DA310" t="s">
        <v>134</v>
      </c>
      <c r="DB310" t="s">
        <v>111</v>
      </c>
    </row>
    <row r="311" spans="1:111" ht="15" customHeight="1" x14ac:dyDescent="0.25">
      <c r="A311" t="s">
        <v>4132</v>
      </c>
      <c r="B311" t="s">
        <v>109</v>
      </c>
      <c r="C311" s="1">
        <v>44050.399435879626</v>
      </c>
      <c r="D311" s="1">
        <v>44140</v>
      </c>
      <c r="E311" t="s">
        <v>138</v>
      </c>
      <c r="F311" s="1">
        <v>44103.833333333336</v>
      </c>
      <c r="G311" t="s">
        <v>134</v>
      </c>
      <c r="H311" t="s">
        <v>111</v>
      </c>
      <c r="I311" t="s">
        <v>111</v>
      </c>
      <c r="J311" t="s">
        <v>1126</v>
      </c>
      <c r="K311" t="s">
        <v>1126</v>
      </c>
      <c r="L311" t="s">
        <v>1127</v>
      </c>
      <c r="N311" t="s">
        <v>116</v>
      </c>
      <c r="O311" t="s">
        <v>117</v>
      </c>
      <c r="P311">
        <v>96950</v>
      </c>
      <c r="Q311" t="s">
        <v>118</v>
      </c>
      <c r="R311" t="s">
        <v>116</v>
      </c>
      <c r="S311">
        <v>16702345577</v>
      </c>
      <c r="U311">
        <v>236220</v>
      </c>
      <c r="V311" t="s">
        <v>120</v>
      </c>
      <c r="X311" t="s">
        <v>1128</v>
      </c>
      <c r="Y311" t="s">
        <v>4133</v>
      </c>
      <c r="Z311" t="s">
        <v>869</v>
      </c>
      <c r="AA311" t="s">
        <v>123</v>
      </c>
      <c r="AB311" t="s">
        <v>1127</v>
      </c>
      <c r="AD311" t="s">
        <v>116</v>
      </c>
      <c r="AE311" t="s">
        <v>117</v>
      </c>
      <c r="AF311">
        <v>96950</v>
      </c>
      <c r="AG311" t="s">
        <v>118</v>
      </c>
      <c r="AH311" t="s">
        <v>116</v>
      </c>
      <c r="AI311">
        <v>16702345577</v>
      </c>
      <c r="AK311" t="s">
        <v>1130</v>
      </c>
      <c r="BC311" t="str">
        <f>"49-9071.00"</f>
        <v>49-9071.00</v>
      </c>
      <c r="BD311" t="s">
        <v>125</v>
      </c>
      <c r="BE311" t="s">
        <v>1131</v>
      </c>
      <c r="BF311" t="s">
        <v>1132</v>
      </c>
      <c r="BG311">
        <v>2</v>
      </c>
      <c r="BI311" s="1">
        <v>44105</v>
      </c>
      <c r="BJ311" s="1">
        <v>45199</v>
      </c>
      <c r="BM311">
        <v>40</v>
      </c>
      <c r="BN311">
        <v>0</v>
      </c>
      <c r="BO311">
        <v>8</v>
      </c>
      <c r="BP311">
        <v>8</v>
      </c>
      <c r="BQ311">
        <v>8</v>
      </c>
      <c r="BR311">
        <v>8</v>
      </c>
      <c r="BS311">
        <v>8</v>
      </c>
      <c r="BT311">
        <v>0</v>
      </c>
      <c r="BU311" t="str">
        <f>"8:00 AM"</f>
        <v>8:00 AM</v>
      </c>
      <c r="BV311" t="str">
        <f t="shared" si="22"/>
        <v>5:00 PM</v>
      </c>
      <c r="BW311" t="s">
        <v>128</v>
      </c>
      <c r="BX311">
        <v>6</v>
      </c>
      <c r="BY311">
        <v>12</v>
      </c>
      <c r="BZ311" t="s">
        <v>111</v>
      </c>
      <c r="CA311">
        <v>0</v>
      </c>
      <c r="CB311" t="s">
        <v>509</v>
      </c>
      <c r="CC311" t="s">
        <v>1133</v>
      </c>
      <c r="CD311" t="s">
        <v>1134</v>
      </c>
      <c r="CE311" t="s">
        <v>116</v>
      </c>
      <c r="CF311" t="s">
        <v>117</v>
      </c>
      <c r="CG311">
        <v>96950</v>
      </c>
      <c r="CH311" s="3">
        <v>8.33</v>
      </c>
      <c r="CI311" s="3">
        <v>8.33</v>
      </c>
      <c r="CJ311" s="3">
        <v>12.5</v>
      </c>
      <c r="CK311" s="3">
        <v>12.5</v>
      </c>
      <c r="CL311" t="s">
        <v>132</v>
      </c>
      <c r="CM311" t="s">
        <v>119</v>
      </c>
      <c r="CN311" t="s">
        <v>133</v>
      </c>
      <c r="CP311" t="s">
        <v>111</v>
      </c>
      <c r="CQ311" t="s">
        <v>134</v>
      </c>
      <c r="CR311" t="s">
        <v>134</v>
      </c>
      <c r="CS311" t="s">
        <v>134</v>
      </c>
      <c r="CT311" t="s">
        <v>134</v>
      </c>
      <c r="CU311" t="s">
        <v>134</v>
      </c>
      <c r="CV311" t="s">
        <v>134</v>
      </c>
      <c r="CW311" t="s">
        <v>4134</v>
      </c>
      <c r="CX311">
        <v>16702345577</v>
      </c>
      <c r="CY311" t="s">
        <v>1130</v>
      </c>
      <c r="CZ311" t="s">
        <v>286</v>
      </c>
      <c r="DA311" t="s">
        <v>134</v>
      </c>
      <c r="DB311" t="s">
        <v>111</v>
      </c>
    </row>
    <row r="312" spans="1:111" ht="15" customHeight="1" x14ac:dyDescent="0.25">
      <c r="A312" t="s">
        <v>7175</v>
      </c>
      <c r="B312" t="s">
        <v>109</v>
      </c>
      <c r="C312" s="1">
        <v>44050.401004861109</v>
      </c>
      <c r="D312" s="1">
        <v>44130</v>
      </c>
      <c r="E312" t="s">
        <v>110</v>
      </c>
      <c r="G312" t="s">
        <v>111</v>
      </c>
      <c r="H312" t="s">
        <v>111</v>
      </c>
      <c r="I312" t="s">
        <v>111</v>
      </c>
      <c r="J312" t="s">
        <v>1126</v>
      </c>
      <c r="K312" t="s">
        <v>1126</v>
      </c>
      <c r="L312" t="s">
        <v>1127</v>
      </c>
      <c r="N312" t="s">
        <v>116</v>
      </c>
      <c r="O312" t="s">
        <v>117</v>
      </c>
      <c r="P312">
        <v>96950</v>
      </c>
      <c r="Q312" t="s">
        <v>118</v>
      </c>
      <c r="R312" t="s">
        <v>116</v>
      </c>
      <c r="S312">
        <v>16702345577</v>
      </c>
      <c r="U312">
        <v>236220</v>
      </c>
      <c r="V312" t="s">
        <v>120</v>
      </c>
      <c r="X312" t="s">
        <v>1128</v>
      </c>
      <c r="Y312" t="s">
        <v>4133</v>
      </c>
      <c r="Z312" t="s">
        <v>869</v>
      </c>
      <c r="AA312" t="s">
        <v>123</v>
      </c>
      <c r="AB312" t="s">
        <v>1127</v>
      </c>
      <c r="AD312" t="s">
        <v>116</v>
      </c>
      <c r="AE312" t="s">
        <v>117</v>
      </c>
      <c r="AF312">
        <v>96950</v>
      </c>
      <c r="AG312" t="s">
        <v>118</v>
      </c>
      <c r="AH312" t="s">
        <v>116</v>
      </c>
      <c r="AI312">
        <v>16702345577</v>
      </c>
      <c r="AK312" t="s">
        <v>1130</v>
      </c>
      <c r="BC312" t="str">
        <f>"49-9071.00"</f>
        <v>49-9071.00</v>
      </c>
      <c r="BD312" t="s">
        <v>125</v>
      </c>
      <c r="BE312" t="s">
        <v>1131</v>
      </c>
      <c r="BF312" t="s">
        <v>1132</v>
      </c>
      <c r="BG312">
        <v>10</v>
      </c>
      <c r="BI312" s="1">
        <v>44105</v>
      </c>
      <c r="BJ312" s="1">
        <v>44469</v>
      </c>
      <c r="BM312">
        <v>40</v>
      </c>
      <c r="BN312">
        <v>0</v>
      </c>
      <c r="BO312">
        <v>8</v>
      </c>
      <c r="BP312">
        <v>8</v>
      </c>
      <c r="BQ312">
        <v>8</v>
      </c>
      <c r="BR312">
        <v>8</v>
      </c>
      <c r="BS312">
        <v>8</v>
      </c>
      <c r="BT312">
        <v>0</v>
      </c>
      <c r="BU312" t="str">
        <f>"8:00 AM"</f>
        <v>8:00 AM</v>
      </c>
      <c r="BV312" t="str">
        <f t="shared" si="22"/>
        <v>5:00 PM</v>
      </c>
      <c r="BW312" t="s">
        <v>128</v>
      </c>
      <c r="BX312">
        <v>6</v>
      </c>
      <c r="BY312">
        <v>12</v>
      </c>
      <c r="BZ312" t="s">
        <v>111</v>
      </c>
      <c r="CA312">
        <v>0</v>
      </c>
      <c r="CB312" t="s">
        <v>509</v>
      </c>
      <c r="CC312" t="s">
        <v>1133</v>
      </c>
      <c r="CD312" t="s">
        <v>1134</v>
      </c>
      <c r="CE312" t="s">
        <v>116</v>
      </c>
      <c r="CF312" t="s">
        <v>117</v>
      </c>
      <c r="CG312">
        <v>96950</v>
      </c>
      <c r="CH312" s="3">
        <v>8.33</v>
      </c>
      <c r="CI312" s="3">
        <v>8.33</v>
      </c>
      <c r="CJ312" s="3">
        <v>12.5</v>
      </c>
      <c r="CK312" s="3">
        <v>12.5</v>
      </c>
      <c r="CL312" t="s">
        <v>132</v>
      </c>
      <c r="CM312" t="s">
        <v>119</v>
      </c>
      <c r="CN312" t="s">
        <v>133</v>
      </c>
      <c r="CP312" t="s">
        <v>111</v>
      </c>
      <c r="CQ312" t="s">
        <v>134</v>
      </c>
      <c r="CR312" t="s">
        <v>134</v>
      </c>
      <c r="CS312" t="s">
        <v>134</v>
      </c>
      <c r="CT312" t="s">
        <v>134</v>
      </c>
      <c r="CU312" t="s">
        <v>134</v>
      </c>
      <c r="CV312" t="s">
        <v>134</v>
      </c>
      <c r="CW312" t="s">
        <v>7176</v>
      </c>
      <c r="CX312">
        <v>16702345577</v>
      </c>
      <c r="CY312" t="s">
        <v>1130</v>
      </c>
      <c r="CZ312" t="s">
        <v>286</v>
      </c>
      <c r="DA312" t="s">
        <v>134</v>
      </c>
      <c r="DB312" t="s">
        <v>111</v>
      </c>
    </row>
    <row r="313" spans="1:111" ht="15" customHeight="1" x14ac:dyDescent="0.25">
      <c r="A313" t="s">
        <v>4903</v>
      </c>
      <c r="B313" t="s">
        <v>137</v>
      </c>
      <c r="C313" s="1">
        <v>44050.418153009261</v>
      </c>
      <c r="D313" s="1">
        <v>44118</v>
      </c>
      <c r="E313" t="s">
        <v>110</v>
      </c>
      <c r="G313" t="s">
        <v>134</v>
      </c>
      <c r="H313" t="s">
        <v>111</v>
      </c>
      <c r="I313" t="s">
        <v>111</v>
      </c>
      <c r="J313" t="s">
        <v>4904</v>
      </c>
      <c r="K313" t="s">
        <v>119</v>
      </c>
      <c r="L313" t="s">
        <v>1262</v>
      </c>
      <c r="M313" t="s">
        <v>1263</v>
      </c>
      <c r="N313" t="s">
        <v>116</v>
      </c>
      <c r="O313" t="s">
        <v>117</v>
      </c>
      <c r="P313">
        <v>96950</v>
      </c>
      <c r="Q313" t="s">
        <v>118</v>
      </c>
      <c r="R313" t="s">
        <v>119</v>
      </c>
      <c r="S313">
        <v>16707885795</v>
      </c>
      <c r="U313">
        <v>561320</v>
      </c>
      <c r="V313" t="s">
        <v>120</v>
      </c>
      <c r="X313" t="s">
        <v>1264</v>
      </c>
      <c r="Y313" t="s">
        <v>1265</v>
      </c>
      <c r="Z313" t="s">
        <v>1266</v>
      </c>
      <c r="AA313" t="s">
        <v>423</v>
      </c>
      <c r="AB313" t="s">
        <v>1262</v>
      </c>
      <c r="AC313" t="s">
        <v>1263</v>
      </c>
      <c r="AD313" t="s">
        <v>116</v>
      </c>
      <c r="AE313" t="s">
        <v>117</v>
      </c>
      <c r="AF313">
        <v>96950</v>
      </c>
      <c r="AG313" t="s">
        <v>118</v>
      </c>
      <c r="AH313" t="s">
        <v>119</v>
      </c>
      <c r="AI313">
        <v>16707885795</v>
      </c>
      <c r="AK313" t="s">
        <v>1267</v>
      </c>
      <c r="BC313" t="str">
        <f>"37-2011.00"</f>
        <v>37-2011.00</v>
      </c>
      <c r="BD313" t="s">
        <v>898</v>
      </c>
      <c r="BE313" t="s">
        <v>4905</v>
      </c>
      <c r="BF313" t="s">
        <v>4906</v>
      </c>
      <c r="BG313">
        <v>10</v>
      </c>
      <c r="BH313">
        <v>10</v>
      </c>
      <c r="BI313" s="1">
        <v>44105</v>
      </c>
      <c r="BJ313" s="1">
        <v>44469</v>
      </c>
      <c r="BK313" s="1">
        <v>44118</v>
      </c>
      <c r="BL313" s="1">
        <v>44469</v>
      </c>
      <c r="BM313">
        <v>35</v>
      </c>
      <c r="BN313">
        <v>0</v>
      </c>
      <c r="BO313">
        <v>7</v>
      </c>
      <c r="BP313">
        <v>7</v>
      </c>
      <c r="BQ313">
        <v>7</v>
      </c>
      <c r="BR313">
        <v>7</v>
      </c>
      <c r="BS313">
        <v>7</v>
      </c>
      <c r="BT313">
        <v>0</v>
      </c>
      <c r="BU313" t="str">
        <f>"9:00 AM"</f>
        <v>9:00 AM</v>
      </c>
      <c r="BV313" t="str">
        <f t="shared" si="22"/>
        <v>5:00 PM</v>
      </c>
      <c r="BW313" t="s">
        <v>162</v>
      </c>
      <c r="BX313">
        <v>1</v>
      </c>
      <c r="BY313">
        <v>1</v>
      </c>
      <c r="BZ313" t="s">
        <v>111</v>
      </c>
      <c r="CA313">
        <v>0</v>
      </c>
      <c r="CB313" s="2" t="s">
        <v>4907</v>
      </c>
      <c r="CC313" t="s">
        <v>4908</v>
      </c>
      <c r="CD313" t="s">
        <v>4909</v>
      </c>
      <c r="CE313" t="s">
        <v>116</v>
      </c>
      <c r="CF313" t="s">
        <v>117</v>
      </c>
      <c r="CG313">
        <v>96950</v>
      </c>
      <c r="CH313" s="3">
        <v>10.42</v>
      </c>
      <c r="CI313" s="3">
        <v>10.42</v>
      </c>
      <c r="CJ313" s="3">
        <v>15.63</v>
      </c>
      <c r="CK313" s="3">
        <v>15.63</v>
      </c>
      <c r="CL313" t="s">
        <v>132</v>
      </c>
      <c r="CM313" t="s">
        <v>268</v>
      </c>
      <c r="CN313" t="s">
        <v>133</v>
      </c>
      <c r="CP313" t="s">
        <v>111</v>
      </c>
      <c r="CQ313" t="s">
        <v>134</v>
      </c>
      <c r="CR313" t="s">
        <v>134</v>
      </c>
      <c r="CS313" t="s">
        <v>134</v>
      </c>
      <c r="CT313" t="s">
        <v>134</v>
      </c>
      <c r="CU313" t="s">
        <v>134</v>
      </c>
      <c r="CV313" t="s">
        <v>134</v>
      </c>
      <c r="CW313" t="s">
        <v>4910</v>
      </c>
      <c r="CX313">
        <v>16707885795</v>
      </c>
      <c r="CY313" t="s">
        <v>1267</v>
      </c>
      <c r="CZ313" t="s">
        <v>1272</v>
      </c>
      <c r="DA313" t="s">
        <v>134</v>
      </c>
      <c r="DB313" t="s">
        <v>111</v>
      </c>
    </row>
    <row r="314" spans="1:111" ht="15" customHeight="1" x14ac:dyDescent="0.25">
      <c r="A314" t="s">
        <v>1260</v>
      </c>
      <c r="B314" t="s">
        <v>137</v>
      </c>
      <c r="C314" s="1">
        <v>44050.444410763892</v>
      </c>
      <c r="D314" s="1">
        <v>44118</v>
      </c>
      <c r="E314" t="s">
        <v>138</v>
      </c>
      <c r="F314" s="1">
        <v>44103.833333333336</v>
      </c>
      <c r="G314" t="s">
        <v>134</v>
      </c>
      <c r="H314" t="s">
        <v>111</v>
      </c>
      <c r="I314" t="s">
        <v>111</v>
      </c>
      <c r="J314" t="s">
        <v>1261</v>
      </c>
      <c r="K314" t="s">
        <v>119</v>
      </c>
      <c r="L314" t="s">
        <v>1262</v>
      </c>
      <c r="M314" t="s">
        <v>1263</v>
      </c>
      <c r="N314" t="s">
        <v>116</v>
      </c>
      <c r="O314" t="s">
        <v>117</v>
      </c>
      <c r="P314">
        <v>96950</v>
      </c>
      <c r="Q314" t="s">
        <v>118</v>
      </c>
      <c r="R314" t="s">
        <v>119</v>
      </c>
      <c r="S314">
        <v>16707885795</v>
      </c>
      <c r="U314">
        <v>561320</v>
      </c>
      <c r="V314" t="s">
        <v>120</v>
      </c>
      <c r="X314" t="s">
        <v>1264</v>
      </c>
      <c r="Y314" t="s">
        <v>1265</v>
      </c>
      <c r="Z314" t="s">
        <v>1266</v>
      </c>
      <c r="AA314" t="s">
        <v>423</v>
      </c>
      <c r="AB314" t="s">
        <v>1262</v>
      </c>
      <c r="AC314" t="s">
        <v>1263</v>
      </c>
      <c r="AD314" t="s">
        <v>116</v>
      </c>
      <c r="AE314" t="s">
        <v>117</v>
      </c>
      <c r="AF314">
        <v>96950</v>
      </c>
      <c r="AG314" t="s">
        <v>118</v>
      </c>
      <c r="AH314" t="s">
        <v>119</v>
      </c>
      <c r="AI314">
        <v>16707885795</v>
      </c>
      <c r="AK314" t="s">
        <v>1267</v>
      </c>
      <c r="BC314" t="str">
        <f>"11-1021.00"</f>
        <v>11-1021.00</v>
      </c>
      <c r="BD314" t="s">
        <v>838</v>
      </c>
      <c r="BE314" t="s">
        <v>1268</v>
      </c>
      <c r="BF314" t="s">
        <v>423</v>
      </c>
      <c r="BG314">
        <v>1</v>
      </c>
      <c r="BH314">
        <v>1</v>
      </c>
      <c r="BI314" s="1">
        <v>44105</v>
      </c>
      <c r="BJ314" s="1">
        <v>44469</v>
      </c>
      <c r="BK314" s="1">
        <v>44118</v>
      </c>
      <c r="BL314" s="1">
        <v>44469</v>
      </c>
      <c r="BM314">
        <v>40</v>
      </c>
      <c r="BN314">
        <v>0</v>
      </c>
      <c r="BO314">
        <v>8</v>
      </c>
      <c r="BP314">
        <v>8</v>
      </c>
      <c r="BQ314">
        <v>8</v>
      </c>
      <c r="BR314">
        <v>8</v>
      </c>
      <c r="BS314">
        <v>8</v>
      </c>
      <c r="BT314">
        <v>0</v>
      </c>
      <c r="BU314" t="str">
        <f>"9:00 AM"</f>
        <v>9:00 AM</v>
      </c>
      <c r="BV314" t="str">
        <f t="shared" si="22"/>
        <v>5:00 PM</v>
      </c>
      <c r="BW314" t="s">
        <v>128</v>
      </c>
      <c r="BX314">
        <v>6</v>
      </c>
      <c r="BY314">
        <v>6</v>
      </c>
      <c r="BZ314" t="s">
        <v>134</v>
      </c>
      <c r="CA314">
        <v>4</v>
      </c>
      <c r="CB314" s="2" t="s">
        <v>1269</v>
      </c>
      <c r="CC314" t="s">
        <v>1270</v>
      </c>
      <c r="CD314" t="s">
        <v>1263</v>
      </c>
      <c r="CE314" t="s">
        <v>116</v>
      </c>
      <c r="CF314" t="s">
        <v>117</v>
      </c>
      <c r="CG314">
        <v>96950</v>
      </c>
      <c r="CH314" s="3">
        <v>30.92</v>
      </c>
      <c r="CI314" s="3">
        <v>30.92</v>
      </c>
      <c r="CJ314" s="3">
        <v>46.38</v>
      </c>
      <c r="CK314" s="3">
        <v>46.38</v>
      </c>
      <c r="CL314" t="s">
        <v>132</v>
      </c>
      <c r="CM314" t="s">
        <v>268</v>
      </c>
      <c r="CN314" t="s">
        <v>133</v>
      </c>
      <c r="CP314" t="s">
        <v>111</v>
      </c>
      <c r="CQ314" t="s">
        <v>134</v>
      </c>
      <c r="CR314" t="s">
        <v>134</v>
      </c>
      <c r="CS314" t="s">
        <v>134</v>
      </c>
      <c r="CT314" t="s">
        <v>134</v>
      </c>
      <c r="CU314" t="s">
        <v>134</v>
      </c>
      <c r="CV314" t="s">
        <v>134</v>
      </c>
      <c r="CW314" t="s">
        <v>1271</v>
      </c>
      <c r="CX314">
        <v>16707885795</v>
      </c>
      <c r="CY314" t="s">
        <v>1267</v>
      </c>
      <c r="CZ314" t="s">
        <v>1272</v>
      </c>
      <c r="DA314" t="s">
        <v>134</v>
      </c>
      <c r="DB314" t="s">
        <v>111</v>
      </c>
    </row>
    <row r="315" spans="1:111" ht="15" customHeight="1" x14ac:dyDescent="0.25">
      <c r="A315" t="s">
        <v>6893</v>
      </c>
      <c r="B315" t="s">
        <v>109</v>
      </c>
      <c r="C315" s="1">
        <v>44050.457040277775</v>
      </c>
      <c r="D315" s="1">
        <v>44140</v>
      </c>
      <c r="E315" t="s">
        <v>110</v>
      </c>
      <c r="G315" t="s">
        <v>134</v>
      </c>
      <c r="H315" t="s">
        <v>111</v>
      </c>
      <c r="I315" t="s">
        <v>111</v>
      </c>
      <c r="J315" t="s">
        <v>6894</v>
      </c>
      <c r="K315" t="s">
        <v>119</v>
      </c>
      <c r="L315" t="s">
        <v>6895</v>
      </c>
      <c r="M315" t="s">
        <v>6896</v>
      </c>
      <c r="N315" t="s">
        <v>116</v>
      </c>
      <c r="O315" t="s">
        <v>117</v>
      </c>
      <c r="P315">
        <v>96950</v>
      </c>
      <c r="Q315" t="s">
        <v>118</v>
      </c>
      <c r="R315" t="s">
        <v>119</v>
      </c>
      <c r="S315">
        <v>16707885795</v>
      </c>
      <c r="T315">
        <v>0</v>
      </c>
      <c r="U315">
        <v>561320</v>
      </c>
      <c r="V315" t="s">
        <v>120</v>
      </c>
      <c r="X315" t="s">
        <v>1264</v>
      </c>
      <c r="Y315" t="s">
        <v>1265</v>
      </c>
      <c r="Z315" t="s">
        <v>1266</v>
      </c>
      <c r="AA315" t="s">
        <v>216</v>
      </c>
      <c r="AB315" t="s">
        <v>1262</v>
      </c>
      <c r="AC315" t="s">
        <v>1263</v>
      </c>
      <c r="AD315" t="s">
        <v>116</v>
      </c>
      <c r="AE315" t="s">
        <v>117</v>
      </c>
      <c r="AF315">
        <v>96950</v>
      </c>
      <c r="AG315" t="s">
        <v>118</v>
      </c>
      <c r="AH315" t="s">
        <v>119</v>
      </c>
      <c r="AI315">
        <v>16707885795</v>
      </c>
      <c r="AJ315">
        <v>0</v>
      </c>
      <c r="AK315" t="s">
        <v>1267</v>
      </c>
      <c r="BC315" t="str">
        <f>"13-2011.01"</f>
        <v>13-2011.01</v>
      </c>
      <c r="BD315" t="s">
        <v>1024</v>
      </c>
      <c r="BE315" t="s">
        <v>6897</v>
      </c>
      <c r="BF315" t="s">
        <v>1026</v>
      </c>
      <c r="BG315">
        <v>2</v>
      </c>
      <c r="BI315" s="1">
        <v>44105</v>
      </c>
      <c r="BJ315" s="1">
        <v>44469</v>
      </c>
      <c r="BM315">
        <v>35</v>
      </c>
      <c r="BN315">
        <v>0</v>
      </c>
      <c r="BO315">
        <v>7</v>
      </c>
      <c r="BP315">
        <v>7</v>
      </c>
      <c r="BQ315">
        <v>7</v>
      </c>
      <c r="BR315">
        <v>7</v>
      </c>
      <c r="BS315">
        <v>7</v>
      </c>
      <c r="BT315">
        <v>0</v>
      </c>
      <c r="BU315" t="str">
        <f>"9:00 AM"</f>
        <v>9:00 AM</v>
      </c>
      <c r="BV315" t="str">
        <f t="shared" si="22"/>
        <v>5:00 PM</v>
      </c>
      <c r="BW315" t="s">
        <v>415</v>
      </c>
      <c r="BX315">
        <v>3</v>
      </c>
      <c r="BY315">
        <v>6</v>
      </c>
      <c r="BZ315" t="s">
        <v>111</v>
      </c>
      <c r="CA315">
        <v>0</v>
      </c>
      <c r="CB315" s="2" t="s">
        <v>6898</v>
      </c>
      <c r="CC315" t="s">
        <v>1262</v>
      </c>
      <c r="CD315" t="s">
        <v>6899</v>
      </c>
      <c r="CE315" t="s">
        <v>116</v>
      </c>
      <c r="CF315" t="s">
        <v>117</v>
      </c>
      <c r="CG315">
        <v>96950</v>
      </c>
      <c r="CH315" s="3">
        <v>25.1</v>
      </c>
      <c r="CI315" s="3">
        <v>25.1</v>
      </c>
      <c r="CJ315" s="3">
        <v>37.65</v>
      </c>
      <c r="CK315" s="3">
        <v>37.65</v>
      </c>
      <c r="CL315" t="s">
        <v>132</v>
      </c>
      <c r="CM315" t="s">
        <v>268</v>
      </c>
      <c r="CN315" t="s">
        <v>133</v>
      </c>
      <c r="CP315" t="s">
        <v>111</v>
      </c>
      <c r="CQ315" t="s">
        <v>134</v>
      </c>
      <c r="CR315" t="s">
        <v>134</v>
      </c>
      <c r="CS315" t="s">
        <v>134</v>
      </c>
      <c r="CT315" t="s">
        <v>134</v>
      </c>
      <c r="CU315" t="s">
        <v>134</v>
      </c>
      <c r="CV315" t="s">
        <v>134</v>
      </c>
      <c r="CW315" t="s">
        <v>1271</v>
      </c>
      <c r="CX315">
        <v>16707885795</v>
      </c>
      <c r="CY315" t="s">
        <v>1267</v>
      </c>
      <c r="CZ315" t="s">
        <v>1272</v>
      </c>
      <c r="DA315" t="s">
        <v>134</v>
      </c>
      <c r="DB315" t="s">
        <v>111</v>
      </c>
    </row>
    <row r="316" spans="1:111" ht="15" customHeight="1" x14ac:dyDescent="0.25">
      <c r="A316" t="s">
        <v>1465</v>
      </c>
      <c r="B316" t="s">
        <v>137</v>
      </c>
      <c r="C316" s="1">
        <v>44050.800681712964</v>
      </c>
      <c r="D316" s="1">
        <v>44123</v>
      </c>
      <c r="E316" t="s">
        <v>138</v>
      </c>
      <c r="F316" s="1">
        <v>44103.833333333336</v>
      </c>
      <c r="G316" t="s">
        <v>134</v>
      </c>
      <c r="H316" t="s">
        <v>111</v>
      </c>
      <c r="I316" t="s">
        <v>111</v>
      </c>
      <c r="J316" t="s">
        <v>1466</v>
      </c>
      <c r="K316" t="s">
        <v>1467</v>
      </c>
      <c r="L316" t="s">
        <v>1468</v>
      </c>
      <c r="M316" t="s">
        <v>1469</v>
      </c>
      <c r="N316" t="s">
        <v>116</v>
      </c>
      <c r="O316" t="s">
        <v>117</v>
      </c>
      <c r="P316">
        <v>96950</v>
      </c>
      <c r="Q316" t="s">
        <v>118</v>
      </c>
      <c r="S316">
        <v>16702871847</v>
      </c>
      <c r="U316">
        <v>72111</v>
      </c>
      <c r="V316" t="s">
        <v>120</v>
      </c>
      <c r="X316" t="s">
        <v>1470</v>
      </c>
      <c r="Y316" t="s">
        <v>1471</v>
      </c>
      <c r="AA316" t="s">
        <v>333</v>
      </c>
      <c r="AB316" t="s">
        <v>1472</v>
      </c>
      <c r="AC316" t="s">
        <v>1469</v>
      </c>
      <c r="AD316" t="s">
        <v>116</v>
      </c>
      <c r="AE316" t="s">
        <v>117</v>
      </c>
      <c r="AF316">
        <v>96950</v>
      </c>
      <c r="AG316" t="s">
        <v>118</v>
      </c>
      <c r="AI316">
        <v>16702871847</v>
      </c>
      <c r="AK316" t="s">
        <v>1473</v>
      </c>
      <c r="BC316" t="str">
        <f>"49-9071.00"</f>
        <v>49-9071.00</v>
      </c>
      <c r="BD316" t="s">
        <v>125</v>
      </c>
      <c r="BE316" t="s">
        <v>1474</v>
      </c>
      <c r="BF316" t="s">
        <v>127</v>
      </c>
      <c r="BG316">
        <v>2</v>
      </c>
      <c r="BH316">
        <v>2</v>
      </c>
      <c r="BI316" s="1">
        <v>44105</v>
      </c>
      <c r="BJ316" s="1">
        <v>44469</v>
      </c>
      <c r="BK316" s="1">
        <v>44123</v>
      </c>
      <c r="BL316" s="1">
        <v>44469</v>
      </c>
      <c r="BM316">
        <v>40</v>
      </c>
      <c r="BN316">
        <v>0</v>
      </c>
      <c r="BO316">
        <v>8</v>
      </c>
      <c r="BP316">
        <v>8</v>
      </c>
      <c r="BQ316">
        <v>8</v>
      </c>
      <c r="BR316">
        <v>8</v>
      </c>
      <c r="BS316">
        <v>8</v>
      </c>
      <c r="BT316">
        <v>0</v>
      </c>
      <c r="BU316" t="str">
        <f t="shared" ref="BU316:BU322" si="23">"8:00 AM"</f>
        <v>8:00 AM</v>
      </c>
      <c r="BV316" t="str">
        <f t="shared" si="22"/>
        <v>5:00 PM</v>
      </c>
      <c r="BW316" t="s">
        <v>128</v>
      </c>
      <c r="BX316">
        <v>0</v>
      </c>
      <c r="BY316">
        <v>12</v>
      </c>
      <c r="BZ316" t="s">
        <v>111</v>
      </c>
      <c r="CA316">
        <v>0</v>
      </c>
      <c r="CB316" t="s">
        <v>1475</v>
      </c>
      <c r="CC316" t="s">
        <v>1472</v>
      </c>
      <c r="CD316" t="s">
        <v>1476</v>
      </c>
      <c r="CE316" t="s">
        <v>116</v>
      </c>
      <c r="CF316" t="s">
        <v>117</v>
      </c>
      <c r="CG316">
        <v>96950</v>
      </c>
      <c r="CH316" s="3">
        <v>12.64</v>
      </c>
      <c r="CI316" s="3">
        <v>12.64</v>
      </c>
      <c r="CJ316" s="3">
        <v>18.96</v>
      </c>
      <c r="CK316" s="3">
        <v>18.96</v>
      </c>
      <c r="CL316" t="s">
        <v>132</v>
      </c>
      <c r="CN316" t="s">
        <v>133</v>
      </c>
      <c r="CP316" t="s">
        <v>111</v>
      </c>
      <c r="CQ316" t="s">
        <v>134</v>
      </c>
      <c r="CR316" t="s">
        <v>111</v>
      </c>
      <c r="CS316" t="s">
        <v>134</v>
      </c>
      <c r="CT316" t="s">
        <v>119</v>
      </c>
      <c r="CU316" t="s">
        <v>134</v>
      </c>
      <c r="CV316" t="s">
        <v>119</v>
      </c>
      <c r="CW316" t="s">
        <v>1477</v>
      </c>
      <c r="CX316">
        <v>16702871847</v>
      </c>
      <c r="CY316" t="s">
        <v>1478</v>
      </c>
      <c r="CZ316" t="s">
        <v>119</v>
      </c>
      <c r="DA316" t="s">
        <v>134</v>
      </c>
      <c r="DB316" t="s">
        <v>111</v>
      </c>
    </row>
    <row r="317" spans="1:111" ht="15" customHeight="1" x14ac:dyDescent="0.25">
      <c r="A317" t="s">
        <v>8060</v>
      </c>
      <c r="B317" t="s">
        <v>137</v>
      </c>
      <c r="C317" s="1">
        <v>44050.810938541668</v>
      </c>
      <c r="D317" s="1">
        <v>44123</v>
      </c>
      <c r="E317" t="s">
        <v>110</v>
      </c>
      <c r="G317" t="s">
        <v>134</v>
      </c>
      <c r="H317" t="s">
        <v>111</v>
      </c>
      <c r="I317" t="s">
        <v>111</v>
      </c>
      <c r="J317" t="s">
        <v>1466</v>
      </c>
      <c r="K317" t="s">
        <v>3207</v>
      </c>
      <c r="L317" t="s">
        <v>1472</v>
      </c>
      <c r="M317" t="s">
        <v>1469</v>
      </c>
      <c r="N317" t="s">
        <v>116</v>
      </c>
      <c r="O317" t="s">
        <v>117</v>
      </c>
      <c r="P317">
        <v>96950</v>
      </c>
      <c r="Q317" t="s">
        <v>118</v>
      </c>
      <c r="S317">
        <v>16702871847</v>
      </c>
      <c r="U317">
        <v>72111</v>
      </c>
      <c r="V317" t="s">
        <v>120</v>
      </c>
      <c r="X317" t="s">
        <v>1470</v>
      </c>
      <c r="Y317" t="s">
        <v>1471</v>
      </c>
      <c r="AA317" t="s">
        <v>333</v>
      </c>
      <c r="AB317" t="s">
        <v>1472</v>
      </c>
      <c r="AC317" t="s">
        <v>1469</v>
      </c>
      <c r="AD317" t="s">
        <v>116</v>
      </c>
      <c r="AE317" t="s">
        <v>117</v>
      </c>
      <c r="AF317">
        <v>96950</v>
      </c>
      <c r="AG317" t="s">
        <v>118</v>
      </c>
      <c r="AI317">
        <v>16702871847</v>
      </c>
      <c r="AK317" t="s">
        <v>1473</v>
      </c>
      <c r="BC317" t="str">
        <f>"37-2012.00"</f>
        <v>37-2012.00</v>
      </c>
      <c r="BD317" t="s">
        <v>424</v>
      </c>
      <c r="BE317" t="s">
        <v>8061</v>
      </c>
      <c r="BF317" t="s">
        <v>1596</v>
      </c>
      <c r="BG317">
        <v>2</v>
      </c>
      <c r="BH317">
        <v>2</v>
      </c>
      <c r="BI317" s="1">
        <v>44105</v>
      </c>
      <c r="BJ317" s="1">
        <v>44469</v>
      </c>
      <c r="BK317" s="1">
        <v>44123</v>
      </c>
      <c r="BL317" s="1">
        <v>44469</v>
      </c>
      <c r="BM317">
        <v>40</v>
      </c>
      <c r="BN317">
        <v>0</v>
      </c>
      <c r="BO317">
        <v>8</v>
      </c>
      <c r="BP317">
        <v>8</v>
      </c>
      <c r="BQ317">
        <v>8</v>
      </c>
      <c r="BR317">
        <v>8</v>
      </c>
      <c r="BS317">
        <v>8</v>
      </c>
      <c r="BT317">
        <v>0</v>
      </c>
      <c r="BU317" t="str">
        <f t="shared" si="23"/>
        <v>8:00 AM</v>
      </c>
      <c r="BV317" t="str">
        <f t="shared" si="22"/>
        <v>5:00 PM</v>
      </c>
      <c r="BW317" t="s">
        <v>128</v>
      </c>
      <c r="BX317">
        <v>0</v>
      </c>
      <c r="BY317">
        <v>12</v>
      </c>
      <c r="BZ317" t="s">
        <v>111</v>
      </c>
      <c r="CA317">
        <v>0</v>
      </c>
      <c r="CB317" t="s">
        <v>8062</v>
      </c>
      <c r="CC317" t="s">
        <v>1472</v>
      </c>
      <c r="CD317" t="s">
        <v>1476</v>
      </c>
      <c r="CE317" t="s">
        <v>116</v>
      </c>
      <c r="CF317" t="s">
        <v>117</v>
      </c>
      <c r="CG317">
        <v>96950</v>
      </c>
      <c r="CH317" s="3">
        <v>9.41</v>
      </c>
      <c r="CI317" s="3">
        <v>9.41</v>
      </c>
      <c r="CJ317" s="3">
        <v>14.12</v>
      </c>
      <c r="CK317" s="3">
        <v>14.12</v>
      </c>
      <c r="CL317" t="s">
        <v>132</v>
      </c>
      <c r="CM317" t="s">
        <v>509</v>
      </c>
      <c r="CN317" t="s">
        <v>133</v>
      </c>
      <c r="CP317" t="s">
        <v>111</v>
      </c>
      <c r="CQ317" t="s">
        <v>134</v>
      </c>
      <c r="CR317" t="s">
        <v>111</v>
      </c>
      <c r="CS317" t="s">
        <v>134</v>
      </c>
      <c r="CT317" t="s">
        <v>119</v>
      </c>
      <c r="CU317" t="s">
        <v>134</v>
      </c>
      <c r="CV317" t="s">
        <v>119</v>
      </c>
      <c r="CW317" t="s">
        <v>1477</v>
      </c>
      <c r="CX317">
        <v>16702871847</v>
      </c>
      <c r="CY317" t="s">
        <v>1478</v>
      </c>
      <c r="CZ317" t="s">
        <v>119</v>
      </c>
      <c r="DA317" t="s">
        <v>134</v>
      </c>
      <c r="DB317" t="s">
        <v>111</v>
      </c>
    </row>
    <row r="318" spans="1:111" ht="15" customHeight="1" x14ac:dyDescent="0.25">
      <c r="A318" t="s">
        <v>8200</v>
      </c>
      <c r="B318" t="s">
        <v>3282</v>
      </c>
      <c r="C318" s="1">
        <v>44050.846463078706</v>
      </c>
      <c r="D318" s="1">
        <v>44118</v>
      </c>
      <c r="E318" t="s">
        <v>138</v>
      </c>
      <c r="F318" s="1">
        <v>44103.833333333336</v>
      </c>
      <c r="G318" t="s">
        <v>134</v>
      </c>
      <c r="H318" t="s">
        <v>111</v>
      </c>
      <c r="I318" t="s">
        <v>111</v>
      </c>
      <c r="J318" t="s">
        <v>5465</v>
      </c>
      <c r="K318" t="s">
        <v>119</v>
      </c>
      <c r="L318" t="s">
        <v>5466</v>
      </c>
      <c r="M318" t="s">
        <v>5467</v>
      </c>
      <c r="N318" t="s">
        <v>116</v>
      </c>
      <c r="O318" t="s">
        <v>117</v>
      </c>
      <c r="P318">
        <v>96950</v>
      </c>
      <c r="Q318" t="s">
        <v>118</v>
      </c>
      <c r="R318" t="s">
        <v>119</v>
      </c>
      <c r="S318">
        <v>16702878109</v>
      </c>
      <c r="U318">
        <v>722320</v>
      </c>
      <c r="V318" t="s">
        <v>120</v>
      </c>
      <c r="X318" t="s">
        <v>5468</v>
      </c>
      <c r="Y318" t="s">
        <v>5469</v>
      </c>
      <c r="Z318" t="s">
        <v>5470</v>
      </c>
      <c r="AA318" t="s">
        <v>123</v>
      </c>
      <c r="AB318" t="s">
        <v>5466</v>
      </c>
      <c r="AC318" t="s">
        <v>5471</v>
      </c>
      <c r="AD318" t="s">
        <v>116</v>
      </c>
      <c r="AE318" t="s">
        <v>117</v>
      </c>
      <c r="AF318">
        <v>96950</v>
      </c>
      <c r="AG318" t="s">
        <v>118</v>
      </c>
      <c r="AH318" t="s">
        <v>119</v>
      </c>
      <c r="AI318">
        <v>16702878109</v>
      </c>
      <c r="AK318" t="s">
        <v>5472</v>
      </c>
      <c r="BC318" t="str">
        <f>"35-3021.00"</f>
        <v>35-3021.00</v>
      </c>
      <c r="BD318" t="s">
        <v>2036</v>
      </c>
      <c r="BE318" t="s">
        <v>5473</v>
      </c>
      <c r="BF318" t="s">
        <v>5474</v>
      </c>
      <c r="BG318">
        <v>4</v>
      </c>
      <c r="BH318">
        <v>2</v>
      </c>
      <c r="BI318" s="1">
        <v>44105</v>
      </c>
      <c r="BJ318" s="1">
        <v>44469</v>
      </c>
      <c r="BK318" s="1">
        <v>44118</v>
      </c>
      <c r="BL318" s="1">
        <v>44469</v>
      </c>
      <c r="BM318">
        <v>35</v>
      </c>
      <c r="BN318">
        <v>0</v>
      </c>
      <c r="BO318">
        <v>7</v>
      </c>
      <c r="BP318">
        <v>7</v>
      </c>
      <c r="BQ318">
        <v>7</v>
      </c>
      <c r="BR318">
        <v>7</v>
      </c>
      <c r="BS318">
        <v>7</v>
      </c>
      <c r="BT318">
        <v>0</v>
      </c>
      <c r="BU318" t="str">
        <f t="shared" si="23"/>
        <v>8:00 AM</v>
      </c>
      <c r="BV318" t="str">
        <f t="shared" si="22"/>
        <v>5:00 PM</v>
      </c>
      <c r="BW318" t="s">
        <v>128</v>
      </c>
      <c r="BX318">
        <v>1</v>
      </c>
      <c r="BY318">
        <v>3</v>
      </c>
      <c r="BZ318" t="s">
        <v>111</v>
      </c>
      <c r="CA318">
        <v>0</v>
      </c>
      <c r="CB318" s="2" t="s">
        <v>8201</v>
      </c>
      <c r="CC318" t="s">
        <v>5466</v>
      </c>
      <c r="CD318" t="s">
        <v>5471</v>
      </c>
      <c r="CE318" t="s">
        <v>116</v>
      </c>
      <c r="CF318" t="s">
        <v>117</v>
      </c>
      <c r="CG318">
        <v>96950</v>
      </c>
      <c r="CH318" s="3">
        <v>9.75</v>
      </c>
      <c r="CI318" s="3">
        <v>9.75</v>
      </c>
      <c r="CJ318" s="3">
        <v>14.63</v>
      </c>
      <c r="CK318" s="3">
        <v>14.63</v>
      </c>
      <c r="CL318" t="s">
        <v>132</v>
      </c>
      <c r="CM318" t="s">
        <v>268</v>
      </c>
      <c r="CN318" t="s">
        <v>133</v>
      </c>
      <c r="CP318" t="s">
        <v>111</v>
      </c>
      <c r="CQ318" t="s">
        <v>134</v>
      </c>
      <c r="CR318" t="s">
        <v>134</v>
      </c>
      <c r="CS318" t="s">
        <v>134</v>
      </c>
      <c r="CT318" t="s">
        <v>134</v>
      </c>
      <c r="CU318" t="s">
        <v>134</v>
      </c>
      <c r="CV318" t="s">
        <v>134</v>
      </c>
      <c r="CW318" t="s">
        <v>8202</v>
      </c>
      <c r="CX318">
        <v>16702878109</v>
      </c>
      <c r="CY318" t="s">
        <v>5472</v>
      </c>
      <c r="CZ318" t="s">
        <v>1272</v>
      </c>
      <c r="DA318" t="s">
        <v>134</v>
      </c>
      <c r="DB318" t="s">
        <v>111</v>
      </c>
    </row>
    <row r="319" spans="1:111" ht="15" customHeight="1" x14ac:dyDescent="0.25">
      <c r="A319" t="s">
        <v>5464</v>
      </c>
      <c r="B319" t="s">
        <v>109</v>
      </c>
      <c r="C319" s="1">
        <v>44050.854707060185</v>
      </c>
      <c r="D319" s="1">
        <v>44144</v>
      </c>
      <c r="E319" t="s">
        <v>110</v>
      </c>
      <c r="G319" t="s">
        <v>134</v>
      </c>
      <c r="H319" t="s">
        <v>111</v>
      </c>
      <c r="I319" t="s">
        <v>111</v>
      </c>
      <c r="J319" t="s">
        <v>5465</v>
      </c>
      <c r="K319" t="s">
        <v>119</v>
      </c>
      <c r="L319" t="s">
        <v>5466</v>
      </c>
      <c r="M319" t="s">
        <v>5467</v>
      </c>
      <c r="N319" t="s">
        <v>116</v>
      </c>
      <c r="O319" t="s">
        <v>117</v>
      </c>
      <c r="P319">
        <v>96950</v>
      </c>
      <c r="Q319" t="s">
        <v>118</v>
      </c>
      <c r="R319" t="s">
        <v>119</v>
      </c>
      <c r="S319">
        <v>16702878109</v>
      </c>
      <c r="U319">
        <v>722320</v>
      </c>
      <c r="V319" t="s">
        <v>120</v>
      </c>
      <c r="X319" t="s">
        <v>5468</v>
      </c>
      <c r="Y319" t="s">
        <v>5469</v>
      </c>
      <c r="Z319" t="s">
        <v>5470</v>
      </c>
      <c r="AA319" t="s">
        <v>123</v>
      </c>
      <c r="AB319" t="s">
        <v>5466</v>
      </c>
      <c r="AC319" t="s">
        <v>5471</v>
      </c>
      <c r="AD319" t="s">
        <v>116</v>
      </c>
      <c r="AE319" t="s">
        <v>117</v>
      </c>
      <c r="AF319">
        <v>96950</v>
      </c>
      <c r="AG319" t="s">
        <v>118</v>
      </c>
      <c r="AH319" t="s">
        <v>119</v>
      </c>
      <c r="AI319">
        <v>16702878109</v>
      </c>
      <c r="AK319" t="s">
        <v>5472</v>
      </c>
      <c r="BC319" t="str">
        <f>"35-3021.00"</f>
        <v>35-3021.00</v>
      </c>
      <c r="BD319" t="s">
        <v>2036</v>
      </c>
      <c r="BE319" t="s">
        <v>5473</v>
      </c>
      <c r="BF319" t="s">
        <v>5474</v>
      </c>
      <c r="BG319">
        <v>2</v>
      </c>
      <c r="BI319" s="1">
        <v>44105</v>
      </c>
      <c r="BJ319" s="1">
        <v>44469</v>
      </c>
      <c r="BM319">
        <v>35</v>
      </c>
      <c r="BN319">
        <v>0</v>
      </c>
      <c r="BO319">
        <v>7</v>
      </c>
      <c r="BP319">
        <v>7</v>
      </c>
      <c r="BQ319">
        <v>7</v>
      </c>
      <c r="BR319">
        <v>7</v>
      </c>
      <c r="BS319">
        <v>7</v>
      </c>
      <c r="BT319">
        <v>0</v>
      </c>
      <c r="BU319" t="str">
        <f t="shared" si="23"/>
        <v>8:00 AM</v>
      </c>
      <c r="BV319" t="str">
        <f t="shared" si="22"/>
        <v>5:00 PM</v>
      </c>
      <c r="BW319" t="s">
        <v>128</v>
      </c>
      <c r="BX319">
        <v>1</v>
      </c>
      <c r="BY319">
        <v>3</v>
      </c>
      <c r="BZ319" t="s">
        <v>111</v>
      </c>
      <c r="CA319">
        <v>0</v>
      </c>
      <c r="CB319" s="2" t="s">
        <v>5475</v>
      </c>
      <c r="CC319" t="s">
        <v>5466</v>
      </c>
      <c r="CD319" t="s">
        <v>5471</v>
      </c>
      <c r="CE319" t="s">
        <v>116</v>
      </c>
      <c r="CF319" t="s">
        <v>117</v>
      </c>
      <c r="CG319">
        <v>96950</v>
      </c>
      <c r="CH319" s="3">
        <v>9.75</v>
      </c>
      <c r="CI319" s="3">
        <v>9.75</v>
      </c>
      <c r="CJ319" s="3">
        <v>14.63</v>
      </c>
      <c r="CK319" s="3">
        <v>14.63</v>
      </c>
      <c r="CL319" t="s">
        <v>132</v>
      </c>
      <c r="CM319" t="s">
        <v>509</v>
      </c>
      <c r="CN319" t="s">
        <v>133</v>
      </c>
      <c r="CP319" t="s">
        <v>111</v>
      </c>
      <c r="CQ319" t="s">
        <v>134</v>
      </c>
      <c r="CR319" t="s">
        <v>134</v>
      </c>
      <c r="CS319" t="s">
        <v>134</v>
      </c>
      <c r="CT319" t="s">
        <v>134</v>
      </c>
      <c r="CU319" t="s">
        <v>134</v>
      </c>
      <c r="CV319" t="s">
        <v>134</v>
      </c>
      <c r="CW319" t="s">
        <v>5476</v>
      </c>
      <c r="CX319">
        <v>16702878109</v>
      </c>
      <c r="CY319" t="s">
        <v>5472</v>
      </c>
      <c r="CZ319" t="s">
        <v>1272</v>
      </c>
      <c r="DA319" t="s">
        <v>134</v>
      </c>
      <c r="DB319" t="s">
        <v>111</v>
      </c>
    </row>
    <row r="320" spans="1:111" ht="15" customHeight="1" x14ac:dyDescent="0.25">
      <c r="A320" t="s">
        <v>9688</v>
      </c>
      <c r="B320" t="s">
        <v>137</v>
      </c>
      <c r="C320" s="1">
        <v>44050.999600115741</v>
      </c>
      <c r="D320" s="1">
        <v>44118</v>
      </c>
      <c r="E320" t="s">
        <v>138</v>
      </c>
      <c r="F320" s="1">
        <v>44103.833333333336</v>
      </c>
      <c r="G320" t="s">
        <v>134</v>
      </c>
      <c r="H320" t="s">
        <v>111</v>
      </c>
      <c r="I320" t="s">
        <v>111</v>
      </c>
      <c r="J320" t="s">
        <v>5311</v>
      </c>
      <c r="K320" t="s">
        <v>9689</v>
      </c>
      <c r="L320" t="s">
        <v>5313</v>
      </c>
      <c r="M320" t="s">
        <v>5314</v>
      </c>
      <c r="N320" t="s">
        <v>116</v>
      </c>
      <c r="O320" t="s">
        <v>117</v>
      </c>
      <c r="P320">
        <v>96950</v>
      </c>
      <c r="Q320" t="s">
        <v>118</v>
      </c>
      <c r="S320">
        <v>16709894247</v>
      </c>
      <c r="U320">
        <v>23899</v>
      </c>
      <c r="V320" t="s">
        <v>120</v>
      </c>
      <c r="X320" t="s">
        <v>5315</v>
      </c>
      <c r="Y320" t="s">
        <v>5316</v>
      </c>
      <c r="Z320" t="s">
        <v>5317</v>
      </c>
      <c r="AA320" t="s">
        <v>123</v>
      </c>
      <c r="AB320" t="s">
        <v>5313</v>
      </c>
      <c r="AD320" t="s">
        <v>116</v>
      </c>
      <c r="AE320" t="s">
        <v>117</v>
      </c>
      <c r="AF320">
        <v>96950</v>
      </c>
      <c r="AG320" t="s">
        <v>118</v>
      </c>
      <c r="AI320">
        <v>16709894247</v>
      </c>
      <c r="AK320" t="s">
        <v>5318</v>
      </c>
      <c r="BC320" t="str">
        <f>"49-9071.00"</f>
        <v>49-9071.00</v>
      </c>
      <c r="BD320" t="s">
        <v>125</v>
      </c>
      <c r="BE320" t="s">
        <v>9690</v>
      </c>
      <c r="BF320" t="s">
        <v>127</v>
      </c>
      <c r="BG320">
        <v>3</v>
      </c>
      <c r="BH320">
        <v>3</v>
      </c>
      <c r="BI320" s="1">
        <v>44105</v>
      </c>
      <c r="BJ320" s="1">
        <v>44469</v>
      </c>
      <c r="BK320" s="1">
        <v>44118</v>
      </c>
      <c r="BL320" s="1">
        <v>44469</v>
      </c>
      <c r="BM320">
        <v>40</v>
      </c>
      <c r="BN320">
        <v>0</v>
      </c>
      <c r="BO320">
        <v>8</v>
      </c>
      <c r="BP320">
        <v>8</v>
      </c>
      <c r="BQ320">
        <v>8</v>
      </c>
      <c r="BR320">
        <v>8</v>
      </c>
      <c r="BS320">
        <v>8</v>
      </c>
      <c r="BT320">
        <v>0</v>
      </c>
      <c r="BU320" t="str">
        <f t="shared" si="23"/>
        <v>8:00 AM</v>
      </c>
      <c r="BV320" t="str">
        <f t="shared" si="22"/>
        <v>5:00 PM</v>
      </c>
      <c r="BW320" t="s">
        <v>128</v>
      </c>
      <c r="BX320">
        <v>0</v>
      </c>
      <c r="BY320">
        <v>12</v>
      </c>
      <c r="BZ320" t="s">
        <v>111</v>
      </c>
      <c r="CA320">
        <v>0</v>
      </c>
      <c r="CB320" t="s">
        <v>9691</v>
      </c>
      <c r="CC320" t="s">
        <v>9692</v>
      </c>
      <c r="CD320" t="s">
        <v>340</v>
      </c>
      <c r="CE320" t="s">
        <v>116</v>
      </c>
      <c r="CF320" t="s">
        <v>117</v>
      </c>
      <c r="CG320">
        <v>96950</v>
      </c>
      <c r="CH320" s="3">
        <v>12.64</v>
      </c>
      <c r="CI320" s="3">
        <v>12.64</v>
      </c>
      <c r="CJ320" s="3">
        <v>18.96</v>
      </c>
      <c r="CK320" s="3">
        <v>18.96</v>
      </c>
      <c r="CL320" t="s">
        <v>132</v>
      </c>
      <c r="CM320" t="s">
        <v>119</v>
      </c>
      <c r="CN320" t="s">
        <v>133</v>
      </c>
      <c r="CP320" t="s">
        <v>111</v>
      </c>
      <c r="CQ320" t="s">
        <v>134</v>
      </c>
      <c r="CR320" t="s">
        <v>111</v>
      </c>
      <c r="CS320" t="s">
        <v>134</v>
      </c>
      <c r="CT320" t="s">
        <v>119</v>
      </c>
      <c r="CU320" t="s">
        <v>134</v>
      </c>
      <c r="CV320" t="s">
        <v>134</v>
      </c>
      <c r="CW320" t="s">
        <v>119</v>
      </c>
      <c r="CX320">
        <v>16709894247</v>
      </c>
      <c r="CY320" t="s">
        <v>5318</v>
      </c>
      <c r="CZ320" t="s">
        <v>119</v>
      </c>
      <c r="DA320" t="s">
        <v>134</v>
      </c>
      <c r="DB320" t="s">
        <v>111</v>
      </c>
    </row>
    <row r="321" spans="1:111" ht="15" customHeight="1" x14ac:dyDescent="0.25">
      <c r="A321" t="s">
        <v>7719</v>
      </c>
      <c r="B321" t="s">
        <v>137</v>
      </c>
      <c r="C321" s="1">
        <v>44051.00342523148</v>
      </c>
      <c r="D321" s="1">
        <v>44112</v>
      </c>
      <c r="E321" t="s">
        <v>138</v>
      </c>
      <c r="F321" s="1">
        <v>44103.833333333336</v>
      </c>
      <c r="G321" t="s">
        <v>111</v>
      </c>
      <c r="H321" t="s">
        <v>111</v>
      </c>
      <c r="I321" t="s">
        <v>111</v>
      </c>
      <c r="J321" t="s">
        <v>5311</v>
      </c>
      <c r="K321" t="s">
        <v>5312</v>
      </c>
      <c r="L321" t="s">
        <v>5313</v>
      </c>
      <c r="M321" t="s">
        <v>5314</v>
      </c>
      <c r="N321" t="s">
        <v>116</v>
      </c>
      <c r="O321" t="s">
        <v>117</v>
      </c>
      <c r="P321">
        <v>96950</v>
      </c>
      <c r="Q321" t="s">
        <v>118</v>
      </c>
      <c r="S321">
        <v>16709894247</v>
      </c>
      <c r="U321">
        <v>722513</v>
      </c>
      <c r="V321" t="s">
        <v>120</v>
      </c>
      <c r="X321" t="s">
        <v>5315</v>
      </c>
      <c r="Y321" t="s">
        <v>5316</v>
      </c>
      <c r="Z321" t="s">
        <v>5317</v>
      </c>
      <c r="AA321" t="s">
        <v>123</v>
      </c>
      <c r="AB321" t="s">
        <v>5313</v>
      </c>
      <c r="AD321" t="s">
        <v>116</v>
      </c>
      <c r="AE321" t="s">
        <v>117</v>
      </c>
      <c r="AF321">
        <v>96950</v>
      </c>
      <c r="AG321" t="s">
        <v>118</v>
      </c>
      <c r="AI321">
        <v>16709894247</v>
      </c>
      <c r="AK321" t="s">
        <v>5318</v>
      </c>
      <c r="BC321" t="str">
        <f>"35-2014.00"</f>
        <v>35-2014.00</v>
      </c>
      <c r="BD321" t="s">
        <v>393</v>
      </c>
      <c r="BE321" t="s">
        <v>5319</v>
      </c>
      <c r="BF321" t="s">
        <v>395</v>
      </c>
      <c r="BG321">
        <v>4</v>
      </c>
      <c r="BH321">
        <v>4</v>
      </c>
      <c r="BI321" s="1">
        <v>44105</v>
      </c>
      <c r="BJ321" s="1">
        <v>44469</v>
      </c>
      <c r="BK321" s="1">
        <v>44112</v>
      </c>
      <c r="BL321" s="1">
        <v>44469</v>
      </c>
      <c r="BM321">
        <v>40</v>
      </c>
      <c r="BN321">
        <v>0</v>
      </c>
      <c r="BO321">
        <v>8</v>
      </c>
      <c r="BP321">
        <v>8</v>
      </c>
      <c r="BQ321">
        <v>8</v>
      </c>
      <c r="BR321">
        <v>8</v>
      </c>
      <c r="BS321">
        <v>8</v>
      </c>
      <c r="BT321">
        <v>0</v>
      </c>
      <c r="BU321" t="str">
        <f t="shared" si="23"/>
        <v>8:00 AM</v>
      </c>
      <c r="BV321" t="str">
        <f t="shared" si="22"/>
        <v>5:00 PM</v>
      </c>
      <c r="BW321" t="s">
        <v>128</v>
      </c>
      <c r="BX321">
        <v>0</v>
      </c>
      <c r="BY321">
        <v>12</v>
      </c>
      <c r="BZ321" t="s">
        <v>111</v>
      </c>
      <c r="CA321">
        <v>0</v>
      </c>
      <c r="CB321" t="s">
        <v>7720</v>
      </c>
      <c r="CC321" t="s">
        <v>5321</v>
      </c>
      <c r="CD321" t="s">
        <v>5322</v>
      </c>
      <c r="CE321" t="s">
        <v>116</v>
      </c>
      <c r="CF321" t="s">
        <v>117</v>
      </c>
      <c r="CG321">
        <v>96950</v>
      </c>
      <c r="CH321" s="3">
        <v>10.68</v>
      </c>
      <c r="CI321" s="3">
        <v>10.68</v>
      </c>
      <c r="CJ321" s="3">
        <v>16.02</v>
      </c>
      <c r="CK321" s="3">
        <v>16.02</v>
      </c>
      <c r="CL321" t="s">
        <v>132</v>
      </c>
      <c r="CM321" t="s">
        <v>119</v>
      </c>
      <c r="CN321" t="s">
        <v>133</v>
      </c>
      <c r="CP321" t="s">
        <v>111</v>
      </c>
      <c r="CQ321" t="s">
        <v>134</v>
      </c>
      <c r="CR321" t="s">
        <v>111</v>
      </c>
      <c r="CS321" t="s">
        <v>134</v>
      </c>
      <c r="CT321" t="s">
        <v>119</v>
      </c>
      <c r="CU321" t="s">
        <v>134</v>
      </c>
      <c r="CV321" t="s">
        <v>134</v>
      </c>
      <c r="CW321" t="s">
        <v>119</v>
      </c>
      <c r="CX321">
        <v>16709894247</v>
      </c>
      <c r="CY321" t="s">
        <v>5318</v>
      </c>
      <c r="CZ321" t="s">
        <v>119</v>
      </c>
      <c r="DA321" t="s">
        <v>134</v>
      </c>
      <c r="DB321" t="s">
        <v>111</v>
      </c>
    </row>
    <row r="322" spans="1:111" ht="15" customHeight="1" x14ac:dyDescent="0.25">
      <c r="A322" t="s">
        <v>9742</v>
      </c>
      <c r="B322" t="s">
        <v>137</v>
      </c>
      <c r="C322" s="1">
        <v>44051.025445486113</v>
      </c>
      <c r="D322" s="1">
        <v>44112</v>
      </c>
      <c r="E322" t="s">
        <v>138</v>
      </c>
      <c r="F322" s="1">
        <v>44103.833333333336</v>
      </c>
      <c r="G322" t="s">
        <v>134</v>
      </c>
      <c r="H322" t="s">
        <v>111</v>
      </c>
      <c r="I322" t="s">
        <v>111</v>
      </c>
      <c r="J322" t="s">
        <v>3283</v>
      </c>
      <c r="L322" t="s">
        <v>3284</v>
      </c>
      <c r="M322" t="s">
        <v>3285</v>
      </c>
      <c r="N322" t="s">
        <v>116</v>
      </c>
      <c r="O322" t="s">
        <v>117</v>
      </c>
      <c r="P322">
        <v>96950</v>
      </c>
      <c r="Q322" t="s">
        <v>118</v>
      </c>
      <c r="S322">
        <v>16702356238</v>
      </c>
      <c r="U322">
        <v>56132</v>
      </c>
      <c r="V322" t="s">
        <v>120</v>
      </c>
      <c r="X322" t="s">
        <v>3286</v>
      </c>
      <c r="Y322" t="s">
        <v>3287</v>
      </c>
      <c r="Z322" t="s">
        <v>3288</v>
      </c>
      <c r="AA322" t="s">
        <v>2160</v>
      </c>
      <c r="AB322" t="s">
        <v>3284</v>
      </c>
      <c r="AC322" t="s">
        <v>3285</v>
      </c>
      <c r="AD322" t="s">
        <v>116</v>
      </c>
      <c r="AE322" t="s">
        <v>117</v>
      </c>
      <c r="AF322">
        <v>96950</v>
      </c>
      <c r="AG322" t="s">
        <v>118</v>
      </c>
      <c r="AI322">
        <v>16702356238</v>
      </c>
      <c r="AK322" t="s">
        <v>3289</v>
      </c>
      <c r="BC322" t="str">
        <f>"11-1021.00"</f>
        <v>11-1021.00</v>
      </c>
      <c r="BD322" t="s">
        <v>838</v>
      </c>
      <c r="BE322" t="s">
        <v>9743</v>
      </c>
      <c r="BF322" t="s">
        <v>9744</v>
      </c>
      <c r="BG322">
        <v>1</v>
      </c>
      <c r="BH322">
        <v>1</v>
      </c>
      <c r="BI322" s="1">
        <v>44105</v>
      </c>
      <c r="BJ322" s="1">
        <v>44469</v>
      </c>
      <c r="BK322" s="1">
        <v>44112</v>
      </c>
      <c r="BL322" s="1">
        <v>44469</v>
      </c>
      <c r="BM322">
        <v>40</v>
      </c>
      <c r="BN322">
        <v>0</v>
      </c>
      <c r="BO322">
        <v>8</v>
      </c>
      <c r="BP322">
        <v>8</v>
      </c>
      <c r="BQ322">
        <v>8</v>
      </c>
      <c r="BR322">
        <v>8</v>
      </c>
      <c r="BS322">
        <v>8</v>
      </c>
      <c r="BT322">
        <v>0</v>
      </c>
      <c r="BU322" t="str">
        <f t="shared" si="23"/>
        <v>8:00 AM</v>
      </c>
      <c r="BV322" t="str">
        <f t="shared" si="22"/>
        <v>5:00 PM</v>
      </c>
      <c r="BW322" t="s">
        <v>415</v>
      </c>
      <c r="BX322">
        <v>0</v>
      </c>
      <c r="BY322">
        <v>24</v>
      </c>
      <c r="BZ322" t="s">
        <v>111</v>
      </c>
      <c r="CA322">
        <v>0</v>
      </c>
      <c r="CB322" t="s">
        <v>9745</v>
      </c>
      <c r="CC322" t="s">
        <v>3284</v>
      </c>
      <c r="CD322" t="s">
        <v>3285</v>
      </c>
      <c r="CE322" t="s">
        <v>116</v>
      </c>
      <c r="CF322" t="s">
        <v>117</v>
      </c>
      <c r="CG322">
        <v>96950</v>
      </c>
      <c r="CH322" s="3">
        <v>30.92</v>
      </c>
      <c r="CI322" s="3">
        <v>30.92</v>
      </c>
      <c r="CJ322" s="3">
        <v>46.38</v>
      </c>
      <c r="CK322" s="3">
        <v>46.38</v>
      </c>
      <c r="CL322" t="s">
        <v>132</v>
      </c>
      <c r="CM322" t="s">
        <v>119</v>
      </c>
      <c r="CN322" t="s">
        <v>133</v>
      </c>
      <c r="CP322" t="s">
        <v>111</v>
      </c>
      <c r="CQ322" t="s">
        <v>134</v>
      </c>
      <c r="CR322" t="s">
        <v>111</v>
      </c>
      <c r="CS322" t="s">
        <v>134</v>
      </c>
      <c r="CT322" t="s">
        <v>119</v>
      </c>
      <c r="CU322" t="s">
        <v>134</v>
      </c>
      <c r="CV322" t="s">
        <v>134</v>
      </c>
      <c r="CW322" t="s">
        <v>119</v>
      </c>
      <c r="CX322">
        <v>16702356238</v>
      </c>
      <c r="CY322" t="s">
        <v>3289</v>
      </c>
      <c r="CZ322" t="s">
        <v>119</v>
      </c>
      <c r="DA322" t="s">
        <v>134</v>
      </c>
      <c r="DB322" t="s">
        <v>111</v>
      </c>
    </row>
    <row r="323" spans="1:111" ht="15" customHeight="1" x14ac:dyDescent="0.25">
      <c r="A323" t="s">
        <v>5937</v>
      </c>
      <c r="B323" t="s">
        <v>109</v>
      </c>
      <c r="C323" s="1">
        <v>44051.094623263889</v>
      </c>
      <c r="D323" s="1">
        <v>44131</v>
      </c>
      <c r="E323" t="s">
        <v>138</v>
      </c>
      <c r="F323" s="1">
        <v>44103.833333333336</v>
      </c>
      <c r="G323" t="s">
        <v>134</v>
      </c>
      <c r="H323" t="s">
        <v>111</v>
      </c>
      <c r="I323" t="s">
        <v>111</v>
      </c>
      <c r="J323" t="s">
        <v>5938</v>
      </c>
      <c r="L323" t="s">
        <v>5939</v>
      </c>
      <c r="N323" t="s">
        <v>116</v>
      </c>
      <c r="O323" t="s">
        <v>117</v>
      </c>
      <c r="P323">
        <v>96950</v>
      </c>
      <c r="Q323" t="s">
        <v>118</v>
      </c>
      <c r="S323">
        <v>16702347768</v>
      </c>
      <c r="U323">
        <v>45399</v>
      </c>
      <c r="V323" t="s">
        <v>120</v>
      </c>
      <c r="X323" t="s">
        <v>834</v>
      </c>
      <c r="Y323" t="s">
        <v>5940</v>
      </c>
      <c r="AA323" t="s">
        <v>123</v>
      </c>
      <c r="AB323" t="s">
        <v>5939</v>
      </c>
      <c r="AD323" t="s">
        <v>116</v>
      </c>
      <c r="AE323" t="s">
        <v>117</v>
      </c>
      <c r="AF323">
        <v>96950</v>
      </c>
      <c r="AG323" t="s">
        <v>118</v>
      </c>
      <c r="AI323">
        <v>16702347768</v>
      </c>
      <c r="AK323" t="s">
        <v>5941</v>
      </c>
      <c r="BC323" t="str">
        <f>"11-1021.00"</f>
        <v>11-1021.00</v>
      </c>
      <c r="BD323" t="s">
        <v>838</v>
      </c>
      <c r="BE323" t="s">
        <v>5942</v>
      </c>
      <c r="BF323" t="s">
        <v>216</v>
      </c>
      <c r="BG323">
        <v>1</v>
      </c>
      <c r="BI323" s="1">
        <v>44105</v>
      </c>
      <c r="BJ323" s="1">
        <v>44469</v>
      </c>
      <c r="BM323">
        <v>35</v>
      </c>
      <c r="BN323">
        <v>0</v>
      </c>
      <c r="BO323">
        <v>7</v>
      </c>
      <c r="BP323">
        <v>7</v>
      </c>
      <c r="BQ323">
        <v>7</v>
      </c>
      <c r="BR323">
        <v>7</v>
      </c>
      <c r="BS323">
        <v>7</v>
      </c>
      <c r="BT323">
        <v>0</v>
      </c>
      <c r="BU323" t="str">
        <f>"9:00 AM"</f>
        <v>9:00 AM</v>
      </c>
      <c r="BV323" t="str">
        <f t="shared" si="22"/>
        <v>5:00 PM</v>
      </c>
      <c r="BW323" t="s">
        <v>128</v>
      </c>
      <c r="BX323">
        <v>0</v>
      </c>
      <c r="BY323">
        <v>12</v>
      </c>
      <c r="BZ323" t="s">
        <v>134</v>
      </c>
      <c r="CA323">
        <v>3</v>
      </c>
      <c r="CB323" t="s">
        <v>914</v>
      </c>
      <c r="CC323" t="s">
        <v>5939</v>
      </c>
      <c r="CE323" t="s">
        <v>116</v>
      </c>
      <c r="CF323" t="s">
        <v>117</v>
      </c>
      <c r="CG323">
        <v>96950</v>
      </c>
      <c r="CH323" s="3">
        <v>30.92</v>
      </c>
      <c r="CI323" s="3">
        <v>30.92</v>
      </c>
      <c r="CJ323" s="3">
        <v>46.38</v>
      </c>
      <c r="CK323" s="3">
        <v>46.38</v>
      </c>
      <c r="CL323" t="s">
        <v>132</v>
      </c>
      <c r="CN323" t="s">
        <v>133</v>
      </c>
      <c r="CP323" t="s">
        <v>111</v>
      </c>
      <c r="CQ323" t="s">
        <v>134</v>
      </c>
      <c r="CR323" t="s">
        <v>111</v>
      </c>
      <c r="CS323" t="s">
        <v>134</v>
      </c>
      <c r="CT323" t="s">
        <v>119</v>
      </c>
      <c r="CU323" t="s">
        <v>134</v>
      </c>
      <c r="CV323" t="s">
        <v>119</v>
      </c>
      <c r="CW323" t="s">
        <v>915</v>
      </c>
      <c r="CX323">
        <v>16702347768</v>
      </c>
      <c r="CY323" t="s">
        <v>5941</v>
      </c>
      <c r="CZ323" t="s">
        <v>119</v>
      </c>
      <c r="DA323" t="s">
        <v>134</v>
      </c>
      <c r="DB323" t="s">
        <v>111</v>
      </c>
      <c r="DC323" t="s">
        <v>834</v>
      </c>
      <c r="DD323" t="s">
        <v>5940</v>
      </c>
      <c r="DF323" t="s">
        <v>5938</v>
      </c>
      <c r="DG323" t="s">
        <v>5941</v>
      </c>
    </row>
    <row r="324" spans="1:111" ht="15" customHeight="1" x14ac:dyDescent="0.25">
      <c r="A324" t="s">
        <v>3451</v>
      </c>
      <c r="B324" t="s">
        <v>137</v>
      </c>
      <c r="C324" s="1">
        <v>44051.094735648148</v>
      </c>
      <c r="D324" s="1">
        <v>44112</v>
      </c>
      <c r="E324" t="s">
        <v>138</v>
      </c>
      <c r="F324" s="1">
        <v>44103.833333333336</v>
      </c>
      <c r="G324" t="s">
        <v>111</v>
      </c>
      <c r="H324" t="s">
        <v>111</v>
      </c>
      <c r="I324" t="s">
        <v>111</v>
      </c>
      <c r="J324" t="s">
        <v>3452</v>
      </c>
      <c r="K324" t="s">
        <v>3453</v>
      </c>
      <c r="L324" t="s">
        <v>3454</v>
      </c>
      <c r="M324" t="s">
        <v>3455</v>
      </c>
      <c r="N324" t="s">
        <v>116</v>
      </c>
      <c r="O324" t="s">
        <v>117</v>
      </c>
      <c r="P324">
        <v>96950</v>
      </c>
      <c r="Q324" t="s">
        <v>118</v>
      </c>
      <c r="S324">
        <v>16702332652</v>
      </c>
      <c r="U324">
        <v>812112</v>
      </c>
      <c r="V324" t="s">
        <v>120</v>
      </c>
      <c r="X324" t="s">
        <v>3456</v>
      </c>
      <c r="Y324" t="s">
        <v>3457</v>
      </c>
      <c r="Z324" t="s">
        <v>3458</v>
      </c>
      <c r="AA324" t="s">
        <v>123</v>
      </c>
      <c r="AB324" t="s">
        <v>3454</v>
      </c>
      <c r="AD324" t="s">
        <v>116</v>
      </c>
      <c r="AE324" t="s">
        <v>117</v>
      </c>
      <c r="AF324">
        <v>96950</v>
      </c>
      <c r="AG324" t="s">
        <v>118</v>
      </c>
      <c r="AI324">
        <v>16702332652</v>
      </c>
      <c r="AK324" t="s">
        <v>3459</v>
      </c>
      <c r="BC324" t="str">
        <f>"39-5012.00"</f>
        <v>39-5012.00</v>
      </c>
      <c r="BD324" t="s">
        <v>468</v>
      </c>
      <c r="BE324" t="s">
        <v>3460</v>
      </c>
      <c r="BF324" t="s">
        <v>3461</v>
      </c>
      <c r="BG324">
        <v>2</v>
      </c>
      <c r="BH324">
        <v>2</v>
      </c>
      <c r="BI324" s="1">
        <v>44105</v>
      </c>
      <c r="BJ324" s="1">
        <v>44469</v>
      </c>
      <c r="BK324" s="1">
        <v>44112</v>
      </c>
      <c r="BL324" s="1">
        <v>44469</v>
      </c>
      <c r="BM324">
        <v>35</v>
      </c>
      <c r="BN324">
        <v>7</v>
      </c>
      <c r="BO324">
        <v>0</v>
      </c>
      <c r="BP324">
        <v>5</v>
      </c>
      <c r="BQ324">
        <v>5</v>
      </c>
      <c r="BR324">
        <v>5</v>
      </c>
      <c r="BS324">
        <v>6</v>
      </c>
      <c r="BT324">
        <v>7</v>
      </c>
      <c r="BU324" t="str">
        <f>"10:00 AM"</f>
        <v>10:00 AM</v>
      </c>
      <c r="BV324" t="str">
        <f>"6:00 PM"</f>
        <v>6:00 PM</v>
      </c>
      <c r="BW324" t="s">
        <v>349</v>
      </c>
      <c r="BX324">
        <v>0</v>
      </c>
      <c r="BY324">
        <v>24</v>
      </c>
      <c r="BZ324" t="s">
        <v>111</v>
      </c>
      <c r="CA324">
        <v>0</v>
      </c>
      <c r="CB324" t="s">
        <v>3462</v>
      </c>
      <c r="CC324" t="s">
        <v>3463</v>
      </c>
      <c r="CD324" t="s">
        <v>3464</v>
      </c>
      <c r="CE324" t="s">
        <v>116</v>
      </c>
      <c r="CF324" t="s">
        <v>117</v>
      </c>
      <c r="CG324">
        <v>96950</v>
      </c>
      <c r="CH324" s="3">
        <v>13.01</v>
      </c>
      <c r="CI324" s="3">
        <v>13.01</v>
      </c>
      <c r="CJ324" s="3">
        <v>19.510000000000002</v>
      </c>
      <c r="CK324" s="3">
        <v>19.510000000000002</v>
      </c>
      <c r="CL324" t="s">
        <v>132</v>
      </c>
      <c r="CM324" t="s">
        <v>119</v>
      </c>
      <c r="CN324" t="s">
        <v>133</v>
      </c>
      <c r="CP324" t="s">
        <v>111</v>
      </c>
      <c r="CQ324" t="s">
        <v>134</v>
      </c>
      <c r="CR324" t="s">
        <v>111</v>
      </c>
      <c r="CS324" t="s">
        <v>134</v>
      </c>
      <c r="CT324" t="s">
        <v>119</v>
      </c>
      <c r="CU324" t="s">
        <v>134</v>
      </c>
      <c r="CV324" t="s">
        <v>134</v>
      </c>
      <c r="CW324" t="s">
        <v>119</v>
      </c>
      <c r="CX324">
        <v>16702332652</v>
      </c>
      <c r="CY324" t="s">
        <v>3459</v>
      </c>
      <c r="CZ324" t="s">
        <v>119</v>
      </c>
      <c r="DA324" t="s">
        <v>134</v>
      </c>
      <c r="DB324" t="s">
        <v>111</v>
      </c>
    </row>
    <row r="325" spans="1:111" ht="15" customHeight="1" x14ac:dyDescent="0.25">
      <c r="A325" t="s">
        <v>3083</v>
      </c>
      <c r="B325" t="s">
        <v>109</v>
      </c>
      <c r="C325" s="1">
        <v>44052.049091550929</v>
      </c>
      <c r="D325" s="1">
        <v>44151</v>
      </c>
      <c r="E325" t="s">
        <v>138</v>
      </c>
      <c r="F325" s="1">
        <v>44103.833333333336</v>
      </c>
      <c r="G325" t="s">
        <v>111</v>
      </c>
      <c r="H325" t="s">
        <v>111</v>
      </c>
      <c r="I325" t="s">
        <v>111</v>
      </c>
      <c r="J325" t="s">
        <v>1137</v>
      </c>
      <c r="K325" t="s">
        <v>1138</v>
      </c>
      <c r="L325" t="s">
        <v>1139</v>
      </c>
      <c r="M325" t="s">
        <v>344</v>
      </c>
      <c r="N325" t="s">
        <v>154</v>
      </c>
      <c r="O325" t="s">
        <v>117</v>
      </c>
      <c r="P325">
        <v>96950</v>
      </c>
      <c r="Q325" t="s">
        <v>118</v>
      </c>
      <c r="S325">
        <v>16702379950</v>
      </c>
      <c r="U325">
        <v>721120</v>
      </c>
      <c r="V325" t="s">
        <v>120</v>
      </c>
      <c r="X325" t="s">
        <v>1140</v>
      </c>
      <c r="Y325" t="s">
        <v>1141</v>
      </c>
      <c r="AA325" t="s">
        <v>1142</v>
      </c>
      <c r="AB325" t="s">
        <v>1139</v>
      </c>
      <c r="AC325" t="s">
        <v>344</v>
      </c>
      <c r="AD325" t="s">
        <v>154</v>
      </c>
      <c r="AE325" t="s">
        <v>117</v>
      </c>
      <c r="AF325">
        <v>96950</v>
      </c>
      <c r="AG325" t="s">
        <v>118</v>
      </c>
      <c r="AI325">
        <v>16702379950</v>
      </c>
      <c r="AK325" t="s">
        <v>1143</v>
      </c>
      <c r="BC325" t="str">
        <f>"11-9199.02"</f>
        <v>11-9199.02</v>
      </c>
      <c r="BD325" t="s">
        <v>3084</v>
      </c>
      <c r="BE325" t="s">
        <v>3085</v>
      </c>
      <c r="BF325" t="s">
        <v>3086</v>
      </c>
      <c r="BG325">
        <v>1</v>
      </c>
      <c r="BI325" s="1">
        <v>44105</v>
      </c>
      <c r="BJ325" s="1">
        <v>44469</v>
      </c>
      <c r="BM325">
        <v>35</v>
      </c>
      <c r="BN325">
        <v>0</v>
      </c>
      <c r="BO325">
        <v>7</v>
      </c>
      <c r="BP325">
        <v>7</v>
      </c>
      <c r="BQ325">
        <v>7</v>
      </c>
      <c r="BR325">
        <v>7</v>
      </c>
      <c r="BS325">
        <v>7</v>
      </c>
      <c r="BT325">
        <v>0</v>
      </c>
      <c r="BU325" t="str">
        <f>"9:00 AM"</f>
        <v>9:00 AM</v>
      </c>
      <c r="BV325" t="str">
        <f>"5:00 PM"</f>
        <v>5:00 PM</v>
      </c>
      <c r="BW325" t="s">
        <v>349</v>
      </c>
      <c r="BX325">
        <v>0</v>
      </c>
      <c r="BY325">
        <v>48</v>
      </c>
      <c r="BZ325" t="s">
        <v>134</v>
      </c>
      <c r="CA325">
        <v>5</v>
      </c>
      <c r="CB325" t="s">
        <v>3087</v>
      </c>
      <c r="CC325" t="s">
        <v>1139</v>
      </c>
      <c r="CD325" t="s">
        <v>344</v>
      </c>
      <c r="CE325" t="s">
        <v>154</v>
      </c>
      <c r="CF325" t="s">
        <v>117</v>
      </c>
      <c r="CG325">
        <v>96950</v>
      </c>
      <c r="CH325" s="3">
        <v>65000</v>
      </c>
      <c r="CI325" s="3">
        <v>65000</v>
      </c>
      <c r="CL325" t="s">
        <v>3088</v>
      </c>
      <c r="CN325" t="s">
        <v>133</v>
      </c>
      <c r="CP325" t="s">
        <v>111</v>
      </c>
      <c r="CQ325" t="s">
        <v>134</v>
      </c>
      <c r="CR325" t="s">
        <v>134</v>
      </c>
      <c r="CS325" t="s">
        <v>111</v>
      </c>
      <c r="CT325" t="s">
        <v>119</v>
      </c>
      <c r="CU325" t="s">
        <v>134</v>
      </c>
      <c r="CV325" t="s">
        <v>134</v>
      </c>
      <c r="CW325" t="s">
        <v>1147</v>
      </c>
      <c r="CX325">
        <v>16702379900</v>
      </c>
      <c r="CY325" t="s">
        <v>1148</v>
      </c>
      <c r="CZ325" t="s">
        <v>119</v>
      </c>
      <c r="DA325" t="s">
        <v>134</v>
      </c>
      <c r="DB325" t="s">
        <v>111</v>
      </c>
    </row>
    <row r="326" spans="1:111" ht="15" customHeight="1" x14ac:dyDescent="0.25">
      <c r="A326" t="s">
        <v>6406</v>
      </c>
      <c r="B326" t="s">
        <v>137</v>
      </c>
      <c r="C326" s="1">
        <v>44052.311112152776</v>
      </c>
      <c r="D326" s="1">
        <v>44123</v>
      </c>
      <c r="E326" t="s">
        <v>110</v>
      </c>
      <c r="G326" t="s">
        <v>111</v>
      </c>
      <c r="H326" t="s">
        <v>111</v>
      </c>
      <c r="I326" t="s">
        <v>111</v>
      </c>
      <c r="J326" t="s">
        <v>1612</v>
      </c>
      <c r="L326" t="s">
        <v>3253</v>
      </c>
      <c r="N326" t="s">
        <v>116</v>
      </c>
      <c r="O326" t="s">
        <v>117</v>
      </c>
      <c r="P326">
        <v>96950</v>
      </c>
      <c r="Q326" t="s">
        <v>118</v>
      </c>
      <c r="S326">
        <v>16702333839</v>
      </c>
      <c r="U326">
        <v>236220</v>
      </c>
      <c r="V326" t="s">
        <v>120</v>
      </c>
      <c r="X326" t="s">
        <v>1615</v>
      </c>
      <c r="Y326" t="s">
        <v>1616</v>
      </c>
      <c r="Z326" t="s">
        <v>1617</v>
      </c>
      <c r="AA326" t="s">
        <v>711</v>
      </c>
      <c r="AB326" t="s">
        <v>4912</v>
      </c>
      <c r="AD326" t="s">
        <v>116</v>
      </c>
      <c r="AE326" t="s">
        <v>117</v>
      </c>
      <c r="AF326">
        <v>96950</v>
      </c>
      <c r="AG326" t="s">
        <v>118</v>
      </c>
      <c r="AI326">
        <v>16702333839</v>
      </c>
      <c r="AK326" t="s">
        <v>1618</v>
      </c>
      <c r="BC326" t="str">
        <f>"35-3021.00"</f>
        <v>35-3021.00</v>
      </c>
      <c r="BD326" t="s">
        <v>2036</v>
      </c>
      <c r="BE326" t="s">
        <v>4913</v>
      </c>
      <c r="BF326" t="s">
        <v>4914</v>
      </c>
      <c r="BG326">
        <v>10</v>
      </c>
      <c r="BH326">
        <v>10</v>
      </c>
      <c r="BI326" s="1">
        <v>44105</v>
      </c>
      <c r="BJ326" s="1">
        <v>44469</v>
      </c>
      <c r="BK326" s="1">
        <v>44123</v>
      </c>
      <c r="BL326" s="1">
        <v>44469</v>
      </c>
      <c r="BM326">
        <v>35</v>
      </c>
      <c r="BN326">
        <v>7</v>
      </c>
      <c r="BO326">
        <v>0</v>
      </c>
      <c r="BP326">
        <v>7</v>
      </c>
      <c r="BQ326">
        <v>7</v>
      </c>
      <c r="BR326">
        <v>7</v>
      </c>
      <c r="BS326">
        <v>7</v>
      </c>
      <c r="BT326">
        <v>0</v>
      </c>
      <c r="BU326" t="str">
        <f>"10:00 AM"</f>
        <v>10:00 AM</v>
      </c>
      <c r="BV326" t="str">
        <f>"6:00 PM"</f>
        <v>6:00 PM</v>
      </c>
      <c r="BW326" t="s">
        <v>128</v>
      </c>
      <c r="BX326">
        <v>0</v>
      </c>
      <c r="BY326">
        <v>3</v>
      </c>
      <c r="BZ326" t="s">
        <v>111</v>
      </c>
      <c r="CA326">
        <v>0</v>
      </c>
      <c r="CB326" s="2" t="s">
        <v>4915</v>
      </c>
      <c r="CC326" t="s">
        <v>3253</v>
      </c>
      <c r="CE326" t="s">
        <v>116</v>
      </c>
      <c r="CF326" t="s">
        <v>117</v>
      </c>
      <c r="CG326">
        <v>96950</v>
      </c>
      <c r="CH326" s="3">
        <v>9.75</v>
      </c>
      <c r="CI326" s="3">
        <v>9.75</v>
      </c>
      <c r="CJ326" s="3">
        <v>14.62</v>
      </c>
      <c r="CK326" s="3">
        <v>14.62</v>
      </c>
      <c r="CL326" t="s">
        <v>132</v>
      </c>
      <c r="CM326" t="s">
        <v>6407</v>
      </c>
      <c r="CN326" t="s">
        <v>133</v>
      </c>
      <c r="CP326" t="s">
        <v>111</v>
      </c>
      <c r="CQ326" t="s">
        <v>134</v>
      </c>
      <c r="CR326" t="s">
        <v>111</v>
      </c>
      <c r="CS326" t="s">
        <v>134</v>
      </c>
      <c r="CT326" t="s">
        <v>119</v>
      </c>
      <c r="CU326" t="s">
        <v>134</v>
      </c>
      <c r="CV326" t="s">
        <v>134</v>
      </c>
      <c r="CW326" t="s">
        <v>6408</v>
      </c>
      <c r="CX326">
        <v>16702333839</v>
      </c>
      <c r="CY326" t="s">
        <v>1618</v>
      </c>
      <c r="CZ326" t="s">
        <v>119</v>
      </c>
      <c r="DA326" t="s">
        <v>134</v>
      </c>
      <c r="DB326" t="s">
        <v>111</v>
      </c>
    </row>
    <row r="327" spans="1:111" ht="15" customHeight="1" x14ac:dyDescent="0.25">
      <c r="A327" t="s">
        <v>5795</v>
      </c>
      <c r="B327" t="s">
        <v>193</v>
      </c>
      <c r="C327" s="1">
        <v>44052.747124421294</v>
      </c>
      <c r="D327" s="1">
        <v>44123</v>
      </c>
      <c r="E327" t="s">
        <v>110</v>
      </c>
      <c r="G327" t="s">
        <v>111</v>
      </c>
      <c r="H327" t="s">
        <v>111</v>
      </c>
      <c r="I327" t="s">
        <v>111</v>
      </c>
      <c r="J327" t="s">
        <v>4382</v>
      </c>
      <c r="K327" t="s">
        <v>119</v>
      </c>
      <c r="L327" t="s">
        <v>4383</v>
      </c>
      <c r="M327" t="s">
        <v>5394</v>
      </c>
      <c r="N327" t="s">
        <v>116</v>
      </c>
      <c r="O327" t="s">
        <v>117</v>
      </c>
      <c r="P327">
        <v>96950</v>
      </c>
      <c r="Q327" t="s">
        <v>118</v>
      </c>
      <c r="R327" t="s">
        <v>119</v>
      </c>
      <c r="S327">
        <v>16706644282</v>
      </c>
      <c r="T327">
        <v>354</v>
      </c>
      <c r="U327">
        <v>92613</v>
      </c>
      <c r="V327" t="s">
        <v>120</v>
      </c>
      <c r="X327" t="s">
        <v>1304</v>
      </c>
      <c r="Y327" t="s">
        <v>4384</v>
      </c>
      <c r="Z327" t="s">
        <v>1250</v>
      </c>
      <c r="AA327" t="s">
        <v>4385</v>
      </c>
      <c r="AB327" t="s">
        <v>4383</v>
      </c>
      <c r="AC327" t="s">
        <v>5520</v>
      </c>
      <c r="AD327" t="s">
        <v>116</v>
      </c>
      <c r="AE327" t="s">
        <v>117</v>
      </c>
      <c r="AF327">
        <v>96950</v>
      </c>
      <c r="AG327" t="s">
        <v>118</v>
      </c>
      <c r="AH327" t="s">
        <v>119</v>
      </c>
      <c r="AI327">
        <v>16706644282</v>
      </c>
      <c r="AJ327">
        <v>354</v>
      </c>
      <c r="AK327" t="s">
        <v>4386</v>
      </c>
      <c r="BC327" t="str">
        <f>"11-9041.00"</f>
        <v>11-9041.00</v>
      </c>
      <c r="BD327" t="s">
        <v>5796</v>
      </c>
      <c r="BE327" t="s">
        <v>5797</v>
      </c>
      <c r="BF327" t="s">
        <v>5798</v>
      </c>
      <c r="BG327">
        <v>1</v>
      </c>
      <c r="BI327" s="1">
        <v>44105</v>
      </c>
      <c r="BJ327" s="1">
        <v>44469</v>
      </c>
      <c r="BM327">
        <v>40</v>
      </c>
      <c r="BN327">
        <v>0</v>
      </c>
      <c r="BO327">
        <v>8</v>
      </c>
      <c r="BP327">
        <v>8</v>
      </c>
      <c r="BQ327">
        <v>8</v>
      </c>
      <c r="BR327">
        <v>8</v>
      </c>
      <c r="BS327">
        <v>8</v>
      </c>
      <c r="BT327">
        <v>0</v>
      </c>
      <c r="BU327" t="str">
        <f>"7:30 AM"</f>
        <v>7:30 AM</v>
      </c>
      <c r="BV327" t="str">
        <f>"4:30 PM"</f>
        <v>4:30 PM</v>
      </c>
      <c r="BW327" t="s">
        <v>415</v>
      </c>
      <c r="BX327">
        <v>0</v>
      </c>
      <c r="BY327">
        <v>120</v>
      </c>
      <c r="BZ327" t="s">
        <v>134</v>
      </c>
      <c r="CA327">
        <v>1</v>
      </c>
      <c r="CB327" t="s">
        <v>5799</v>
      </c>
      <c r="CC327" t="s">
        <v>5800</v>
      </c>
      <c r="CD327" t="s">
        <v>5801</v>
      </c>
      <c r="CE327" t="s">
        <v>154</v>
      </c>
      <c r="CF327" t="s">
        <v>117</v>
      </c>
      <c r="CG327">
        <v>96950</v>
      </c>
      <c r="CH327" s="3">
        <v>46.47</v>
      </c>
      <c r="CI327" s="3">
        <v>46.47</v>
      </c>
      <c r="CJ327" s="3">
        <v>0</v>
      </c>
      <c r="CK327" s="3">
        <v>0</v>
      </c>
      <c r="CL327" t="s">
        <v>132</v>
      </c>
      <c r="CM327" t="s">
        <v>119</v>
      </c>
      <c r="CN327" t="s">
        <v>133</v>
      </c>
      <c r="CP327" t="s">
        <v>111</v>
      </c>
      <c r="CQ327" t="s">
        <v>134</v>
      </c>
      <c r="CR327" t="s">
        <v>111</v>
      </c>
      <c r="CS327" t="s">
        <v>111</v>
      </c>
      <c r="CT327" t="s">
        <v>119</v>
      </c>
      <c r="CU327" t="s">
        <v>119</v>
      </c>
      <c r="CV327" t="s">
        <v>119</v>
      </c>
      <c r="CW327" t="s">
        <v>4387</v>
      </c>
      <c r="CX327">
        <v>16706644282</v>
      </c>
      <c r="CY327" t="s">
        <v>4388</v>
      </c>
      <c r="CZ327" t="s">
        <v>5802</v>
      </c>
      <c r="DA327" t="s">
        <v>134</v>
      </c>
      <c r="DB327" t="s">
        <v>111</v>
      </c>
      <c r="DC327" t="s">
        <v>4390</v>
      </c>
      <c r="DD327" t="s">
        <v>4391</v>
      </c>
      <c r="DE327" t="s">
        <v>2043</v>
      </c>
      <c r="DF327" t="s">
        <v>4392</v>
      </c>
      <c r="DG327" t="s">
        <v>4393</v>
      </c>
    </row>
    <row r="328" spans="1:111" ht="15" customHeight="1" x14ac:dyDescent="0.25">
      <c r="A328" t="s">
        <v>9172</v>
      </c>
      <c r="B328" t="s">
        <v>137</v>
      </c>
      <c r="C328" s="1">
        <v>44052.87762777778</v>
      </c>
      <c r="D328" s="1">
        <v>44125</v>
      </c>
      <c r="E328" t="s">
        <v>110</v>
      </c>
      <c r="G328" t="s">
        <v>134</v>
      </c>
      <c r="H328" t="s">
        <v>111</v>
      </c>
      <c r="I328" t="s">
        <v>111</v>
      </c>
      <c r="J328" t="s">
        <v>5155</v>
      </c>
      <c r="K328" t="s">
        <v>5155</v>
      </c>
      <c r="L328" t="s">
        <v>5156</v>
      </c>
      <c r="N328" t="s">
        <v>154</v>
      </c>
      <c r="O328" t="s">
        <v>117</v>
      </c>
      <c r="P328">
        <v>96950</v>
      </c>
      <c r="Q328" t="s">
        <v>118</v>
      </c>
      <c r="S328">
        <v>16703221558</v>
      </c>
      <c r="U328">
        <v>236220</v>
      </c>
      <c r="V328" t="s">
        <v>120</v>
      </c>
      <c r="X328" t="s">
        <v>5157</v>
      </c>
      <c r="Y328" t="s">
        <v>5158</v>
      </c>
      <c r="AA328" t="s">
        <v>342</v>
      </c>
      <c r="AB328" t="s">
        <v>5156</v>
      </c>
      <c r="AD328" t="s">
        <v>154</v>
      </c>
      <c r="AE328" t="s">
        <v>117</v>
      </c>
      <c r="AF328">
        <v>96950</v>
      </c>
      <c r="AG328" t="s">
        <v>118</v>
      </c>
      <c r="AI328">
        <v>16703221558</v>
      </c>
      <c r="AK328" t="s">
        <v>5159</v>
      </c>
      <c r="BC328" t="str">
        <f>"13-1051.00"</f>
        <v>13-1051.00</v>
      </c>
      <c r="BD328" t="s">
        <v>2263</v>
      </c>
      <c r="BE328" t="s">
        <v>9173</v>
      </c>
      <c r="BF328" t="s">
        <v>2564</v>
      </c>
      <c r="BG328">
        <v>2</v>
      </c>
      <c r="BH328">
        <v>2</v>
      </c>
      <c r="BI328" s="1">
        <v>44165</v>
      </c>
      <c r="BJ328" s="1">
        <v>45259</v>
      </c>
      <c r="BK328" s="1">
        <v>44165</v>
      </c>
      <c r="BL328" s="1">
        <v>45259</v>
      </c>
      <c r="BM328">
        <v>40</v>
      </c>
      <c r="BN328">
        <v>0</v>
      </c>
      <c r="BO328">
        <v>8</v>
      </c>
      <c r="BP328">
        <v>8</v>
      </c>
      <c r="BQ328">
        <v>8</v>
      </c>
      <c r="BR328">
        <v>8</v>
      </c>
      <c r="BS328">
        <v>8</v>
      </c>
      <c r="BT328">
        <v>0</v>
      </c>
      <c r="BU328" t="str">
        <f>"8:00 AM"</f>
        <v>8:00 AM</v>
      </c>
      <c r="BV328" t="str">
        <f>"5:00 PM"</f>
        <v>5:00 PM</v>
      </c>
      <c r="BW328" t="s">
        <v>162</v>
      </c>
      <c r="BX328">
        <v>0</v>
      </c>
      <c r="BY328">
        <v>12</v>
      </c>
      <c r="BZ328" t="s">
        <v>134</v>
      </c>
      <c r="CA328">
        <v>10</v>
      </c>
      <c r="CB328" s="2" t="s">
        <v>9174</v>
      </c>
      <c r="CC328" t="s">
        <v>5156</v>
      </c>
      <c r="CD328" t="s">
        <v>9175</v>
      </c>
      <c r="CE328" t="s">
        <v>154</v>
      </c>
      <c r="CF328" t="s">
        <v>117</v>
      </c>
      <c r="CG328">
        <v>96950</v>
      </c>
      <c r="CH328" s="3">
        <v>29.82</v>
      </c>
      <c r="CI328" s="3">
        <v>29.82</v>
      </c>
      <c r="CJ328" s="3">
        <v>44.73</v>
      </c>
      <c r="CK328" s="3">
        <v>44.73</v>
      </c>
      <c r="CL328" t="s">
        <v>132</v>
      </c>
      <c r="CM328" t="s">
        <v>162</v>
      </c>
      <c r="CN328" t="s">
        <v>133</v>
      </c>
      <c r="CP328" t="s">
        <v>111</v>
      </c>
      <c r="CQ328" t="s">
        <v>134</v>
      </c>
      <c r="CR328" t="s">
        <v>134</v>
      </c>
      <c r="CS328" t="s">
        <v>134</v>
      </c>
      <c r="CT328" t="s">
        <v>119</v>
      </c>
      <c r="CU328" t="s">
        <v>134</v>
      </c>
      <c r="CV328" t="s">
        <v>119</v>
      </c>
      <c r="CW328" t="s">
        <v>9176</v>
      </c>
      <c r="CX328">
        <v>16703221558</v>
      </c>
      <c r="CY328" t="s">
        <v>5159</v>
      </c>
      <c r="CZ328" t="s">
        <v>162</v>
      </c>
      <c r="DA328" t="s">
        <v>134</v>
      </c>
      <c r="DB328" t="s">
        <v>111</v>
      </c>
    </row>
    <row r="329" spans="1:111" ht="15" customHeight="1" x14ac:dyDescent="0.25">
      <c r="A329" t="s">
        <v>4058</v>
      </c>
      <c r="B329" t="s">
        <v>109</v>
      </c>
      <c r="C329" s="1">
        <v>44052.960204861112</v>
      </c>
      <c r="D329" s="1">
        <v>44134</v>
      </c>
      <c r="E329" t="s">
        <v>110</v>
      </c>
      <c r="G329" t="s">
        <v>134</v>
      </c>
      <c r="H329" t="s">
        <v>111</v>
      </c>
      <c r="I329" t="s">
        <v>111</v>
      </c>
      <c r="J329" t="s">
        <v>4059</v>
      </c>
      <c r="L329" t="s">
        <v>4060</v>
      </c>
      <c r="M329" t="s">
        <v>4061</v>
      </c>
      <c r="N329" t="s">
        <v>116</v>
      </c>
      <c r="O329" t="s">
        <v>117</v>
      </c>
      <c r="P329">
        <v>96950</v>
      </c>
      <c r="Q329" t="s">
        <v>118</v>
      </c>
      <c r="R329" t="s">
        <v>119</v>
      </c>
      <c r="S329">
        <v>16702330744</v>
      </c>
      <c r="U329">
        <v>488320</v>
      </c>
      <c r="V329" t="s">
        <v>120</v>
      </c>
      <c r="X329" t="s">
        <v>4062</v>
      </c>
      <c r="Y329" t="s">
        <v>4063</v>
      </c>
      <c r="Z329" t="s">
        <v>759</v>
      </c>
      <c r="AA329" t="s">
        <v>4064</v>
      </c>
      <c r="AB329" t="s">
        <v>4065</v>
      </c>
      <c r="AC329" t="s">
        <v>4066</v>
      </c>
      <c r="AD329" t="s">
        <v>116</v>
      </c>
      <c r="AE329" t="s">
        <v>117</v>
      </c>
      <c r="AF329">
        <v>96950</v>
      </c>
      <c r="AG329" t="s">
        <v>118</v>
      </c>
      <c r="AH329" t="s">
        <v>119</v>
      </c>
      <c r="AI329">
        <v>16702330744</v>
      </c>
      <c r="AK329" t="s">
        <v>4067</v>
      </c>
      <c r="BC329" t="str">
        <f>"49-9071.00"</f>
        <v>49-9071.00</v>
      </c>
      <c r="BD329" t="s">
        <v>125</v>
      </c>
      <c r="BE329" t="s">
        <v>4068</v>
      </c>
      <c r="BF329" t="s">
        <v>3280</v>
      </c>
      <c r="BG329">
        <v>2</v>
      </c>
      <c r="BI329" s="1">
        <v>44105</v>
      </c>
      <c r="BJ329" s="1">
        <v>45199</v>
      </c>
      <c r="BM329">
        <v>40</v>
      </c>
      <c r="BN329">
        <v>0</v>
      </c>
      <c r="BO329">
        <v>8</v>
      </c>
      <c r="BP329">
        <v>8</v>
      </c>
      <c r="BQ329">
        <v>8</v>
      </c>
      <c r="BR329">
        <v>8</v>
      </c>
      <c r="BS329">
        <v>8</v>
      </c>
      <c r="BT329">
        <v>0</v>
      </c>
      <c r="BU329" t="str">
        <f>"8:00 AM"</f>
        <v>8:00 AM</v>
      </c>
      <c r="BV329" t="str">
        <f>"5:00 PM"</f>
        <v>5:00 PM</v>
      </c>
      <c r="BW329" t="s">
        <v>128</v>
      </c>
      <c r="BX329">
        <v>0</v>
      </c>
      <c r="BY329">
        <v>24</v>
      </c>
      <c r="BZ329" t="s">
        <v>111</v>
      </c>
      <c r="CA329">
        <v>0</v>
      </c>
      <c r="CB329" t="s">
        <v>4069</v>
      </c>
      <c r="CC329" t="s">
        <v>4070</v>
      </c>
      <c r="CD329" t="s">
        <v>4071</v>
      </c>
      <c r="CE329" t="s">
        <v>4072</v>
      </c>
      <c r="CF329" t="s">
        <v>117</v>
      </c>
      <c r="CG329">
        <v>96950</v>
      </c>
      <c r="CH329" s="3">
        <v>12.64</v>
      </c>
      <c r="CI329" s="3">
        <v>12.64</v>
      </c>
      <c r="CJ329" s="3">
        <v>18.96</v>
      </c>
      <c r="CK329" s="3">
        <v>18.96</v>
      </c>
      <c r="CL329" t="s">
        <v>132</v>
      </c>
      <c r="CM329" t="s">
        <v>119</v>
      </c>
      <c r="CN329" t="s">
        <v>133</v>
      </c>
      <c r="CP329" t="s">
        <v>111</v>
      </c>
      <c r="CQ329" t="s">
        <v>134</v>
      </c>
      <c r="CR329" t="s">
        <v>134</v>
      </c>
      <c r="CS329" t="s">
        <v>134</v>
      </c>
      <c r="CT329" t="s">
        <v>119</v>
      </c>
      <c r="CU329" t="s">
        <v>134</v>
      </c>
      <c r="CV329" t="s">
        <v>119</v>
      </c>
      <c r="CW329" t="s">
        <v>119</v>
      </c>
      <c r="CX329">
        <v>16702330744</v>
      </c>
      <c r="CY329" t="s">
        <v>4073</v>
      </c>
      <c r="CZ329" t="s">
        <v>119</v>
      </c>
      <c r="DA329" t="s">
        <v>134</v>
      </c>
      <c r="DB329" t="s">
        <v>111</v>
      </c>
    </row>
    <row r="330" spans="1:111" ht="15" customHeight="1" x14ac:dyDescent="0.25">
      <c r="A330" t="s">
        <v>9746</v>
      </c>
      <c r="B330" t="s">
        <v>137</v>
      </c>
      <c r="C330" s="1">
        <v>44053.001048611113</v>
      </c>
      <c r="D330" s="1">
        <v>44113</v>
      </c>
      <c r="E330" t="s">
        <v>138</v>
      </c>
      <c r="F330" s="1">
        <v>44104.833333333336</v>
      </c>
      <c r="G330" t="s">
        <v>134</v>
      </c>
      <c r="H330" t="s">
        <v>111</v>
      </c>
      <c r="I330" t="s">
        <v>111</v>
      </c>
      <c r="J330" t="s">
        <v>5442</v>
      </c>
      <c r="K330" t="s">
        <v>5443</v>
      </c>
      <c r="L330" t="s">
        <v>5444</v>
      </c>
      <c r="M330" t="s">
        <v>1701</v>
      </c>
      <c r="N330" t="s">
        <v>116</v>
      </c>
      <c r="O330" t="s">
        <v>117</v>
      </c>
      <c r="P330">
        <v>96950</v>
      </c>
      <c r="Q330" t="s">
        <v>118</v>
      </c>
      <c r="S330">
        <v>16702359241</v>
      </c>
      <c r="U330">
        <v>72251</v>
      </c>
      <c r="V330" t="s">
        <v>120</v>
      </c>
      <c r="X330" t="s">
        <v>2325</v>
      </c>
      <c r="Y330" t="s">
        <v>2326</v>
      </c>
      <c r="AA330" t="s">
        <v>711</v>
      </c>
      <c r="AB330" t="s">
        <v>5444</v>
      </c>
      <c r="AC330" t="s">
        <v>1701</v>
      </c>
      <c r="AD330" t="s">
        <v>116</v>
      </c>
      <c r="AE330" t="s">
        <v>117</v>
      </c>
      <c r="AF330">
        <v>96950</v>
      </c>
      <c r="AG330" t="s">
        <v>118</v>
      </c>
      <c r="AI330">
        <v>16702359271</v>
      </c>
      <c r="AK330" t="s">
        <v>1705</v>
      </c>
      <c r="BC330" t="str">
        <f>"35-2014.00"</f>
        <v>35-2014.00</v>
      </c>
      <c r="BD330" t="s">
        <v>393</v>
      </c>
      <c r="BE330" t="s">
        <v>9747</v>
      </c>
      <c r="BF330" t="s">
        <v>395</v>
      </c>
      <c r="BG330">
        <v>1</v>
      </c>
      <c r="BH330">
        <v>1</v>
      </c>
      <c r="BI330" s="1">
        <v>44106</v>
      </c>
      <c r="BJ330" s="1">
        <v>45200</v>
      </c>
      <c r="BK330" s="1">
        <v>44113</v>
      </c>
      <c r="BL330" s="1">
        <v>45200</v>
      </c>
      <c r="BM330">
        <v>35</v>
      </c>
      <c r="BN330">
        <v>0</v>
      </c>
      <c r="BO330">
        <v>7</v>
      </c>
      <c r="BP330">
        <v>7</v>
      </c>
      <c r="BQ330">
        <v>7</v>
      </c>
      <c r="BR330">
        <v>7</v>
      </c>
      <c r="BS330">
        <v>7</v>
      </c>
      <c r="BT330">
        <v>0</v>
      </c>
      <c r="BU330" t="str">
        <f>"9:00 AM"</f>
        <v>9:00 AM</v>
      </c>
      <c r="BV330" t="str">
        <f>"5:00 PM"</f>
        <v>5:00 PM</v>
      </c>
      <c r="BW330" t="s">
        <v>128</v>
      </c>
      <c r="BX330">
        <v>0</v>
      </c>
      <c r="BY330">
        <v>12</v>
      </c>
      <c r="BZ330" t="s">
        <v>111</v>
      </c>
      <c r="CA330">
        <v>0</v>
      </c>
      <c r="CB330" t="s">
        <v>9748</v>
      </c>
      <c r="CC330" t="s">
        <v>1701</v>
      </c>
      <c r="CD330" t="s">
        <v>5444</v>
      </c>
      <c r="CE330" t="s">
        <v>116</v>
      </c>
      <c r="CF330" t="s">
        <v>117</v>
      </c>
      <c r="CG330">
        <v>96950</v>
      </c>
      <c r="CH330" s="3">
        <v>10.68</v>
      </c>
      <c r="CI330" s="3">
        <v>10.68</v>
      </c>
      <c r="CJ330" s="3">
        <v>16.02</v>
      </c>
      <c r="CK330" s="3">
        <v>16.02</v>
      </c>
      <c r="CL330" t="s">
        <v>132</v>
      </c>
      <c r="CN330" t="s">
        <v>133</v>
      </c>
      <c r="CP330" t="s">
        <v>111</v>
      </c>
      <c r="CQ330" t="s">
        <v>134</v>
      </c>
      <c r="CR330" t="s">
        <v>111</v>
      </c>
      <c r="CS330" t="s">
        <v>134</v>
      </c>
      <c r="CT330" t="s">
        <v>119</v>
      </c>
      <c r="CU330" t="s">
        <v>134</v>
      </c>
      <c r="CV330" t="s">
        <v>119</v>
      </c>
      <c r="CW330" t="s">
        <v>1709</v>
      </c>
      <c r="CX330">
        <v>16702359241</v>
      </c>
      <c r="CY330" t="s">
        <v>1705</v>
      </c>
      <c r="CZ330" t="s">
        <v>119</v>
      </c>
      <c r="DA330" t="s">
        <v>134</v>
      </c>
      <c r="DB330" t="s">
        <v>111</v>
      </c>
    </row>
    <row r="331" spans="1:111" ht="15" customHeight="1" x14ac:dyDescent="0.25">
      <c r="A331" t="s">
        <v>5441</v>
      </c>
      <c r="B331" t="s">
        <v>137</v>
      </c>
      <c r="C331" s="1">
        <v>44053.003696296299</v>
      </c>
      <c r="D331" s="1">
        <v>44113</v>
      </c>
      <c r="E331" t="s">
        <v>138</v>
      </c>
      <c r="F331" s="1">
        <v>44104.833333333336</v>
      </c>
      <c r="G331" t="s">
        <v>134</v>
      </c>
      <c r="H331" t="s">
        <v>111</v>
      </c>
      <c r="I331" t="s">
        <v>111</v>
      </c>
      <c r="J331" t="s">
        <v>5442</v>
      </c>
      <c r="K331" t="s">
        <v>5443</v>
      </c>
      <c r="L331" t="s">
        <v>5444</v>
      </c>
      <c r="M331" t="s">
        <v>1701</v>
      </c>
      <c r="N331" t="s">
        <v>116</v>
      </c>
      <c r="O331" t="s">
        <v>117</v>
      </c>
      <c r="P331">
        <v>96950</v>
      </c>
      <c r="Q331" t="s">
        <v>118</v>
      </c>
      <c r="S331">
        <v>16702359241</v>
      </c>
      <c r="U331">
        <v>72251</v>
      </c>
      <c r="V331" t="s">
        <v>120</v>
      </c>
      <c r="X331" t="s">
        <v>2325</v>
      </c>
      <c r="Y331" t="s">
        <v>2326</v>
      </c>
      <c r="AA331" t="s">
        <v>711</v>
      </c>
      <c r="AB331" t="s">
        <v>5444</v>
      </c>
      <c r="AC331" t="s">
        <v>1701</v>
      </c>
      <c r="AD331" t="s">
        <v>116</v>
      </c>
      <c r="AE331" t="s">
        <v>117</v>
      </c>
      <c r="AF331">
        <v>96950</v>
      </c>
      <c r="AG331" t="s">
        <v>118</v>
      </c>
      <c r="AI331">
        <v>16702359241</v>
      </c>
      <c r="AK331" t="s">
        <v>1705</v>
      </c>
      <c r="BC331" t="str">
        <f>"11-9051.00"</f>
        <v>11-9051.00</v>
      </c>
      <c r="BD331" t="s">
        <v>1950</v>
      </c>
      <c r="BE331" t="s">
        <v>5445</v>
      </c>
      <c r="BF331" t="s">
        <v>5446</v>
      </c>
      <c r="BG331">
        <v>1</v>
      </c>
      <c r="BH331">
        <v>1</v>
      </c>
      <c r="BI331" s="1">
        <v>44106</v>
      </c>
      <c r="BJ331" s="1">
        <v>45200</v>
      </c>
      <c r="BK331" s="1">
        <v>44113</v>
      </c>
      <c r="BL331" s="1">
        <v>45200</v>
      </c>
      <c r="BM331">
        <v>35</v>
      </c>
      <c r="BN331">
        <v>0</v>
      </c>
      <c r="BO331">
        <v>7</v>
      </c>
      <c r="BP331">
        <v>7</v>
      </c>
      <c r="BQ331">
        <v>7</v>
      </c>
      <c r="BR331">
        <v>7</v>
      </c>
      <c r="BS331">
        <v>7</v>
      </c>
      <c r="BT331">
        <v>0</v>
      </c>
      <c r="BU331" t="str">
        <f>"9:00 AM"</f>
        <v>9:00 AM</v>
      </c>
      <c r="BV331" t="str">
        <f>"5:00 PM"</f>
        <v>5:00 PM</v>
      </c>
      <c r="BW331" t="s">
        <v>128</v>
      </c>
      <c r="BX331">
        <v>0</v>
      </c>
      <c r="BY331">
        <v>12</v>
      </c>
      <c r="BZ331" t="s">
        <v>111</v>
      </c>
      <c r="CA331">
        <v>0</v>
      </c>
      <c r="CB331" t="s">
        <v>5447</v>
      </c>
      <c r="CC331" t="s">
        <v>1701</v>
      </c>
      <c r="CD331" t="s">
        <v>5444</v>
      </c>
      <c r="CE331" t="s">
        <v>116</v>
      </c>
      <c r="CF331" t="s">
        <v>117</v>
      </c>
      <c r="CG331">
        <v>96950</v>
      </c>
      <c r="CH331" s="3">
        <v>19.47</v>
      </c>
      <c r="CI331" s="3">
        <v>19.47</v>
      </c>
      <c r="CL331" t="s">
        <v>132</v>
      </c>
      <c r="CN331" t="s">
        <v>133</v>
      </c>
      <c r="CP331" t="s">
        <v>111</v>
      </c>
      <c r="CQ331" t="s">
        <v>134</v>
      </c>
      <c r="CR331" t="s">
        <v>111</v>
      </c>
      <c r="CS331" t="s">
        <v>111</v>
      </c>
      <c r="CT331" t="s">
        <v>119</v>
      </c>
      <c r="CU331" t="s">
        <v>134</v>
      </c>
      <c r="CV331" t="s">
        <v>119</v>
      </c>
      <c r="CW331" t="s">
        <v>1709</v>
      </c>
      <c r="CX331">
        <v>16702359241</v>
      </c>
      <c r="CY331" t="s">
        <v>1705</v>
      </c>
      <c r="CZ331" t="s">
        <v>119</v>
      </c>
      <c r="DA331" t="s">
        <v>134</v>
      </c>
      <c r="DB331" t="s">
        <v>111</v>
      </c>
    </row>
    <row r="332" spans="1:111" ht="15" customHeight="1" x14ac:dyDescent="0.25">
      <c r="A332" t="s">
        <v>8299</v>
      </c>
      <c r="B332" t="s">
        <v>137</v>
      </c>
      <c r="C332" s="1">
        <v>44053.00788125</v>
      </c>
      <c r="D332" s="1">
        <v>44133</v>
      </c>
      <c r="E332" t="s">
        <v>138</v>
      </c>
      <c r="F332" s="1">
        <v>44104.833333333336</v>
      </c>
      <c r="G332" t="s">
        <v>134</v>
      </c>
      <c r="H332" t="s">
        <v>111</v>
      </c>
      <c r="I332" t="s">
        <v>111</v>
      </c>
      <c r="J332" t="s">
        <v>5442</v>
      </c>
      <c r="K332" t="s">
        <v>8300</v>
      </c>
      <c r="L332" t="s">
        <v>5444</v>
      </c>
      <c r="M332" t="s">
        <v>1701</v>
      </c>
      <c r="N332" t="s">
        <v>116</v>
      </c>
      <c r="O332" t="s">
        <v>117</v>
      </c>
      <c r="P332">
        <v>96950</v>
      </c>
      <c r="Q332" t="s">
        <v>118</v>
      </c>
      <c r="S332">
        <v>16702359241</v>
      </c>
      <c r="U332">
        <v>71329</v>
      </c>
      <c r="V332" t="s">
        <v>120</v>
      </c>
      <c r="X332" t="s">
        <v>2325</v>
      </c>
      <c r="Y332" t="s">
        <v>2326</v>
      </c>
      <c r="AA332" t="s">
        <v>711</v>
      </c>
      <c r="AB332" t="s">
        <v>5444</v>
      </c>
      <c r="AC332" t="s">
        <v>1701</v>
      </c>
      <c r="AD332" t="s">
        <v>116</v>
      </c>
      <c r="AE332" t="s">
        <v>117</v>
      </c>
      <c r="AF332">
        <v>96950</v>
      </c>
      <c r="AG332" t="s">
        <v>118</v>
      </c>
      <c r="AI332">
        <v>16702359241</v>
      </c>
      <c r="AK332" t="s">
        <v>1705</v>
      </c>
      <c r="BC332" t="str">
        <f>"41-2012.00"</f>
        <v>41-2012.00</v>
      </c>
      <c r="BD332" t="s">
        <v>3925</v>
      </c>
      <c r="BE332" t="s">
        <v>8301</v>
      </c>
      <c r="BF332" t="s">
        <v>8302</v>
      </c>
      <c r="BG332">
        <v>3</v>
      </c>
      <c r="BH332">
        <v>3</v>
      </c>
      <c r="BI332" s="1">
        <v>44106</v>
      </c>
      <c r="BJ332" s="1">
        <v>45200</v>
      </c>
      <c r="BK332" s="1">
        <v>44133</v>
      </c>
      <c r="BL332" s="1">
        <v>45200</v>
      </c>
      <c r="BM332">
        <v>35</v>
      </c>
      <c r="BN332">
        <v>0</v>
      </c>
      <c r="BO332">
        <v>7</v>
      </c>
      <c r="BP332">
        <v>7</v>
      </c>
      <c r="BQ332">
        <v>7</v>
      </c>
      <c r="BR332">
        <v>7</v>
      </c>
      <c r="BS332">
        <v>7</v>
      </c>
      <c r="BT332">
        <v>0</v>
      </c>
      <c r="BU332" t="str">
        <f>"9:00 AM"</f>
        <v>9:00 AM</v>
      </c>
      <c r="BV332" t="str">
        <f>"5:00 PM"</f>
        <v>5:00 PM</v>
      </c>
      <c r="BW332" t="s">
        <v>128</v>
      </c>
      <c r="BX332">
        <v>0</v>
      </c>
      <c r="BY332">
        <v>12</v>
      </c>
      <c r="BZ332" t="s">
        <v>111</v>
      </c>
      <c r="CA332">
        <v>0</v>
      </c>
      <c r="CB332" t="s">
        <v>8303</v>
      </c>
      <c r="CC332" t="s">
        <v>1701</v>
      </c>
      <c r="CD332" t="s">
        <v>5444</v>
      </c>
      <c r="CE332" t="s">
        <v>116</v>
      </c>
      <c r="CF332" t="s">
        <v>117</v>
      </c>
      <c r="CG332">
        <v>96950</v>
      </c>
      <c r="CH332" s="3">
        <v>9.56</v>
      </c>
      <c r="CI332" s="3">
        <v>9.56</v>
      </c>
      <c r="CJ332" s="3">
        <v>14.34</v>
      </c>
      <c r="CK332" s="3">
        <v>14.34</v>
      </c>
      <c r="CL332" t="s">
        <v>132</v>
      </c>
      <c r="CN332" t="s">
        <v>133</v>
      </c>
      <c r="CP332" t="s">
        <v>111</v>
      </c>
      <c r="CQ332" t="s">
        <v>134</v>
      </c>
      <c r="CR332" t="s">
        <v>111</v>
      </c>
      <c r="CS332" t="s">
        <v>134</v>
      </c>
      <c r="CT332" t="s">
        <v>119</v>
      </c>
      <c r="CU332" t="s">
        <v>134</v>
      </c>
      <c r="CV332" t="s">
        <v>119</v>
      </c>
      <c r="CW332" t="s">
        <v>1709</v>
      </c>
      <c r="CX332">
        <v>16702359241</v>
      </c>
      <c r="CY332" t="s">
        <v>1705</v>
      </c>
      <c r="CZ332" t="s">
        <v>119</v>
      </c>
      <c r="DA332" t="s">
        <v>134</v>
      </c>
      <c r="DB332" t="s">
        <v>111</v>
      </c>
    </row>
    <row r="333" spans="1:111" ht="15" customHeight="1" x14ac:dyDescent="0.25">
      <c r="A333" t="s">
        <v>2193</v>
      </c>
      <c r="B333" t="s">
        <v>109</v>
      </c>
      <c r="C333" s="1">
        <v>44053.034102314814</v>
      </c>
      <c r="D333" s="1">
        <v>44105</v>
      </c>
      <c r="E333" t="s">
        <v>110</v>
      </c>
      <c r="G333" t="s">
        <v>111</v>
      </c>
      <c r="H333" t="s">
        <v>111</v>
      </c>
      <c r="I333" t="s">
        <v>111</v>
      </c>
      <c r="J333" t="s">
        <v>2194</v>
      </c>
      <c r="K333" t="s">
        <v>2195</v>
      </c>
      <c r="L333" t="s">
        <v>2196</v>
      </c>
      <c r="N333" t="s">
        <v>154</v>
      </c>
      <c r="O333" t="s">
        <v>117</v>
      </c>
      <c r="P333">
        <v>96950</v>
      </c>
      <c r="Q333" t="s">
        <v>118</v>
      </c>
      <c r="S333">
        <v>16702351495</v>
      </c>
      <c r="U333">
        <v>23622</v>
      </c>
      <c r="V333" t="s">
        <v>120</v>
      </c>
      <c r="X333" t="s">
        <v>332</v>
      </c>
      <c r="Y333" t="s">
        <v>2197</v>
      </c>
      <c r="Z333" t="s">
        <v>2198</v>
      </c>
      <c r="AA333" t="s">
        <v>216</v>
      </c>
      <c r="AB333" t="s">
        <v>2196</v>
      </c>
      <c r="AD333" t="s">
        <v>154</v>
      </c>
      <c r="AE333" t="s">
        <v>117</v>
      </c>
      <c r="AF333">
        <v>96950</v>
      </c>
      <c r="AG333" t="s">
        <v>118</v>
      </c>
      <c r="AI333">
        <v>16707881495</v>
      </c>
      <c r="AK333" t="s">
        <v>2199</v>
      </c>
      <c r="BC333" t="str">
        <f>"47-2051.00"</f>
        <v>47-2051.00</v>
      </c>
      <c r="BD333" t="s">
        <v>2200</v>
      </c>
      <c r="BE333" t="s">
        <v>2201</v>
      </c>
      <c r="BF333" t="s">
        <v>2202</v>
      </c>
      <c r="BG333">
        <v>1</v>
      </c>
      <c r="BI333" s="1">
        <v>44105</v>
      </c>
      <c r="BJ333" s="1">
        <v>44469</v>
      </c>
      <c r="BM333">
        <v>35</v>
      </c>
      <c r="BN333">
        <v>0</v>
      </c>
      <c r="BO333">
        <v>7</v>
      </c>
      <c r="BP333">
        <v>7</v>
      </c>
      <c r="BQ333">
        <v>7</v>
      </c>
      <c r="BR333">
        <v>7</v>
      </c>
      <c r="BS333">
        <v>7</v>
      </c>
      <c r="BT333">
        <v>0</v>
      </c>
      <c r="BU333" t="str">
        <f>"9:00 AM"</f>
        <v>9:00 AM</v>
      </c>
      <c r="BV333" t="str">
        <f>"7:00 PM"</f>
        <v>7:00 PM</v>
      </c>
      <c r="BW333" t="s">
        <v>128</v>
      </c>
      <c r="BX333">
        <v>0</v>
      </c>
      <c r="BY333">
        <v>24</v>
      </c>
      <c r="BZ333" t="s">
        <v>111</v>
      </c>
      <c r="CA333">
        <v>0</v>
      </c>
      <c r="CB333" t="s">
        <v>2203</v>
      </c>
      <c r="CC333" t="s">
        <v>2196</v>
      </c>
      <c r="CE333" t="s">
        <v>154</v>
      </c>
      <c r="CF333" t="s">
        <v>117</v>
      </c>
      <c r="CG333">
        <v>96950</v>
      </c>
      <c r="CH333" s="3">
        <v>15.55</v>
      </c>
      <c r="CI333" s="3">
        <v>15.55</v>
      </c>
      <c r="CJ333" s="3">
        <v>23.33</v>
      </c>
      <c r="CK333" s="3">
        <v>23.33</v>
      </c>
      <c r="CL333" t="s">
        <v>132</v>
      </c>
      <c r="CN333" t="s">
        <v>133</v>
      </c>
      <c r="CP333" t="s">
        <v>111</v>
      </c>
      <c r="CQ333" t="s">
        <v>134</v>
      </c>
      <c r="CR333" t="s">
        <v>134</v>
      </c>
      <c r="CS333" t="s">
        <v>134</v>
      </c>
      <c r="CT333" t="s">
        <v>134</v>
      </c>
      <c r="CU333" t="s">
        <v>134</v>
      </c>
      <c r="CV333" t="s">
        <v>134</v>
      </c>
      <c r="CW333" t="s">
        <v>2204</v>
      </c>
      <c r="CX333">
        <v>16707881495</v>
      </c>
      <c r="CY333" t="s">
        <v>2199</v>
      </c>
      <c r="CZ333" t="s">
        <v>119</v>
      </c>
      <c r="DA333" t="s">
        <v>134</v>
      </c>
      <c r="DB333" t="s">
        <v>111</v>
      </c>
    </row>
    <row r="334" spans="1:111" ht="15" customHeight="1" x14ac:dyDescent="0.25">
      <c r="A334" t="s">
        <v>1013</v>
      </c>
      <c r="B334" t="s">
        <v>137</v>
      </c>
      <c r="C334" s="1">
        <v>44053.108888773146</v>
      </c>
      <c r="D334" s="1">
        <v>44111</v>
      </c>
      <c r="E334" t="s">
        <v>138</v>
      </c>
      <c r="F334" s="1">
        <v>44103.833333333336</v>
      </c>
      <c r="G334" t="s">
        <v>134</v>
      </c>
      <c r="H334" t="s">
        <v>111</v>
      </c>
      <c r="I334" t="s">
        <v>111</v>
      </c>
      <c r="J334" t="s">
        <v>1014</v>
      </c>
      <c r="K334" t="s">
        <v>1014</v>
      </c>
      <c r="L334" t="s">
        <v>1015</v>
      </c>
      <c r="M334" t="s">
        <v>1016</v>
      </c>
      <c r="N334" t="s">
        <v>1017</v>
      </c>
      <c r="O334" t="s">
        <v>117</v>
      </c>
      <c r="P334">
        <v>96950</v>
      </c>
      <c r="Q334" t="s">
        <v>118</v>
      </c>
      <c r="R334" t="s">
        <v>116</v>
      </c>
      <c r="S334">
        <v>16703223858</v>
      </c>
      <c r="U334">
        <v>488510</v>
      </c>
      <c r="V334" t="s">
        <v>120</v>
      </c>
      <c r="X334" t="s">
        <v>1018</v>
      </c>
      <c r="Y334" t="s">
        <v>1019</v>
      </c>
      <c r="Z334" t="s">
        <v>1020</v>
      </c>
      <c r="AA334" t="s">
        <v>123</v>
      </c>
      <c r="AB334" t="s">
        <v>1021</v>
      </c>
      <c r="AC334" t="s">
        <v>1022</v>
      </c>
      <c r="AD334" t="s">
        <v>1017</v>
      </c>
      <c r="AE334" t="s">
        <v>117</v>
      </c>
      <c r="AF334">
        <v>96950</v>
      </c>
      <c r="AG334" t="s">
        <v>118</v>
      </c>
      <c r="AH334" t="s">
        <v>116</v>
      </c>
      <c r="AI334">
        <v>16703223858</v>
      </c>
      <c r="AK334" t="s">
        <v>1023</v>
      </c>
      <c r="BC334" t="str">
        <f>"13-2011.01"</f>
        <v>13-2011.01</v>
      </c>
      <c r="BD334" t="s">
        <v>1024</v>
      </c>
      <c r="BE334" t="s">
        <v>1025</v>
      </c>
      <c r="BF334" t="s">
        <v>1026</v>
      </c>
      <c r="BG334">
        <v>1</v>
      </c>
      <c r="BH334">
        <v>1</v>
      </c>
      <c r="BI334" s="1">
        <v>44105</v>
      </c>
      <c r="BJ334" s="1">
        <v>45199</v>
      </c>
      <c r="BK334" s="1">
        <v>44111</v>
      </c>
      <c r="BL334" s="1">
        <v>45199</v>
      </c>
      <c r="BM334">
        <v>40</v>
      </c>
      <c r="BN334">
        <v>0</v>
      </c>
      <c r="BO334">
        <v>8</v>
      </c>
      <c r="BP334">
        <v>8</v>
      </c>
      <c r="BQ334">
        <v>8</v>
      </c>
      <c r="BR334">
        <v>8</v>
      </c>
      <c r="BS334">
        <v>8</v>
      </c>
      <c r="BT334">
        <v>0</v>
      </c>
      <c r="BU334" t="str">
        <f t="shared" ref="BU334:BU339" si="24">"8:00 AM"</f>
        <v>8:00 AM</v>
      </c>
      <c r="BV334" t="str">
        <f t="shared" ref="BV334:BV339" si="25">"5:00 PM"</f>
        <v>5:00 PM</v>
      </c>
      <c r="BW334" t="s">
        <v>415</v>
      </c>
      <c r="BX334">
        <v>0</v>
      </c>
      <c r="BY334">
        <v>36</v>
      </c>
      <c r="BZ334" t="s">
        <v>111</v>
      </c>
      <c r="CA334">
        <v>0</v>
      </c>
      <c r="CB334" t="s">
        <v>1027</v>
      </c>
      <c r="CC334" t="s">
        <v>1028</v>
      </c>
      <c r="CD334" t="s">
        <v>1029</v>
      </c>
      <c r="CE334" t="s">
        <v>1030</v>
      </c>
      <c r="CF334" t="s">
        <v>117</v>
      </c>
      <c r="CG334">
        <v>96950</v>
      </c>
      <c r="CH334" s="3">
        <v>12.86</v>
      </c>
      <c r="CI334" s="3">
        <v>16.399999999999999</v>
      </c>
      <c r="CJ334" s="3">
        <v>19.29</v>
      </c>
      <c r="CK334" s="3">
        <v>24.6</v>
      </c>
      <c r="CL334" t="s">
        <v>132</v>
      </c>
      <c r="CM334" t="s">
        <v>286</v>
      </c>
      <c r="CN334" t="s">
        <v>133</v>
      </c>
      <c r="CP334" t="s">
        <v>111</v>
      </c>
      <c r="CQ334" t="s">
        <v>134</v>
      </c>
      <c r="CR334" t="s">
        <v>111</v>
      </c>
      <c r="CS334" t="s">
        <v>134</v>
      </c>
      <c r="CT334" t="s">
        <v>134</v>
      </c>
      <c r="CU334" t="s">
        <v>134</v>
      </c>
      <c r="CV334" t="s">
        <v>119</v>
      </c>
      <c r="CW334" t="s">
        <v>1031</v>
      </c>
      <c r="CX334">
        <v>16703223858</v>
      </c>
      <c r="CY334" t="s">
        <v>1023</v>
      </c>
      <c r="CZ334" t="s">
        <v>286</v>
      </c>
      <c r="DA334" t="s">
        <v>134</v>
      </c>
      <c r="DB334" t="s">
        <v>111</v>
      </c>
    </row>
    <row r="335" spans="1:111" ht="15" customHeight="1" x14ac:dyDescent="0.25">
      <c r="A335" t="s">
        <v>1715</v>
      </c>
      <c r="B335" t="s">
        <v>137</v>
      </c>
      <c r="C335" s="1">
        <v>44053.127822800925</v>
      </c>
      <c r="D335" s="1">
        <v>44118</v>
      </c>
      <c r="E335" t="s">
        <v>138</v>
      </c>
      <c r="F335" s="1">
        <v>44103.833333333336</v>
      </c>
      <c r="G335" t="s">
        <v>134</v>
      </c>
      <c r="H335" t="s">
        <v>111</v>
      </c>
      <c r="I335" t="s">
        <v>111</v>
      </c>
      <c r="J335" t="s">
        <v>1014</v>
      </c>
      <c r="K335" t="s">
        <v>1014</v>
      </c>
      <c r="L335" t="s">
        <v>1015</v>
      </c>
      <c r="M335" t="s">
        <v>1016</v>
      </c>
      <c r="N335" t="s">
        <v>1017</v>
      </c>
      <c r="O335" t="s">
        <v>117</v>
      </c>
      <c r="P335">
        <v>96950</v>
      </c>
      <c r="Q335" t="s">
        <v>118</v>
      </c>
      <c r="R335" t="s">
        <v>116</v>
      </c>
      <c r="S335">
        <v>16703223858</v>
      </c>
      <c r="U335">
        <v>488510</v>
      </c>
      <c r="V335" t="s">
        <v>120</v>
      </c>
      <c r="X335" t="s">
        <v>1018</v>
      </c>
      <c r="Y335" t="s">
        <v>1019</v>
      </c>
      <c r="Z335" t="s">
        <v>1020</v>
      </c>
      <c r="AA335" t="s">
        <v>123</v>
      </c>
      <c r="AB335" t="s">
        <v>1716</v>
      </c>
      <c r="AC335" t="s">
        <v>1016</v>
      </c>
      <c r="AD335" t="s">
        <v>1017</v>
      </c>
      <c r="AE335" t="s">
        <v>117</v>
      </c>
      <c r="AF335">
        <v>96950</v>
      </c>
      <c r="AG335" t="s">
        <v>118</v>
      </c>
      <c r="AH335" t="s">
        <v>260</v>
      </c>
      <c r="AI335">
        <v>16703223858</v>
      </c>
      <c r="AK335" t="s">
        <v>1023</v>
      </c>
      <c r="BC335" t="str">
        <f>"13-2011.01"</f>
        <v>13-2011.01</v>
      </c>
      <c r="BD335" t="s">
        <v>1024</v>
      </c>
      <c r="BE335" t="s">
        <v>1717</v>
      </c>
      <c r="BF335" t="s">
        <v>1026</v>
      </c>
      <c r="BG335">
        <v>1</v>
      </c>
      <c r="BH335">
        <v>1</v>
      </c>
      <c r="BI335" s="1">
        <v>44105</v>
      </c>
      <c r="BJ335" s="1">
        <v>45199</v>
      </c>
      <c r="BK335" s="1">
        <v>44118</v>
      </c>
      <c r="BL335" s="1">
        <v>45199</v>
      </c>
      <c r="BM335">
        <v>40</v>
      </c>
      <c r="BN335">
        <v>0</v>
      </c>
      <c r="BO335">
        <v>8</v>
      </c>
      <c r="BP335">
        <v>8</v>
      </c>
      <c r="BQ335">
        <v>8</v>
      </c>
      <c r="BR335">
        <v>8</v>
      </c>
      <c r="BS335">
        <v>8</v>
      </c>
      <c r="BT335">
        <v>0</v>
      </c>
      <c r="BU335" t="str">
        <f t="shared" si="24"/>
        <v>8:00 AM</v>
      </c>
      <c r="BV335" t="str">
        <f t="shared" si="25"/>
        <v>5:00 PM</v>
      </c>
      <c r="BW335" t="s">
        <v>415</v>
      </c>
      <c r="BX335">
        <v>0</v>
      </c>
      <c r="BY335">
        <v>36</v>
      </c>
      <c r="BZ335" t="s">
        <v>111</v>
      </c>
      <c r="CA335">
        <v>0</v>
      </c>
      <c r="CB335" t="s">
        <v>1718</v>
      </c>
      <c r="CC335" t="s">
        <v>1719</v>
      </c>
      <c r="CD335" t="s">
        <v>1720</v>
      </c>
      <c r="CE335" t="s">
        <v>1721</v>
      </c>
      <c r="CF335" t="s">
        <v>117</v>
      </c>
      <c r="CG335">
        <v>96950</v>
      </c>
      <c r="CH335" s="3">
        <v>12.86</v>
      </c>
      <c r="CI335" s="3">
        <v>12.9</v>
      </c>
      <c r="CJ335" s="3">
        <v>19.260000000000002</v>
      </c>
      <c r="CK335" s="3">
        <v>19.350000000000001</v>
      </c>
      <c r="CL335" t="s">
        <v>132</v>
      </c>
      <c r="CM335" t="s">
        <v>286</v>
      </c>
      <c r="CN335" t="s">
        <v>133</v>
      </c>
      <c r="CP335" t="s">
        <v>111</v>
      </c>
      <c r="CQ335" t="s">
        <v>134</v>
      </c>
      <c r="CR335" t="s">
        <v>111</v>
      </c>
      <c r="CS335" t="s">
        <v>134</v>
      </c>
      <c r="CT335" t="s">
        <v>134</v>
      </c>
      <c r="CU335" t="s">
        <v>134</v>
      </c>
      <c r="CV335" t="s">
        <v>119</v>
      </c>
      <c r="CW335" t="s">
        <v>1722</v>
      </c>
      <c r="CX335">
        <v>16703223858</v>
      </c>
      <c r="CY335" t="s">
        <v>1023</v>
      </c>
      <c r="CZ335" t="s">
        <v>286</v>
      </c>
      <c r="DA335" t="s">
        <v>134</v>
      </c>
      <c r="DB335" t="s">
        <v>111</v>
      </c>
    </row>
    <row r="336" spans="1:111" ht="15" customHeight="1" x14ac:dyDescent="0.25">
      <c r="A336" t="s">
        <v>5086</v>
      </c>
      <c r="B336" t="s">
        <v>137</v>
      </c>
      <c r="C336" s="1">
        <v>44053.137095138889</v>
      </c>
      <c r="D336" s="1">
        <v>44137</v>
      </c>
      <c r="E336" t="s">
        <v>110</v>
      </c>
      <c r="G336" t="s">
        <v>134</v>
      </c>
      <c r="H336" t="s">
        <v>111</v>
      </c>
      <c r="I336" t="s">
        <v>111</v>
      </c>
      <c r="J336" t="s">
        <v>1014</v>
      </c>
      <c r="K336" t="s">
        <v>1014</v>
      </c>
      <c r="L336" t="s">
        <v>1015</v>
      </c>
      <c r="M336" t="s">
        <v>1016</v>
      </c>
      <c r="N336" t="s">
        <v>1017</v>
      </c>
      <c r="O336" t="s">
        <v>117</v>
      </c>
      <c r="P336">
        <v>96950</v>
      </c>
      <c r="Q336" t="s">
        <v>118</v>
      </c>
      <c r="R336" t="s">
        <v>116</v>
      </c>
      <c r="S336">
        <v>16703223858</v>
      </c>
      <c r="U336">
        <v>488510</v>
      </c>
      <c r="V336" t="s">
        <v>120</v>
      </c>
      <c r="X336" t="s">
        <v>1018</v>
      </c>
      <c r="Y336" t="s">
        <v>1019</v>
      </c>
      <c r="Z336" t="s">
        <v>1020</v>
      </c>
      <c r="AA336" t="s">
        <v>123</v>
      </c>
      <c r="AB336" t="s">
        <v>1716</v>
      </c>
      <c r="AC336" t="s">
        <v>1016</v>
      </c>
      <c r="AD336" t="s">
        <v>1017</v>
      </c>
      <c r="AE336" t="s">
        <v>117</v>
      </c>
      <c r="AF336">
        <v>96950</v>
      </c>
      <c r="AG336" t="s">
        <v>118</v>
      </c>
      <c r="AH336" t="s">
        <v>116</v>
      </c>
      <c r="AI336">
        <v>16703223858</v>
      </c>
      <c r="AK336" t="s">
        <v>1023</v>
      </c>
      <c r="BC336" t="str">
        <f>"13-2011.01"</f>
        <v>13-2011.01</v>
      </c>
      <c r="BD336" t="s">
        <v>1024</v>
      </c>
      <c r="BE336" t="s">
        <v>5087</v>
      </c>
      <c r="BF336" t="s">
        <v>5088</v>
      </c>
      <c r="BG336">
        <v>1</v>
      </c>
      <c r="BH336">
        <v>1</v>
      </c>
      <c r="BI336" s="1">
        <v>44105</v>
      </c>
      <c r="BJ336" s="1">
        <v>45199</v>
      </c>
      <c r="BK336" s="1">
        <v>44137</v>
      </c>
      <c r="BL336" s="1">
        <v>45199</v>
      </c>
      <c r="BM336">
        <v>40</v>
      </c>
      <c r="BN336">
        <v>0</v>
      </c>
      <c r="BO336">
        <v>8</v>
      </c>
      <c r="BP336">
        <v>8</v>
      </c>
      <c r="BQ336">
        <v>8</v>
      </c>
      <c r="BR336">
        <v>8</v>
      </c>
      <c r="BS336">
        <v>8</v>
      </c>
      <c r="BT336">
        <v>0</v>
      </c>
      <c r="BU336" t="str">
        <f t="shared" si="24"/>
        <v>8:00 AM</v>
      </c>
      <c r="BV336" t="str">
        <f t="shared" si="25"/>
        <v>5:00 PM</v>
      </c>
      <c r="BW336" t="s">
        <v>415</v>
      </c>
      <c r="BX336">
        <v>0</v>
      </c>
      <c r="BY336">
        <v>48</v>
      </c>
      <c r="BZ336" t="s">
        <v>111</v>
      </c>
      <c r="CA336">
        <v>0</v>
      </c>
      <c r="CB336" t="s">
        <v>5089</v>
      </c>
      <c r="CC336" t="s">
        <v>1716</v>
      </c>
      <c r="CD336" t="s">
        <v>1016</v>
      </c>
      <c r="CE336" t="s">
        <v>1030</v>
      </c>
      <c r="CF336" t="s">
        <v>117</v>
      </c>
      <c r="CG336">
        <v>96950</v>
      </c>
      <c r="CH336" s="3">
        <v>12.86</v>
      </c>
      <c r="CI336" s="3">
        <v>21.5</v>
      </c>
      <c r="CJ336" s="3">
        <v>19.29</v>
      </c>
      <c r="CK336" s="3">
        <v>32.25</v>
      </c>
      <c r="CL336" t="s">
        <v>132</v>
      </c>
      <c r="CN336" t="s">
        <v>133</v>
      </c>
      <c r="CP336" t="s">
        <v>111</v>
      </c>
      <c r="CQ336" t="s">
        <v>134</v>
      </c>
      <c r="CR336" t="s">
        <v>111</v>
      </c>
      <c r="CS336" t="s">
        <v>134</v>
      </c>
      <c r="CT336" t="s">
        <v>134</v>
      </c>
      <c r="CU336" t="s">
        <v>134</v>
      </c>
      <c r="CV336" t="s">
        <v>119</v>
      </c>
      <c r="CW336" t="s">
        <v>5090</v>
      </c>
      <c r="CX336">
        <v>16703223858</v>
      </c>
      <c r="CY336" t="s">
        <v>1023</v>
      </c>
      <c r="CZ336" t="s">
        <v>286</v>
      </c>
      <c r="DA336" t="s">
        <v>134</v>
      </c>
      <c r="DB336" t="s">
        <v>111</v>
      </c>
    </row>
    <row r="337" spans="1:111" ht="15" customHeight="1" x14ac:dyDescent="0.25">
      <c r="A337" t="s">
        <v>3394</v>
      </c>
      <c r="B337" t="s">
        <v>137</v>
      </c>
      <c r="C337" s="1">
        <v>44053.149392245374</v>
      </c>
      <c r="D337" s="1">
        <v>44154</v>
      </c>
      <c r="E337" t="s">
        <v>138</v>
      </c>
      <c r="F337" s="1">
        <v>44103.833333333336</v>
      </c>
      <c r="G337" t="s">
        <v>134</v>
      </c>
      <c r="H337" t="s">
        <v>111</v>
      </c>
      <c r="I337" t="s">
        <v>111</v>
      </c>
      <c r="J337" t="s">
        <v>1014</v>
      </c>
      <c r="K337" t="s">
        <v>1014</v>
      </c>
      <c r="L337" t="s">
        <v>1015</v>
      </c>
      <c r="M337" t="s">
        <v>1016</v>
      </c>
      <c r="N337" t="s">
        <v>1017</v>
      </c>
      <c r="O337" t="s">
        <v>117</v>
      </c>
      <c r="P337">
        <v>96950</v>
      </c>
      <c r="Q337" t="s">
        <v>118</v>
      </c>
      <c r="R337" t="s">
        <v>116</v>
      </c>
      <c r="S337">
        <v>16703223858</v>
      </c>
      <c r="U337">
        <v>488510</v>
      </c>
      <c r="V337" t="s">
        <v>120</v>
      </c>
      <c r="X337" t="s">
        <v>1018</v>
      </c>
      <c r="Y337" t="s">
        <v>1019</v>
      </c>
      <c r="Z337" t="s">
        <v>1020</v>
      </c>
      <c r="AA337" t="s">
        <v>123</v>
      </c>
      <c r="AB337" t="s">
        <v>1028</v>
      </c>
      <c r="AC337" t="s">
        <v>1029</v>
      </c>
      <c r="AD337" t="s">
        <v>1017</v>
      </c>
      <c r="AE337" t="s">
        <v>117</v>
      </c>
      <c r="AF337">
        <v>96950</v>
      </c>
      <c r="AG337" t="s">
        <v>118</v>
      </c>
      <c r="AH337" t="s">
        <v>116</v>
      </c>
      <c r="AI337">
        <v>16703223858</v>
      </c>
      <c r="AK337" t="s">
        <v>1023</v>
      </c>
      <c r="BC337" t="str">
        <f>"49-9071.00"</f>
        <v>49-9071.00</v>
      </c>
      <c r="BD337" t="s">
        <v>125</v>
      </c>
      <c r="BE337" t="s">
        <v>3395</v>
      </c>
      <c r="BF337" t="s">
        <v>3396</v>
      </c>
      <c r="BG337">
        <v>1</v>
      </c>
      <c r="BH337">
        <v>1</v>
      </c>
      <c r="BI337" s="1">
        <v>44105</v>
      </c>
      <c r="BJ337" s="1">
        <v>45199</v>
      </c>
      <c r="BK337" s="1">
        <v>44154</v>
      </c>
      <c r="BL337" s="1">
        <v>45199</v>
      </c>
      <c r="BM337">
        <v>40</v>
      </c>
      <c r="BN337">
        <v>0</v>
      </c>
      <c r="BO337">
        <v>8</v>
      </c>
      <c r="BP337">
        <v>4</v>
      </c>
      <c r="BQ337">
        <v>8</v>
      </c>
      <c r="BR337">
        <v>8</v>
      </c>
      <c r="BS337">
        <v>8</v>
      </c>
      <c r="BT337">
        <v>4</v>
      </c>
      <c r="BU337" t="str">
        <f t="shared" si="24"/>
        <v>8:00 AM</v>
      </c>
      <c r="BV337" t="str">
        <f t="shared" si="25"/>
        <v>5:00 PM</v>
      </c>
      <c r="BW337" t="s">
        <v>128</v>
      </c>
      <c r="BX337">
        <v>0</v>
      </c>
      <c r="BY337">
        <v>24</v>
      </c>
      <c r="BZ337" t="s">
        <v>111</v>
      </c>
      <c r="CA337">
        <v>0</v>
      </c>
      <c r="CB337" t="s">
        <v>3397</v>
      </c>
      <c r="CC337" t="s">
        <v>1028</v>
      </c>
      <c r="CD337" t="s">
        <v>3398</v>
      </c>
      <c r="CE337" t="s">
        <v>1030</v>
      </c>
      <c r="CF337" t="s">
        <v>117</v>
      </c>
      <c r="CG337">
        <v>96950</v>
      </c>
      <c r="CH337" s="3">
        <v>8.33</v>
      </c>
      <c r="CI337" s="3">
        <v>12</v>
      </c>
      <c r="CJ337" s="3">
        <v>12.5</v>
      </c>
      <c r="CK337" s="3">
        <v>18</v>
      </c>
      <c r="CL337" t="s">
        <v>132</v>
      </c>
      <c r="CN337" t="s">
        <v>133</v>
      </c>
      <c r="CP337" t="s">
        <v>111</v>
      </c>
      <c r="CQ337" t="s">
        <v>134</v>
      </c>
      <c r="CR337" t="s">
        <v>111</v>
      </c>
      <c r="CS337" t="s">
        <v>134</v>
      </c>
      <c r="CT337" t="s">
        <v>134</v>
      </c>
      <c r="CU337" t="s">
        <v>134</v>
      </c>
      <c r="CV337" t="s">
        <v>119</v>
      </c>
      <c r="CW337" t="s">
        <v>3399</v>
      </c>
      <c r="CX337">
        <v>16703223858</v>
      </c>
      <c r="CY337" t="s">
        <v>1023</v>
      </c>
      <c r="CZ337" t="s">
        <v>286</v>
      </c>
      <c r="DA337" t="s">
        <v>134</v>
      </c>
      <c r="DB337" t="s">
        <v>111</v>
      </c>
    </row>
    <row r="338" spans="1:111" ht="15" customHeight="1" x14ac:dyDescent="0.25">
      <c r="A338" t="s">
        <v>4407</v>
      </c>
      <c r="B338" t="s">
        <v>137</v>
      </c>
      <c r="C338" s="1">
        <v>44053.30421574074</v>
      </c>
      <c r="D338" s="1">
        <v>44118</v>
      </c>
      <c r="E338" t="s">
        <v>110</v>
      </c>
      <c r="G338" t="s">
        <v>111</v>
      </c>
      <c r="H338" t="s">
        <v>111</v>
      </c>
      <c r="I338" t="s">
        <v>111</v>
      </c>
      <c r="J338" t="s">
        <v>4408</v>
      </c>
      <c r="L338" t="s">
        <v>4409</v>
      </c>
      <c r="M338" t="s">
        <v>4410</v>
      </c>
      <c r="N338" t="s">
        <v>154</v>
      </c>
      <c r="O338" t="s">
        <v>117</v>
      </c>
      <c r="P338">
        <v>96950</v>
      </c>
      <c r="Q338" t="s">
        <v>118</v>
      </c>
      <c r="S338">
        <v>16702334646</v>
      </c>
      <c r="U338">
        <v>6216</v>
      </c>
      <c r="V338" t="s">
        <v>120</v>
      </c>
      <c r="X338" t="s">
        <v>4411</v>
      </c>
      <c r="Y338" t="s">
        <v>4412</v>
      </c>
      <c r="AA338" t="s">
        <v>4413</v>
      </c>
      <c r="AB338" t="s">
        <v>4409</v>
      </c>
      <c r="AC338" t="s">
        <v>4414</v>
      </c>
      <c r="AD338" t="s">
        <v>154</v>
      </c>
      <c r="AE338" t="s">
        <v>117</v>
      </c>
      <c r="AF338">
        <v>96950</v>
      </c>
      <c r="AG338" t="s">
        <v>118</v>
      </c>
      <c r="AI338">
        <v>16702334646</v>
      </c>
      <c r="AK338" t="s">
        <v>4415</v>
      </c>
      <c r="BC338" t="str">
        <f>"29-1123.00"</f>
        <v>29-1123.00</v>
      </c>
      <c r="BD338" t="s">
        <v>412</v>
      </c>
      <c r="BE338" t="s">
        <v>4416</v>
      </c>
      <c r="BF338" t="s">
        <v>4417</v>
      </c>
      <c r="BG338">
        <v>4</v>
      </c>
      <c r="BH338">
        <v>4</v>
      </c>
      <c r="BI338" s="1">
        <v>44105</v>
      </c>
      <c r="BJ338" s="1">
        <v>44469</v>
      </c>
      <c r="BK338" s="1">
        <v>44118</v>
      </c>
      <c r="BL338" s="1">
        <v>44469</v>
      </c>
      <c r="BM338">
        <v>40</v>
      </c>
      <c r="BN338">
        <v>0</v>
      </c>
      <c r="BO338">
        <v>8</v>
      </c>
      <c r="BP338">
        <v>8</v>
      </c>
      <c r="BQ338">
        <v>8</v>
      </c>
      <c r="BR338">
        <v>8</v>
      </c>
      <c r="BS338">
        <v>8</v>
      </c>
      <c r="BT338">
        <v>0</v>
      </c>
      <c r="BU338" t="str">
        <f t="shared" si="24"/>
        <v>8:00 AM</v>
      </c>
      <c r="BV338" t="str">
        <f t="shared" si="25"/>
        <v>5:00 PM</v>
      </c>
      <c r="BW338" t="s">
        <v>415</v>
      </c>
      <c r="BX338">
        <v>0</v>
      </c>
      <c r="BY338">
        <v>12</v>
      </c>
      <c r="BZ338" t="s">
        <v>111</v>
      </c>
      <c r="CA338">
        <v>0</v>
      </c>
      <c r="CB338" t="s">
        <v>4418</v>
      </c>
      <c r="CC338" t="s">
        <v>4409</v>
      </c>
      <c r="CD338" t="s">
        <v>4410</v>
      </c>
      <c r="CE338" t="s">
        <v>154</v>
      </c>
      <c r="CF338" t="s">
        <v>117</v>
      </c>
      <c r="CG338">
        <v>96950</v>
      </c>
      <c r="CH338" s="3">
        <v>34.56</v>
      </c>
      <c r="CI338" s="3">
        <v>34.56</v>
      </c>
      <c r="CJ338" s="3">
        <v>51.84</v>
      </c>
      <c r="CK338" s="3">
        <v>51.84</v>
      </c>
      <c r="CL338" t="s">
        <v>132</v>
      </c>
      <c r="CN338" t="s">
        <v>133</v>
      </c>
      <c r="CP338" t="s">
        <v>111</v>
      </c>
      <c r="CQ338" t="s">
        <v>134</v>
      </c>
      <c r="CR338" t="s">
        <v>111</v>
      </c>
      <c r="CS338" t="s">
        <v>134</v>
      </c>
      <c r="CT338" t="s">
        <v>119</v>
      </c>
      <c r="CU338" t="s">
        <v>134</v>
      </c>
      <c r="CV338" t="s">
        <v>119</v>
      </c>
      <c r="CW338" t="s">
        <v>268</v>
      </c>
      <c r="CX338">
        <v>16702334646</v>
      </c>
      <c r="CY338" t="s">
        <v>4419</v>
      </c>
      <c r="CZ338" t="s">
        <v>119</v>
      </c>
      <c r="DA338" t="s">
        <v>134</v>
      </c>
      <c r="DB338" t="s">
        <v>111</v>
      </c>
      <c r="DC338" t="s">
        <v>690</v>
      </c>
      <c r="DD338" t="s">
        <v>4420</v>
      </c>
      <c r="DF338" t="s">
        <v>4421</v>
      </c>
      <c r="DG338" t="s">
        <v>4422</v>
      </c>
    </row>
    <row r="339" spans="1:111" ht="15" customHeight="1" x14ac:dyDescent="0.25">
      <c r="A339" t="s">
        <v>3144</v>
      </c>
      <c r="B339" t="s">
        <v>193</v>
      </c>
      <c r="C339" s="1">
        <v>44053.487662731481</v>
      </c>
      <c r="D339" s="1">
        <v>44138</v>
      </c>
      <c r="E339" t="s">
        <v>138</v>
      </c>
      <c r="F339" s="1">
        <v>44104.833333333336</v>
      </c>
      <c r="G339" t="s">
        <v>134</v>
      </c>
      <c r="H339" t="s">
        <v>134</v>
      </c>
      <c r="I339" t="s">
        <v>111</v>
      </c>
      <c r="J339" t="s">
        <v>3145</v>
      </c>
      <c r="K339" t="s">
        <v>3146</v>
      </c>
      <c r="L339" t="s">
        <v>3147</v>
      </c>
      <c r="M339" t="s">
        <v>3148</v>
      </c>
      <c r="N339" t="s">
        <v>2078</v>
      </c>
      <c r="O339" t="s">
        <v>117</v>
      </c>
      <c r="P339">
        <v>96950</v>
      </c>
      <c r="Q339" t="s">
        <v>118</v>
      </c>
      <c r="R339" t="s">
        <v>119</v>
      </c>
      <c r="S339">
        <v>639178782062</v>
      </c>
      <c r="U339">
        <v>531110</v>
      </c>
      <c r="V339" t="s">
        <v>120</v>
      </c>
      <c r="X339" t="s">
        <v>3149</v>
      </c>
      <c r="Y339" t="s">
        <v>3150</v>
      </c>
      <c r="Z339" t="s">
        <v>3151</v>
      </c>
      <c r="AA339" t="s">
        <v>123</v>
      </c>
      <c r="AB339" t="s">
        <v>3152</v>
      </c>
      <c r="AC339" t="s">
        <v>3153</v>
      </c>
      <c r="AD339" t="s">
        <v>3154</v>
      </c>
      <c r="AE339" t="s">
        <v>117</v>
      </c>
      <c r="AF339">
        <v>1500</v>
      </c>
      <c r="AG339" t="s">
        <v>3155</v>
      </c>
      <c r="AH339" t="s">
        <v>3156</v>
      </c>
      <c r="AI339">
        <v>639178782062</v>
      </c>
      <c r="AK339" t="s">
        <v>3157</v>
      </c>
      <c r="BC339" t="str">
        <f>"11-9141.00"</f>
        <v>11-9141.00</v>
      </c>
      <c r="BD339" t="s">
        <v>3158</v>
      </c>
      <c r="BE339" t="s">
        <v>3159</v>
      </c>
      <c r="BF339" t="s">
        <v>1237</v>
      </c>
      <c r="BG339">
        <v>1</v>
      </c>
      <c r="BI339" s="1">
        <v>44135</v>
      </c>
      <c r="BJ339" s="1">
        <v>44470</v>
      </c>
      <c r="BM339">
        <v>40</v>
      </c>
      <c r="BN339">
        <v>0</v>
      </c>
      <c r="BO339">
        <v>8</v>
      </c>
      <c r="BP339">
        <v>8</v>
      </c>
      <c r="BQ339">
        <v>8</v>
      </c>
      <c r="BR339">
        <v>8</v>
      </c>
      <c r="BS339">
        <v>8</v>
      </c>
      <c r="BT339">
        <v>0</v>
      </c>
      <c r="BU339" t="str">
        <f t="shared" si="24"/>
        <v>8:00 AM</v>
      </c>
      <c r="BV339" t="str">
        <f t="shared" si="25"/>
        <v>5:00 PM</v>
      </c>
      <c r="BW339" t="s">
        <v>415</v>
      </c>
      <c r="BX339">
        <v>1</v>
      </c>
      <c r="BY339">
        <v>6</v>
      </c>
      <c r="BZ339" t="s">
        <v>111</v>
      </c>
      <c r="CA339">
        <v>0</v>
      </c>
      <c r="CB339" t="s">
        <v>3160</v>
      </c>
      <c r="CC339" t="s">
        <v>3147</v>
      </c>
      <c r="CD339" t="s">
        <v>3148</v>
      </c>
      <c r="CE339" t="s">
        <v>2078</v>
      </c>
      <c r="CF339" t="s">
        <v>117</v>
      </c>
      <c r="CG339">
        <v>96950</v>
      </c>
      <c r="CH339" s="3">
        <v>23.4</v>
      </c>
      <c r="CI339" s="3">
        <v>23.4</v>
      </c>
      <c r="CL339" t="s">
        <v>132</v>
      </c>
      <c r="CM339" t="s">
        <v>119</v>
      </c>
      <c r="CN339" t="s">
        <v>133</v>
      </c>
      <c r="CP339" t="s">
        <v>111</v>
      </c>
      <c r="CQ339" t="s">
        <v>134</v>
      </c>
      <c r="CR339" t="s">
        <v>111</v>
      </c>
      <c r="CS339" t="s">
        <v>111</v>
      </c>
      <c r="CT339" t="s">
        <v>119</v>
      </c>
      <c r="CU339" t="s">
        <v>134</v>
      </c>
      <c r="CV339" t="s">
        <v>119</v>
      </c>
      <c r="CW339" t="s">
        <v>119</v>
      </c>
      <c r="CX339">
        <f>1670-783-367</f>
        <v>520</v>
      </c>
      <c r="CY339" t="s">
        <v>3157</v>
      </c>
      <c r="CZ339" t="s">
        <v>119</v>
      </c>
      <c r="DA339" t="s">
        <v>134</v>
      </c>
      <c r="DB339" t="s">
        <v>111</v>
      </c>
      <c r="DC339" t="s">
        <v>3149</v>
      </c>
      <c r="DD339" t="s">
        <v>3150</v>
      </c>
      <c r="DE339" t="s">
        <v>1012</v>
      </c>
      <c r="DF339" t="s">
        <v>3145</v>
      </c>
      <c r="DG339" t="s">
        <v>3157</v>
      </c>
    </row>
    <row r="340" spans="1:111" ht="15" customHeight="1" x14ac:dyDescent="0.25">
      <c r="A340" t="s">
        <v>753</v>
      </c>
      <c r="B340" t="s">
        <v>193</v>
      </c>
      <c r="C340" s="1">
        <v>44053.782499652778</v>
      </c>
      <c r="D340" s="1">
        <v>44130</v>
      </c>
      <c r="E340" t="s">
        <v>138</v>
      </c>
      <c r="F340" s="1">
        <v>44100.833333333336</v>
      </c>
      <c r="G340" t="s">
        <v>134</v>
      </c>
      <c r="H340" t="s">
        <v>111</v>
      </c>
      <c r="I340" t="s">
        <v>111</v>
      </c>
      <c r="J340" t="s">
        <v>754</v>
      </c>
      <c r="K340" t="s">
        <v>755</v>
      </c>
      <c r="L340" t="s">
        <v>756</v>
      </c>
      <c r="M340" t="s">
        <v>757</v>
      </c>
      <c r="N340" t="s">
        <v>116</v>
      </c>
      <c r="O340" t="s">
        <v>117</v>
      </c>
      <c r="P340">
        <v>96950</v>
      </c>
      <c r="Q340" t="s">
        <v>118</v>
      </c>
      <c r="S340">
        <v>16702880407</v>
      </c>
      <c r="T340">
        <v>233</v>
      </c>
      <c r="U340">
        <v>212312</v>
      </c>
      <c r="V340" t="s">
        <v>120</v>
      </c>
      <c r="X340" t="s">
        <v>758</v>
      </c>
      <c r="Y340" t="s">
        <v>759</v>
      </c>
      <c r="Z340" t="s">
        <v>121</v>
      </c>
      <c r="AA340" t="s">
        <v>333</v>
      </c>
      <c r="AB340" t="s">
        <v>756</v>
      </c>
      <c r="AC340" t="s">
        <v>757</v>
      </c>
      <c r="AD340" t="s">
        <v>116</v>
      </c>
      <c r="AE340" t="s">
        <v>117</v>
      </c>
      <c r="AF340">
        <v>96950</v>
      </c>
      <c r="AG340" t="s">
        <v>118</v>
      </c>
      <c r="AI340">
        <v>16702880407</v>
      </c>
      <c r="AJ340">
        <v>233</v>
      </c>
      <c r="AK340" t="s">
        <v>760</v>
      </c>
      <c r="BC340" t="str">
        <f>"51-4122.00"</f>
        <v>51-4122.00</v>
      </c>
      <c r="BD340" t="s">
        <v>761</v>
      </c>
      <c r="BE340" t="s">
        <v>762</v>
      </c>
      <c r="BF340" t="s">
        <v>763</v>
      </c>
      <c r="BG340">
        <v>1</v>
      </c>
      <c r="BI340" s="1">
        <v>44105</v>
      </c>
      <c r="BJ340" s="1">
        <v>44469</v>
      </c>
      <c r="BM340">
        <v>40</v>
      </c>
      <c r="BN340">
        <v>0</v>
      </c>
      <c r="BO340">
        <v>8</v>
      </c>
      <c r="BP340">
        <v>8</v>
      </c>
      <c r="BQ340">
        <v>8</v>
      </c>
      <c r="BR340">
        <v>8</v>
      </c>
      <c r="BS340">
        <v>8</v>
      </c>
      <c r="BT340">
        <v>0</v>
      </c>
      <c r="BU340" t="str">
        <f>"7:00 AM"</f>
        <v>7:00 AM</v>
      </c>
      <c r="BV340" t="str">
        <f>"3:30 PM"</f>
        <v>3:30 PM</v>
      </c>
      <c r="BW340" t="s">
        <v>128</v>
      </c>
      <c r="BX340">
        <v>0</v>
      </c>
      <c r="BY340">
        <v>12</v>
      </c>
      <c r="BZ340" t="s">
        <v>111</v>
      </c>
      <c r="CA340">
        <v>0</v>
      </c>
      <c r="CB340" t="s">
        <v>764</v>
      </c>
      <c r="CC340" t="s">
        <v>756</v>
      </c>
      <c r="CD340" t="s">
        <v>765</v>
      </c>
      <c r="CE340" t="s">
        <v>116</v>
      </c>
      <c r="CF340" t="s">
        <v>117</v>
      </c>
      <c r="CG340">
        <v>96950</v>
      </c>
      <c r="CH340" s="3">
        <v>13.74</v>
      </c>
      <c r="CI340" s="3">
        <v>13.74</v>
      </c>
      <c r="CJ340" s="3">
        <v>20.61</v>
      </c>
      <c r="CK340" s="3">
        <v>20.61</v>
      </c>
      <c r="CL340" t="s">
        <v>132</v>
      </c>
      <c r="CM340" t="s">
        <v>119</v>
      </c>
      <c r="CN340" t="s">
        <v>631</v>
      </c>
      <c r="CP340" t="s">
        <v>111</v>
      </c>
      <c r="CQ340" t="s">
        <v>134</v>
      </c>
      <c r="CR340" t="s">
        <v>111</v>
      </c>
      <c r="CS340" t="s">
        <v>134</v>
      </c>
      <c r="CT340" t="s">
        <v>119</v>
      </c>
      <c r="CU340" t="s">
        <v>134</v>
      </c>
      <c r="CV340" t="s">
        <v>119</v>
      </c>
      <c r="CW340" t="s">
        <v>766</v>
      </c>
      <c r="CX340">
        <v>16702880407</v>
      </c>
      <c r="CY340" t="s">
        <v>760</v>
      </c>
      <c r="CZ340" t="s">
        <v>767</v>
      </c>
      <c r="DA340" t="s">
        <v>134</v>
      </c>
      <c r="DB340" t="s">
        <v>111</v>
      </c>
      <c r="DC340" t="s">
        <v>759</v>
      </c>
      <c r="DD340" t="s">
        <v>758</v>
      </c>
      <c r="DE340" t="s">
        <v>768</v>
      </c>
    </row>
    <row r="341" spans="1:111" ht="15" customHeight="1" x14ac:dyDescent="0.25">
      <c r="A341" t="s">
        <v>8321</v>
      </c>
      <c r="B341" t="s">
        <v>109</v>
      </c>
      <c r="C341" s="1">
        <v>44053.807518402777</v>
      </c>
      <c r="D341" s="1">
        <v>44151</v>
      </c>
      <c r="E341" t="s">
        <v>138</v>
      </c>
      <c r="F341" s="1">
        <v>44103.833333333336</v>
      </c>
      <c r="G341" t="s">
        <v>111</v>
      </c>
      <c r="H341" t="s">
        <v>111</v>
      </c>
      <c r="I341" t="s">
        <v>111</v>
      </c>
      <c r="J341" t="s">
        <v>3262</v>
      </c>
      <c r="K341" t="s">
        <v>8322</v>
      </c>
      <c r="L341" t="s">
        <v>1757</v>
      </c>
      <c r="M341" t="s">
        <v>3264</v>
      </c>
      <c r="N341" t="s">
        <v>116</v>
      </c>
      <c r="O341" t="s">
        <v>117</v>
      </c>
      <c r="P341">
        <v>96950</v>
      </c>
      <c r="Q341" t="s">
        <v>118</v>
      </c>
      <c r="R341" t="s">
        <v>273</v>
      </c>
      <c r="S341">
        <v>16702344000</v>
      </c>
      <c r="U341">
        <v>56132</v>
      </c>
      <c r="V341" t="s">
        <v>120</v>
      </c>
      <c r="X341" t="s">
        <v>3265</v>
      </c>
      <c r="Y341" t="s">
        <v>3266</v>
      </c>
      <c r="Z341" t="s">
        <v>3267</v>
      </c>
      <c r="AA341" t="s">
        <v>123</v>
      </c>
      <c r="AB341" t="s">
        <v>1757</v>
      </c>
      <c r="AC341" t="s">
        <v>3264</v>
      </c>
      <c r="AD341" t="s">
        <v>116</v>
      </c>
      <c r="AE341" t="s">
        <v>117</v>
      </c>
      <c r="AF341">
        <v>96950</v>
      </c>
      <c r="AG341" t="s">
        <v>118</v>
      </c>
      <c r="AH341" t="s">
        <v>273</v>
      </c>
      <c r="AI341">
        <v>16702344000</v>
      </c>
      <c r="AK341" t="s">
        <v>3268</v>
      </c>
      <c r="BC341" t="str">
        <f>"43-4051.00"</f>
        <v>43-4051.00</v>
      </c>
      <c r="BD341" t="s">
        <v>295</v>
      </c>
      <c r="BE341" t="s">
        <v>8323</v>
      </c>
      <c r="BF341" t="s">
        <v>297</v>
      </c>
      <c r="BG341">
        <v>2</v>
      </c>
      <c r="BI341" s="1">
        <v>44105</v>
      </c>
      <c r="BJ341" s="1">
        <v>44469</v>
      </c>
      <c r="BM341">
        <v>40</v>
      </c>
      <c r="BN341">
        <v>0</v>
      </c>
      <c r="BO341">
        <v>8</v>
      </c>
      <c r="BP341">
        <v>8</v>
      </c>
      <c r="BQ341">
        <v>8</v>
      </c>
      <c r="BR341">
        <v>8</v>
      </c>
      <c r="BS341">
        <v>8</v>
      </c>
      <c r="BT341">
        <v>0</v>
      </c>
      <c r="BU341" t="str">
        <f>"8:00 AM"</f>
        <v>8:00 AM</v>
      </c>
      <c r="BV341" t="str">
        <f>"5:00 PM"</f>
        <v>5:00 PM</v>
      </c>
      <c r="BW341" t="s">
        <v>128</v>
      </c>
      <c r="BX341">
        <v>6</v>
      </c>
      <c r="BY341">
        <v>6</v>
      </c>
      <c r="BZ341" t="s">
        <v>111</v>
      </c>
      <c r="CA341">
        <v>0</v>
      </c>
      <c r="CB341" s="2" t="s">
        <v>8324</v>
      </c>
      <c r="CC341" t="s">
        <v>8325</v>
      </c>
      <c r="CD341" t="s">
        <v>2529</v>
      </c>
      <c r="CE341" t="s">
        <v>116</v>
      </c>
      <c r="CF341" t="s">
        <v>117</v>
      </c>
      <c r="CG341">
        <v>96950</v>
      </c>
      <c r="CH341" s="3">
        <v>12.57</v>
      </c>
      <c r="CI341" s="3">
        <v>12.57</v>
      </c>
      <c r="CJ341" s="3">
        <v>18.86</v>
      </c>
      <c r="CK341" s="3">
        <v>18.86</v>
      </c>
      <c r="CL341" t="s">
        <v>132</v>
      </c>
      <c r="CM341" t="s">
        <v>8326</v>
      </c>
      <c r="CN341" t="s">
        <v>133</v>
      </c>
      <c r="CP341" t="s">
        <v>111</v>
      </c>
      <c r="CQ341" t="s">
        <v>134</v>
      </c>
      <c r="CR341" t="s">
        <v>111</v>
      </c>
      <c r="CS341" t="s">
        <v>134</v>
      </c>
      <c r="CT341" t="s">
        <v>134</v>
      </c>
      <c r="CU341" t="s">
        <v>134</v>
      </c>
      <c r="CV341" t="s">
        <v>119</v>
      </c>
      <c r="CW341" t="s">
        <v>3307</v>
      </c>
      <c r="CX341">
        <v>16702344000</v>
      </c>
      <c r="CY341" t="s">
        <v>3268</v>
      </c>
      <c r="CZ341" t="s">
        <v>335</v>
      </c>
      <c r="DA341" t="s">
        <v>134</v>
      </c>
      <c r="DB341" t="s">
        <v>111</v>
      </c>
      <c r="DC341" t="s">
        <v>3265</v>
      </c>
      <c r="DD341" t="s">
        <v>3266</v>
      </c>
      <c r="DE341" t="s">
        <v>3274</v>
      </c>
      <c r="DF341" t="s">
        <v>3262</v>
      </c>
      <c r="DG341" t="s">
        <v>3268</v>
      </c>
    </row>
    <row r="342" spans="1:111" ht="15" customHeight="1" x14ac:dyDescent="0.25">
      <c r="A342" t="s">
        <v>5765</v>
      </c>
      <c r="B342" t="s">
        <v>193</v>
      </c>
      <c r="C342" s="1">
        <v>44053.82433275463</v>
      </c>
      <c r="D342" s="1">
        <v>44131</v>
      </c>
      <c r="E342" t="s">
        <v>138</v>
      </c>
      <c r="F342" s="1">
        <v>44103.833333333336</v>
      </c>
      <c r="G342" t="s">
        <v>134</v>
      </c>
      <c r="H342" t="s">
        <v>111</v>
      </c>
      <c r="I342" t="s">
        <v>111</v>
      </c>
      <c r="J342" t="s">
        <v>2388</v>
      </c>
      <c r="K342" t="s">
        <v>2389</v>
      </c>
      <c r="L342" t="s">
        <v>2390</v>
      </c>
      <c r="M342" t="s">
        <v>154</v>
      </c>
      <c r="N342" t="s">
        <v>344</v>
      </c>
      <c r="O342" t="s">
        <v>117</v>
      </c>
      <c r="P342">
        <v>96950</v>
      </c>
      <c r="Q342" t="s">
        <v>118</v>
      </c>
      <c r="R342" t="s">
        <v>286</v>
      </c>
      <c r="S342">
        <v>16702331530</v>
      </c>
      <c r="U342">
        <v>31181</v>
      </c>
      <c r="V342" t="s">
        <v>120</v>
      </c>
      <c r="X342" t="s">
        <v>2391</v>
      </c>
      <c r="Y342" t="s">
        <v>2392</v>
      </c>
      <c r="Z342" t="s">
        <v>286</v>
      </c>
      <c r="AA342" t="s">
        <v>2213</v>
      </c>
      <c r="AB342" t="s">
        <v>2390</v>
      </c>
      <c r="AC342" t="s">
        <v>154</v>
      </c>
      <c r="AD342" t="s">
        <v>344</v>
      </c>
      <c r="AE342" t="s">
        <v>117</v>
      </c>
      <c r="AF342">
        <v>96950</v>
      </c>
      <c r="AG342" t="s">
        <v>118</v>
      </c>
      <c r="AH342" t="s">
        <v>286</v>
      </c>
      <c r="AI342">
        <v>16702331530</v>
      </c>
      <c r="AK342" t="s">
        <v>2393</v>
      </c>
      <c r="BC342" t="str">
        <f>"49-9071.00"</f>
        <v>49-9071.00</v>
      </c>
      <c r="BD342" t="s">
        <v>125</v>
      </c>
      <c r="BE342" t="s">
        <v>5766</v>
      </c>
      <c r="BF342" t="s">
        <v>125</v>
      </c>
      <c r="BG342">
        <v>3</v>
      </c>
      <c r="BI342" s="1">
        <v>44105</v>
      </c>
      <c r="BJ342" s="1">
        <v>45199</v>
      </c>
      <c r="BM342">
        <v>35</v>
      </c>
      <c r="BN342">
        <v>5</v>
      </c>
      <c r="BO342">
        <v>5</v>
      </c>
      <c r="BP342">
        <v>5</v>
      </c>
      <c r="BQ342">
        <v>5</v>
      </c>
      <c r="BR342">
        <v>5</v>
      </c>
      <c r="BS342">
        <v>5</v>
      </c>
      <c r="BT342">
        <v>5</v>
      </c>
      <c r="BU342" t="str">
        <f>"7:00 AM"</f>
        <v>7:00 AM</v>
      </c>
      <c r="BV342" t="str">
        <f>"4:00 PM"</f>
        <v>4:00 PM</v>
      </c>
      <c r="BW342" t="s">
        <v>128</v>
      </c>
      <c r="BX342">
        <v>0</v>
      </c>
      <c r="BY342">
        <v>24</v>
      </c>
      <c r="BZ342" t="s">
        <v>111</v>
      </c>
      <c r="CA342">
        <v>0</v>
      </c>
      <c r="CB342" s="2" t="s">
        <v>5767</v>
      </c>
      <c r="CC342" t="s">
        <v>2390</v>
      </c>
      <c r="CD342" t="s">
        <v>154</v>
      </c>
      <c r="CE342" t="s">
        <v>344</v>
      </c>
      <c r="CF342" t="s">
        <v>117</v>
      </c>
      <c r="CG342">
        <v>96950</v>
      </c>
      <c r="CH342" s="3">
        <v>12.64</v>
      </c>
      <c r="CI342" s="3">
        <v>12.64</v>
      </c>
      <c r="CJ342" s="3">
        <v>18.96</v>
      </c>
      <c r="CK342" s="3">
        <v>18.96</v>
      </c>
      <c r="CL342" t="s">
        <v>132</v>
      </c>
      <c r="CM342" t="s">
        <v>286</v>
      </c>
      <c r="CN342" t="s">
        <v>133</v>
      </c>
      <c r="CP342" t="s">
        <v>111</v>
      </c>
      <c r="CQ342" t="s">
        <v>134</v>
      </c>
      <c r="CR342" t="s">
        <v>111</v>
      </c>
      <c r="CS342" t="s">
        <v>134</v>
      </c>
      <c r="CT342" t="s">
        <v>119</v>
      </c>
      <c r="CU342" t="s">
        <v>134</v>
      </c>
      <c r="CV342" t="s">
        <v>119</v>
      </c>
      <c r="CW342" t="s">
        <v>2396</v>
      </c>
      <c r="CX342">
        <v>16702331530</v>
      </c>
      <c r="CY342" t="s">
        <v>2393</v>
      </c>
      <c r="CZ342" t="s">
        <v>2397</v>
      </c>
      <c r="DA342" t="s">
        <v>134</v>
      </c>
      <c r="DB342" t="s">
        <v>111</v>
      </c>
      <c r="DC342" t="s">
        <v>2391</v>
      </c>
      <c r="DD342" t="s">
        <v>2392</v>
      </c>
    </row>
    <row r="343" spans="1:111" ht="15" customHeight="1" x14ac:dyDescent="0.25">
      <c r="A343" t="s">
        <v>6259</v>
      </c>
      <c r="B343" t="s">
        <v>109</v>
      </c>
      <c r="C343" s="1">
        <v>44053.891223495368</v>
      </c>
      <c r="D343" s="1">
        <v>44119</v>
      </c>
      <c r="E343" t="s">
        <v>138</v>
      </c>
      <c r="F343" s="1">
        <v>44103.833333333336</v>
      </c>
      <c r="G343" t="s">
        <v>134</v>
      </c>
      <c r="H343" t="s">
        <v>111</v>
      </c>
      <c r="I343" t="s">
        <v>111</v>
      </c>
      <c r="J343" t="s">
        <v>6260</v>
      </c>
      <c r="K343" t="s">
        <v>6261</v>
      </c>
      <c r="L343" t="s">
        <v>4624</v>
      </c>
      <c r="M343" t="s">
        <v>154</v>
      </c>
      <c r="N343" t="s">
        <v>6262</v>
      </c>
      <c r="O343" t="s">
        <v>117</v>
      </c>
      <c r="P343">
        <v>96950</v>
      </c>
      <c r="Q343" t="s">
        <v>118</v>
      </c>
      <c r="R343" t="s">
        <v>119</v>
      </c>
      <c r="S343">
        <v>16702332200</v>
      </c>
      <c r="U343">
        <v>45399</v>
      </c>
      <c r="V343" t="s">
        <v>120</v>
      </c>
      <c r="X343" t="s">
        <v>6263</v>
      </c>
      <c r="Y343" t="s">
        <v>6264</v>
      </c>
      <c r="Z343" t="s">
        <v>6265</v>
      </c>
      <c r="AA343" t="s">
        <v>6266</v>
      </c>
      <c r="AB343" t="s">
        <v>6267</v>
      </c>
      <c r="AC343" t="s">
        <v>116</v>
      </c>
      <c r="AD343" t="s">
        <v>444</v>
      </c>
      <c r="AE343" t="s">
        <v>117</v>
      </c>
      <c r="AF343">
        <v>96950</v>
      </c>
      <c r="AG343" t="s">
        <v>118</v>
      </c>
      <c r="AH343" t="s">
        <v>119</v>
      </c>
      <c r="AI343">
        <v>16702332200</v>
      </c>
      <c r="AK343" t="s">
        <v>6268</v>
      </c>
      <c r="BC343" t="str">
        <f>"43-3031.00"</f>
        <v>43-3031.00</v>
      </c>
      <c r="BD343" t="s">
        <v>176</v>
      </c>
      <c r="BE343" t="s">
        <v>6269</v>
      </c>
      <c r="BF343" t="s">
        <v>6270</v>
      </c>
      <c r="BG343">
        <v>1</v>
      </c>
      <c r="BI343" s="1">
        <v>44105</v>
      </c>
      <c r="BJ343" s="1">
        <v>44469</v>
      </c>
      <c r="BM343">
        <v>35</v>
      </c>
      <c r="BN343">
        <v>0</v>
      </c>
      <c r="BO343">
        <v>6</v>
      </c>
      <c r="BP343">
        <v>6</v>
      </c>
      <c r="BQ343">
        <v>6</v>
      </c>
      <c r="BR343">
        <v>6</v>
      </c>
      <c r="BS343">
        <v>6</v>
      </c>
      <c r="BT343">
        <v>5</v>
      </c>
      <c r="BU343" t="str">
        <f>"9:00 AM"</f>
        <v>9:00 AM</v>
      </c>
      <c r="BV343" t="str">
        <f>"4:00 PM"</f>
        <v>4:00 PM</v>
      </c>
      <c r="BW343" t="s">
        <v>349</v>
      </c>
      <c r="BX343">
        <v>0</v>
      </c>
      <c r="BY343">
        <v>24</v>
      </c>
      <c r="BZ343" t="s">
        <v>111</v>
      </c>
      <c r="CA343">
        <v>0</v>
      </c>
      <c r="CB343" s="2" t="s">
        <v>6271</v>
      </c>
      <c r="CC343" t="s">
        <v>6267</v>
      </c>
      <c r="CD343" t="s">
        <v>116</v>
      </c>
      <c r="CE343" t="s">
        <v>444</v>
      </c>
      <c r="CF343" t="s">
        <v>117</v>
      </c>
      <c r="CG343">
        <v>96950</v>
      </c>
      <c r="CH343" s="3">
        <v>9.8699999999999992</v>
      </c>
      <c r="CI343" s="3">
        <v>9.8699999999999992</v>
      </c>
      <c r="CJ343" s="3">
        <v>14.81</v>
      </c>
      <c r="CK343" s="3">
        <v>14.81</v>
      </c>
      <c r="CL343" t="s">
        <v>132</v>
      </c>
      <c r="CM343" t="s">
        <v>268</v>
      </c>
      <c r="CN343" t="s">
        <v>133</v>
      </c>
      <c r="CP343" t="s">
        <v>111</v>
      </c>
      <c r="CQ343" t="s">
        <v>134</v>
      </c>
      <c r="CR343" t="s">
        <v>111</v>
      </c>
      <c r="CS343" t="s">
        <v>134</v>
      </c>
      <c r="CT343" t="s">
        <v>119</v>
      </c>
      <c r="CU343" t="s">
        <v>134</v>
      </c>
      <c r="CV343" t="s">
        <v>119</v>
      </c>
      <c r="CW343" t="s">
        <v>268</v>
      </c>
      <c r="CX343">
        <v>16702332200</v>
      </c>
      <c r="CY343" t="s">
        <v>6268</v>
      </c>
      <c r="CZ343" t="s">
        <v>286</v>
      </c>
      <c r="DA343" t="s">
        <v>134</v>
      </c>
      <c r="DB343" t="s">
        <v>111</v>
      </c>
    </row>
    <row r="344" spans="1:111" ht="15" customHeight="1" x14ac:dyDescent="0.25">
      <c r="A344" t="s">
        <v>9607</v>
      </c>
      <c r="B344" t="s">
        <v>109</v>
      </c>
      <c r="C344" s="1">
        <v>44054.051283333334</v>
      </c>
      <c r="D344" s="1">
        <v>44141</v>
      </c>
      <c r="E344" t="s">
        <v>138</v>
      </c>
      <c r="F344" s="1">
        <v>44103.833333333336</v>
      </c>
      <c r="G344" t="s">
        <v>111</v>
      </c>
      <c r="H344" t="s">
        <v>111</v>
      </c>
      <c r="I344" t="s">
        <v>111</v>
      </c>
      <c r="J344" t="s">
        <v>3573</v>
      </c>
      <c r="K344" t="s">
        <v>3574</v>
      </c>
      <c r="L344" t="s">
        <v>3575</v>
      </c>
      <c r="M344" t="s">
        <v>3576</v>
      </c>
      <c r="N344" t="s">
        <v>325</v>
      </c>
      <c r="O344" t="s">
        <v>117</v>
      </c>
      <c r="P344">
        <v>96950</v>
      </c>
      <c r="Q344" t="s">
        <v>118</v>
      </c>
      <c r="S344">
        <v>16702333747</v>
      </c>
      <c r="U344">
        <v>611620</v>
      </c>
      <c r="V344" t="s">
        <v>120</v>
      </c>
      <c r="X344" t="s">
        <v>3577</v>
      </c>
      <c r="Y344" t="s">
        <v>3578</v>
      </c>
      <c r="AA344" t="s">
        <v>9608</v>
      </c>
      <c r="AB344" t="s">
        <v>3575</v>
      </c>
      <c r="AC344" t="s">
        <v>3576</v>
      </c>
      <c r="AD344" t="s">
        <v>325</v>
      </c>
      <c r="AE344" t="s">
        <v>117</v>
      </c>
      <c r="AF344">
        <v>96950</v>
      </c>
      <c r="AG344" t="s">
        <v>118</v>
      </c>
      <c r="AI344">
        <v>16702333747</v>
      </c>
      <c r="AK344" t="s">
        <v>3581</v>
      </c>
      <c r="BC344" t="str">
        <f>"39-9032.00"</f>
        <v>39-9032.00</v>
      </c>
      <c r="BD344" t="s">
        <v>9609</v>
      </c>
      <c r="BE344" t="s">
        <v>9610</v>
      </c>
      <c r="BF344" t="s">
        <v>9611</v>
      </c>
      <c r="BG344">
        <v>1</v>
      </c>
      <c r="BI344" s="1">
        <v>44105</v>
      </c>
      <c r="BJ344" s="1">
        <v>44469</v>
      </c>
      <c r="BM344">
        <v>40</v>
      </c>
      <c r="BN344">
        <v>0</v>
      </c>
      <c r="BO344">
        <v>8</v>
      </c>
      <c r="BP344">
        <v>8</v>
      </c>
      <c r="BQ344">
        <v>8</v>
      </c>
      <c r="BR344">
        <v>8</v>
      </c>
      <c r="BS344">
        <v>8</v>
      </c>
      <c r="BT344">
        <v>0</v>
      </c>
      <c r="BU344" t="str">
        <f>"8:00 AM"</f>
        <v>8:00 AM</v>
      </c>
      <c r="BV344" t="str">
        <f>"5:00 PM"</f>
        <v>5:00 PM</v>
      </c>
      <c r="BW344" t="s">
        <v>128</v>
      </c>
      <c r="BX344">
        <v>6</v>
      </c>
      <c r="BY344">
        <v>3</v>
      </c>
      <c r="BZ344" t="s">
        <v>111</v>
      </c>
      <c r="CA344">
        <v>0</v>
      </c>
      <c r="CB344" t="s">
        <v>9612</v>
      </c>
      <c r="CC344" t="s">
        <v>3575</v>
      </c>
      <c r="CD344" t="s">
        <v>3576</v>
      </c>
      <c r="CE344" t="s">
        <v>325</v>
      </c>
      <c r="CF344" t="s">
        <v>117</v>
      </c>
      <c r="CG344">
        <v>96950</v>
      </c>
      <c r="CH344" s="3">
        <v>10.67</v>
      </c>
      <c r="CI344" s="3">
        <v>10.67</v>
      </c>
      <c r="CJ344" s="3">
        <v>16.010000000000002</v>
      </c>
      <c r="CK344" s="3">
        <v>16.010000000000002</v>
      </c>
      <c r="CL344" t="s">
        <v>132</v>
      </c>
      <c r="CM344" t="s">
        <v>268</v>
      </c>
      <c r="CN344" t="s">
        <v>133</v>
      </c>
      <c r="CP344" t="s">
        <v>111</v>
      </c>
      <c r="CQ344" t="s">
        <v>134</v>
      </c>
      <c r="CR344" t="s">
        <v>111</v>
      </c>
      <c r="CS344" t="s">
        <v>134</v>
      </c>
      <c r="CT344" t="s">
        <v>119</v>
      </c>
      <c r="CU344" t="s">
        <v>134</v>
      </c>
      <c r="CV344" t="s">
        <v>119</v>
      </c>
      <c r="CW344" t="s">
        <v>9613</v>
      </c>
      <c r="CX344">
        <v>16702333747</v>
      </c>
      <c r="CY344" t="s">
        <v>3581</v>
      </c>
      <c r="CZ344" t="s">
        <v>162</v>
      </c>
      <c r="DA344" t="s">
        <v>134</v>
      </c>
      <c r="DB344" t="s">
        <v>111</v>
      </c>
    </row>
    <row r="345" spans="1:111" ht="15" customHeight="1" x14ac:dyDescent="0.25">
      <c r="A345" t="s">
        <v>3033</v>
      </c>
      <c r="B345" t="s">
        <v>193</v>
      </c>
      <c r="C345" s="1">
        <v>44054.092172800927</v>
      </c>
      <c r="D345" s="1">
        <v>44134</v>
      </c>
      <c r="E345" t="s">
        <v>138</v>
      </c>
      <c r="F345" s="1">
        <v>44103.833333333336</v>
      </c>
      <c r="G345" t="s">
        <v>134</v>
      </c>
      <c r="H345" t="s">
        <v>111</v>
      </c>
      <c r="I345" t="s">
        <v>111</v>
      </c>
      <c r="J345" t="s">
        <v>3034</v>
      </c>
      <c r="K345" t="s">
        <v>3035</v>
      </c>
      <c r="L345" t="s">
        <v>3036</v>
      </c>
      <c r="M345" t="s">
        <v>3037</v>
      </c>
      <c r="N345" t="s">
        <v>154</v>
      </c>
      <c r="O345" t="s">
        <v>117</v>
      </c>
      <c r="P345">
        <v>96950</v>
      </c>
      <c r="Q345" t="s">
        <v>118</v>
      </c>
      <c r="R345" t="s">
        <v>119</v>
      </c>
      <c r="S345">
        <v>16704830338</v>
      </c>
      <c r="T345">
        <v>0</v>
      </c>
      <c r="U345">
        <v>56152</v>
      </c>
      <c r="V345" t="s">
        <v>120</v>
      </c>
      <c r="X345" t="s">
        <v>1749</v>
      </c>
      <c r="Y345" t="s">
        <v>3038</v>
      </c>
      <c r="Z345" t="s">
        <v>119</v>
      </c>
      <c r="AA345" t="s">
        <v>342</v>
      </c>
      <c r="AB345" t="s">
        <v>3036</v>
      </c>
      <c r="AC345" t="s">
        <v>3037</v>
      </c>
      <c r="AD345" t="s">
        <v>154</v>
      </c>
      <c r="AE345" t="s">
        <v>117</v>
      </c>
      <c r="AF345">
        <v>96950</v>
      </c>
      <c r="AG345" t="s">
        <v>118</v>
      </c>
      <c r="AH345" t="s">
        <v>119</v>
      </c>
      <c r="AI345">
        <v>16704830338</v>
      </c>
      <c r="AJ345">
        <v>0</v>
      </c>
      <c r="AK345" t="s">
        <v>3039</v>
      </c>
      <c r="BC345" t="str">
        <f>"43-3031.00"</f>
        <v>43-3031.00</v>
      </c>
      <c r="BD345" t="s">
        <v>176</v>
      </c>
      <c r="BE345" t="s">
        <v>3040</v>
      </c>
      <c r="BF345" t="s">
        <v>1525</v>
      </c>
      <c r="BG345">
        <v>1</v>
      </c>
      <c r="BI345" s="1">
        <v>44105</v>
      </c>
      <c r="BJ345" s="1">
        <v>45199</v>
      </c>
      <c r="BM345">
        <v>40</v>
      </c>
      <c r="BN345">
        <v>0</v>
      </c>
      <c r="BO345">
        <v>8</v>
      </c>
      <c r="BP345">
        <v>8</v>
      </c>
      <c r="BQ345">
        <v>8</v>
      </c>
      <c r="BR345">
        <v>8</v>
      </c>
      <c r="BS345">
        <v>8</v>
      </c>
      <c r="BT345">
        <v>0</v>
      </c>
      <c r="BU345" t="str">
        <f>"8:00 AM"</f>
        <v>8:00 AM</v>
      </c>
      <c r="BV345" t="str">
        <f>"5:00 PM"</f>
        <v>5:00 PM</v>
      </c>
      <c r="BW345" t="s">
        <v>349</v>
      </c>
      <c r="BX345">
        <v>0</v>
      </c>
      <c r="BY345">
        <v>24</v>
      </c>
      <c r="BZ345" t="s">
        <v>111</v>
      </c>
      <c r="CA345">
        <v>0</v>
      </c>
      <c r="CB345" s="2" t="s">
        <v>3041</v>
      </c>
      <c r="CC345" t="s">
        <v>3042</v>
      </c>
      <c r="CD345" t="s">
        <v>3037</v>
      </c>
      <c r="CE345" t="s">
        <v>154</v>
      </c>
      <c r="CF345" t="s">
        <v>117</v>
      </c>
      <c r="CG345">
        <v>96950</v>
      </c>
      <c r="CH345" s="3">
        <v>9.8699999999999992</v>
      </c>
      <c r="CI345" s="3">
        <v>9.8699999999999992</v>
      </c>
      <c r="CJ345" s="3">
        <v>14.81</v>
      </c>
      <c r="CK345" s="3">
        <v>14.81</v>
      </c>
      <c r="CL345" t="s">
        <v>132</v>
      </c>
      <c r="CM345" t="s">
        <v>119</v>
      </c>
      <c r="CN345" t="s">
        <v>133</v>
      </c>
      <c r="CP345" t="s">
        <v>111</v>
      </c>
      <c r="CQ345" t="s">
        <v>134</v>
      </c>
      <c r="CR345" t="s">
        <v>111</v>
      </c>
      <c r="CS345" t="s">
        <v>134</v>
      </c>
      <c r="CT345" t="s">
        <v>119</v>
      </c>
      <c r="CU345" t="s">
        <v>134</v>
      </c>
      <c r="CV345" t="s">
        <v>119</v>
      </c>
      <c r="CW345" t="s">
        <v>119</v>
      </c>
      <c r="CX345">
        <v>16704830338</v>
      </c>
      <c r="CY345" t="s">
        <v>3039</v>
      </c>
      <c r="CZ345" t="s">
        <v>119</v>
      </c>
      <c r="DA345" t="s">
        <v>134</v>
      </c>
      <c r="DB345" t="s">
        <v>111</v>
      </c>
      <c r="DC345" t="s">
        <v>1749</v>
      </c>
      <c r="DD345" t="s">
        <v>3038</v>
      </c>
      <c r="DF345" t="s">
        <v>3043</v>
      </c>
      <c r="DG345" t="s">
        <v>3039</v>
      </c>
    </row>
    <row r="346" spans="1:111" ht="15" customHeight="1" x14ac:dyDescent="0.25">
      <c r="A346" t="s">
        <v>2430</v>
      </c>
      <c r="B346" t="s">
        <v>109</v>
      </c>
      <c r="C346" s="1">
        <v>44054.120465162036</v>
      </c>
      <c r="D346" s="1">
        <v>44105</v>
      </c>
      <c r="E346" t="s">
        <v>138</v>
      </c>
      <c r="F346" s="1">
        <v>44103.833333333336</v>
      </c>
      <c r="G346" t="s">
        <v>134</v>
      </c>
      <c r="H346" t="s">
        <v>111</v>
      </c>
      <c r="I346" t="s">
        <v>111</v>
      </c>
      <c r="J346" t="s">
        <v>1514</v>
      </c>
      <c r="K346" t="s">
        <v>1515</v>
      </c>
      <c r="L346" t="s">
        <v>1521</v>
      </c>
      <c r="M346" t="s">
        <v>1522</v>
      </c>
      <c r="N346" t="s">
        <v>154</v>
      </c>
      <c r="O346" t="s">
        <v>117</v>
      </c>
      <c r="P346">
        <v>96950</v>
      </c>
      <c r="Q346" t="s">
        <v>118</v>
      </c>
      <c r="R346" t="s">
        <v>286</v>
      </c>
      <c r="S346">
        <v>16702368888</v>
      </c>
      <c r="T346">
        <v>8821</v>
      </c>
      <c r="U346">
        <v>71391</v>
      </c>
      <c r="V346" t="s">
        <v>120</v>
      </c>
      <c r="X346" t="s">
        <v>1518</v>
      </c>
      <c r="Y346" t="s">
        <v>1519</v>
      </c>
      <c r="Z346" t="s">
        <v>111</v>
      </c>
      <c r="AA346" t="s">
        <v>1520</v>
      </c>
      <c r="AB346" t="s">
        <v>1521</v>
      </c>
      <c r="AC346" t="s">
        <v>1522</v>
      </c>
      <c r="AD346" t="s">
        <v>154</v>
      </c>
      <c r="AE346" t="s">
        <v>117</v>
      </c>
      <c r="AF346">
        <v>96950</v>
      </c>
      <c r="AG346" t="s">
        <v>118</v>
      </c>
      <c r="AH346" t="s">
        <v>286</v>
      </c>
      <c r="AI346">
        <v>16702368888</v>
      </c>
      <c r="AJ346">
        <v>8821</v>
      </c>
      <c r="AK346" t="s">
        <v>1523</v>
      </c>
      <c r="BC346" t="str">
        <f>"37-1012.00"</f>
        <v>37-1012.00</v>
      </c>
      <c r="BD346" t="s">
        <v>2431</v>
      </c>
      <c r="BE346" t="s">
        <v>2432</v>
      </c>
      <c r="BF346" t="s">
        <v>2433</v>
      </c>
      <c r="BG346">
        <v>1</v>
      </c>
      <c r="BI346" s="1">
        <v>44105</v>
      </c>
      <c r="BJ346" s="1">
        <v>45192</v>
      </c>
      <c r="BM346">
        <v>35</v>
      </c>
      <c r="BN346">
        <v>5</v>
      </c>
      <c r="BO346">
        <v>5</v>
      </c>
      <c r="BP346">
        <v>5</v>
      </c>
      <c r="BQ346">
        <v>5</v>
      </c>
      <c r="BR346">
        <v>5</v>
      </c>
      <c r="BS346">
        <v>5</v>
      </c>
      <c r="BT346">
        <v>5</v>
      </c>
      <c r="BU346" t="str">
        <f>"5:30 AM"</f>
        <v>5:30 AM</v>
      </c>
      <c r="BV346" t="str">
        <f>"10:30 AM"</f>
        <v>10:30 AM</v>
      </c>
      <c r="BW346" t="s">
        <v>128</v>
      </c>
      <c r="BX346">
        <v>0</v>
      </c>
      <c r="BY346">
        <v>24</v>
      </c>
      <c r="BZ346" t="s">
        <v>134</v>
      </c>
      <c r="CA346">
        <v>11</v>
      </c>
      <c r="CB346" t="s">
        <v>2434</v>
      </c>
      <c r="CC346" t="s">
        <v>1521</v>
      </c>
      <c r="CD346" t="s">
        <v>1522</v>
      </c>
      <c r="CE346" t="s">
        <v>727</v>
      </c>
      <c r="CF346" t="s">
        <v>117</v>
      </c>
      <c r="CG346">
        <v>96950</v>
      </c>
      <c r="CH346" s="3">
        <v>14.55</v>
      </c>
      <c r="CJ346" s="3">
        <v>21.83</v>
      </c>
      <c r="CL346" t="s">
        <v>132</v>
      </c>
      <c r="CM346" t="s">
        <v>162</v>
      </c>
      <c r="CN346" t="s">
        <v>133</v>
      </c>
      <c r="CP346" t="s">
        <v>111</v>
      </c>
      <c r="CQ346" t="s">
        <v>134</v>
      </c>
      <c r="CR346" t="s">
        <v>111</v>
      </c>
      <c r="CS346" t="s">
        <v>134</v>
      </c>
      <c r="CT346" t="s">
        <v>119</v>
      </c>
      <c r="CU346" t="s">
        <v>134</v>
      </c>
      <c r="CV346" t="s">
        <v>134</v>
      </c>
      <c r="CW346" t="s">
        <v>1818</v>
      </c>
      <c r="CX346">
        <v>16702875514</v>
      </c>
      <c r="CY346" t="s">
        <v>1523</v>
      </c>
      <c r="CZ346" t="s">
        <v>335</v>
      </c>
      <c r="DA346" t="s">
        <v>134</v>
      </c>
      <c r="DB346" t="s">
        <v>111</v>
      </c>
      <c r="DC346" t="s">
        <v>1518</v>
      </c>
      <c r="DD346" t="s">
        <v>1519</v>
      </c>
      <c r="DF346" t="s">
        <v>1514</v>
      </c>
      <c r="DG346" t="s">
        <v>1523</v>
      </c>
    </row>
    <row r="347" spans="1:111" ht="15" customHeight="1" x14ac:dyDescent="0.25">
      <c r="A347" t="s">
        <v>316</v>
      </c>
      <c r="B347" t="s">
        <v>109</v>
      </c>
      <c r="C347" s="1">
        <v>44054.125333796299</v>
      </c>
      <c r="D347" s="1">
        <v>44134</v>
      </c>
      <c r="E347" t="s">
        <v>138</v>
      </c>
      <c r="F347" s="1">
        <v>44104.833333333336</v>
      </c>
      <c r="G347" t="s">
        <v>134</v>
      </c>
      <c r="H347" t="s">
        <v>111</v>
      </c>
      <c r="I347" t="s">
        <v>111</v>
      </c>
      <c r="J347" t="s">
        <v>317</v>
      </c>
      <c r="K347" t="s">
        <v>318</v>
      </c>
      <c r="L347" t="s">
        <v>319</v>
      </c>
      <c r="M347" t="s">
        <v>320</v>
      </c>
      <c r="N347" t="s">
        <v>116</v>
      </c>
      <c r="O347" t="s">
        <v>117</v>
      </c>
      <c r="P347">
        <v>96950</v>
      </c>
      <c r="Q347" t="s">
        <v>118</v>
      </c>
      <c r="R347" t="s">
        <v>119</v>
      </c>
      <c r="S347">
        <v>16702354439</v>
      </c>
      <c r="U347">
        <v>561520</v>
      </c>
      <c r="V347" t="s">
        <v>120</v>
      </c>
      <c r="X347" t="s">
        <v>121</v>
      </c>
      <c r="Y347" t="s">
        <v>321</v>
      </c>
      <c r="AA347" t="s">
        <v>322</v>
      </c>
      <c r="AB347" t="s">
        <v>323</v>
      </c>
      <c r="AC347" t="s">
        <v>324</v>
      </c>
      <c r="AD347" t="s">
        <v>325</v>
      </c>
      <c r="AE347" t="s">
        <v>117</v>
      </c>
      <c r="AF347">
        <v>96950</v>
      </c>
      <c r="AG347" t="s">
        <v>118</v>
      </c>
      <c r="AH347" t="s">
        <v>119</v>
      </c>
      <c r="AI347">
        <v>16702354439</v>
      </c>
      <c r="AK347" t="s">
        <v>326</v>
      </c>
      <c r="BC347" t="str">
        <f>"39-7012.00"</f>
        <v>39-7012.00</v>
      </c>
      <c r="BD347" t="s">
        <v>327</v>
      </c>
      <c r="BE347" t="s">
        <v>328</v>
      </c>
      <c r="BF347" t="s">
        <v>329</v>
      </c>
      <c r="BG347">
        <v>1</v>
      </c>
      <c r="BI347" s="1">
        <v>44106</v>
      </c>
      <c r="BJ347" s="1">
        <v>45200</v>
      </c>
      <c r="BM347">
        <v>35</v>
      </c>
      <c r="BN347">
        <v>0</v>
      </c>
      <c r="BO347">
        <v>7</v>
      </c>
      <c r="BP347">
        <v>7</v>
      </c>
      <c r="BQ347">
        <v>7</v>
      </c>
      <c r="BR347">
        <v>7</v>
      </c>
      <c r="BS347">
        <v>7</v>
      </c>
      <c r="BT347">
        <v>0</v>
      </c>
      <c r="BU347" t="str">
        <f>"9:00 AM"</f>
        <v>9:00 AM</v>
      </c>
      <c r="BV347" t="str">
        <f>"5:00 PM"</f>
        <v>5:00 PM</v>
      </c>
      <c r="BW347" t="s">
        <v>128</v>
      </c>
      <c r="BX347">
        <v>1</v>
      </c>
      <c r="BY347">
        <v>24</v>
      </c>
      <c r="BZ347" t="s">
        <v>111</v>
      </c>
      <c r="CA347">
        <v>0</v>
      </c>
      <c r="CB347" s="2" t="s">
        <v>330</v>
      </c>
      <c r="CC347" t="s">
        <v>319</v>
      </c>
      <c r="CD347" t="s">
        <v>320</v>
      </c>
      <c r="CE347" t="s">
        <v>325</v>
      </c>
      <c r="CF347" t="s">
        <v>117</v>
      </c>
      <c r="CG347">
        <v>96950</v>
      </c>
      <c r="CH347" s="3">
        <v>11.17</v>
      </c>
      <c r="CI347" s="3">
        <v>11.17</v>
      </c>
      <c r="CJ347" s="3">
        <v>16.760000000000002</v>
      </c>
      <c r="CK347" s="3">
        <v>16.760000000000002</v>
      </c>
      <c r="CL347" t="s">
        <v>132</v>
      </c>
      <c r="CM347" t="s">
        <v>268</v>
      </c>
      <c r="CN347" t="s">
        <v>133</v>
      </c>
      <c r="CP347" t="s">
        <v>111</v>
      </c>
      <c r="CQ347" t="s">
        <v>134</v>
      </c>
      <c r="CR347" t="s">
        <v>111</v>
      </c>
      <c r="CS347" t="s">
        <v>134</v>
      </c>
      <c r="CT347" t="s">
        <v>119</v>
      </c>
      <c r="CU347" t="s">
        <v>119</v>
      </c>
      <c r="CV347" t="s">
        <v>119</v>
      </c>
      <c r="CW347" t="s">
        <v>331</v>
      </c>
      <c r="CX347">
        <v>16702354439</v>
      </c>
      <c r="CY347" t="s">
        <v>326</v>
      </c>
      <c r="CZ347" t="s">
        <v>162</v>
      </c>
      <c r="DA347" t="s">
        <v>134</v>
      </c>
      <c r="DB347" t="s">
        <v>111</v>
      </c>
    </row>
    <row r="348" spans="1:111" ht="15" customHeight="1" x14ac:dyDescent="0.25">
      <c r="A348" t="s">
        <v>1745</v>
      </c>
      <c r="B348" t="s">
        <v>193</v>
      </c>
      <c r="C348" s="1">
        <v>44054.211931712962</v>
      </c>
      <c r="D348" s="1">
        <v>44137</v>
      </c>
      <c r="E348" t="s">
        <v>138</v>
      </c>
      <c r="F348" s="1">
        <v>44103.833333333336</v>
      </c>
      <c r="G348" t="s">
        <v>134</v>
      </c>
      <c r="H348" t="s">
        <v>111</v>
      </c>
      <c r="I348" t="s">
        <v>111</v>
      </c>
      <c r="J348" t="s">
        <v>1746</v>
      </c>
      <c r="K348" t="s">
        <v>1747</v>
      </c>
      <c r="L348" t="s">
        <v>1557</v>
      </c>
      <c r="M348" t="s">
        <v>1748</v>
      </c>
      <c r="N348" t="s">
        <v>154</v>
      </c>
      <c r="O348" t="s">
        <v>117</v>
      </c>
      <c r="P348">
        <v>96950</v>
      </c>
      <c r="Q348" t="s">
        <v>118</v>
      </c>
      <c r="R348" t="s">
        <v>119</v>
      </c>
      <c r="S348">
        <v>16702330033</v>
      </c>
      <c r="U348">
        <v>72251</v>
      </c>
      <c r="V348" t="s">
        <v>120</v>
      </c>
      <c r="X348" t="s">
        <v>1749</v>
      </c>
      <c r="Y348" t="s">
        <v>1750</v>
      </c>
      <c r="AA348" t="s">
        <v>342</v>
      </c>
      <c r="AB348" t="s">
        <v>1751</v>
      </c>
      <c r="AC348" t="s">
        <v>1752</v>
      </c>
      <c r="AD348" t="s">
        <v>116</v>
      </c>
      <c r="AE348" t="s">
        <v>117</v>
      </c>
      <c r="AF348">
        <v>96950</v>
      </c>
      <c r="AG348" t="s">
        <v>118</v>
      </c>
      <c r="AH348" t="s">
        <v>119</v>
      </c>
      <c r="AI348">
        <v>16702330033</v>
      </c>
      <c r="AK348" t="s">
        <v>1753</v>
      </c>
      <c r="AL348" t="s">
        <v>1754</v>
      </c>
      <c r="AM348" t="s">
        <v>1755</v>
      </c>
      <c r="AN348" t="s">
        <v>1756</v>
      </c>
      <c r="AP348" t="s">
        <v>1757</v>
      </c>
      <c r="AQ348" t="s">
        <v>1758</v>
      </c>
      <c r="AR348" t="s">
        <v>116</v>
      </c>
      <c r="AS348" t="s">
        <v>117</v>
      </c>
      <c r="AT348">
        <v>96950</v>
      </c>
      <c r="AU348" t="s">
        <v>118</v>
      </c>
      <c r="AV348" t="s">
        <v>119</v>
      </c>
      <c r="AW348">
        <v>16702353010</v>
      </c>
      <c r="AY348" t="s">
        <v>1759</v>
      </c>
      <c r="AZ348" t="s">
        <v>1760</v>
      </c>
      <c r="BC348" t="str">
        <f>"35-2014.00"</f>
        <v>35-2014.00</v>
      </c>
      <c r="BD348" t="s">
        <v>393</v>
      </c>
      <c r="BE348" t="s">
        <v>1761</v>
      </c>
      <c r="BF348" t="s">
        <v>1762</v>
      </c>
      <c r="BG348">
        <v>1</v>
      </c>
      <c r="BI348" s="1">
        <v>44105</v>
      </c>
      <c r="BJ348" s="1">
        <v>45199</v>
      </c>
      <c r="BM348">
        <v>35</v>
      </c>
      <c r="BN348">
        <v>5</v>
      </c>
      <c r="BO348">
        <v>5</v>
      </c>
      <c r="BP348">
        <v>5</v>
      </c>
      <c r="BQ348">
        <v>5</v>
      </c>
      <c r="BR348">
        <v>5</v>
      </c>
      <c r="BS348">
        <v>5</v>
      </c>
      <c r="BT348">
        <v>5</v>
      </c>
      <c r="BU348" t="str">
        <f>"11:00 AM"</f>
        <v>11:00 AM</v>
      </c>
      <c r="BV348" t="str">
        <f>"9:00 PM"</f>
        <v>9:00 PM</v>
      </c>
      <c r="BW348" t="s">
        <v>128</v>
      </c>
      <c r="BX348">
        <v>0</v>
      </c>
      <c r="BY348">
        <v>0</v>
      </c>
      <c r="BZ348" t="s">
        <v>111</v>
      </c>
      <c r="CA348">
        <v>0</v>
      </c>
      <c r="CB348" s="2" t="s">
        <v>1763</v>
      </c>
      <c r="CC348" t="s">
        <v>1751</v>
      </c>
      <c r="CD348" t="s">
        <v>1752</v>
      </c>
      <c r="CE348" t="s">
        <v>116</v>
      </c>
      <c r="CF348" t="s">
        <v>117</v>
      </c>
      <c r="CG348">
        <v>96950</v>
      </c>
      <c r="CH348" s="3">
        <v>10.68</v>
      </c>
      <c r="CI348" s="3">
        <v>10.68</v>
      </c>
      <c r="CJ348" s="3">
        <v>16.02</v>
      </c>
      <c r="CK348" s="3">
        <v>16.02</v>
      </c>
      <c r="CL348" t="s">
        <v>132</v>
      </c>
      <c r="CN348" t="s">
        <v>133</v>
      </c>
      <c r="CP348" t="s">
        <v>111</v>
      </c>
      <c r="CQ348" t="s">
        <v>134</v>
      </c>
      <c r="CR348" t="s">
        <v>134</v>
      </c>
      <c r="CS348" t="s">
        <v>134</v>
      </c>
      <c r="CT348" t="s">
        <v>119</v>
      </c>
      <c r="CU348" t="s">
        <v>134</v>
      </c>
      <c r="CV348" t="s">
        <v>134</v>
      </c>
      <c r="CW348" s="2" t="s">
        <v>1764</v>
      </c>
      <c r="CX348">
        <v>16702330033</v>
      </c>
      <c r="CY348" t="s">
        <v>1753</v>
      </c>
      <c r="CZ348" t="s">
        <v>1178</v>
      </c>
      <c r="DA348" t="s">
        <v>134</v>
      </c>
      <c r="DB348" t="s">
        <v>111</v>
      </c>
    </row>
    <row r="349" spans="1:111" ht="15" customHeight="1" x14ac:dyDescent="0.25">
      <c r="A349" t="s">
        <v>3401</v>
      </c>
      <c r="B349" t="s">
        <v>137</v>
      </c>
      <c r="C349" s="1">
        <v>44054.237287384261</v>
      </c>
      <c r="D349" s="1">
        <v>44130</v>
      </c>
      <c r="E349" t="s">
        <v>110</v>
      </c>
      <c r="G349" t="s">
        <v>111</v>
      </c>
      <c r="H349" t="s">
        <v>111</v>
      </c>
      <c r="I349" t="s">
        <v>111</v>
      </c>
      <c r="J349" t="s">
        <v>3402</v>
      </c>
      <c r="K349" t="s">
        <v>3403</v>
      </c>
      <c r="L349" t="s">
        <v>3404</v>
      </c>
      <c r="M349" t="s">
        <v>3405</v>
      </c>
      <c r="N349" t="s">
        <v>116</v>
      </c>
      <c r="O349" t="s">
        <v>117</v>
      </c>
      <c r="P349">
        <v>96950</v>
      </c>
      <c r="Q349" t="s">
        <v>118</v>
      </c>
      <c r="R349" t="s">
        <v>119</v>
      </c>
      <c r="S349">
        <v>16702332644</v>
      </c>
      <c r="U349">
        <v>453220</v>
      </c>
      <c r="V349" t="s">
        <v>120</v>
      </c>
      <c r="X349" t="s">
        <v>3406</v>
      </c>
      <c r="Y349" t="s">
        <v>3407</v>
      </c>
      <c r="Z349" t="s">
        <v>3408</v>
      </c>
      <c r="AA349" t="s">
        <v>1547</v>
      </c>
      <c r="AB349" t="s">
        <v>3409</v>
      </c>
      <c r="AC349" t="s">
        <v>3405</v>
      </c>
      <c r="AD349" t="s">
        <v>116</v>
      </c>
      <c r="AE349" t="s">
        <v>117</v>
      </c>
      <c r="AF349">
        <v>96950</v>
      </c>
      <c r="AG349" t="s">
        <v>118</v>
      </c>
      <c r="AH349" t="s">
        <v>119</v>
      </c>
      <c r="AI349">
        <v>16702332644</v>
      </c>
      <c r="AK349" t="s">
        <v>3410</v>
      </c>
      <c r="BC349" t="str">
        <f>"41-2031.00"</f>
        <v>41-2031.00</v>
      </c>
      <c r="BD349" t="s">
        <v>3070</v>
      </c>
      <c r="BE349" t="s">
        <v>3411</v>
      </c>
      <c r="BF349" t="s">
        <v>3412</v>
      </c>
      <c r="BG349">
        <v>1</v>
      </c>
      <c r="BH349">
        <v>1</v>
      </c>
      <c r="BI349" s="1">
        <v>44102</v>
      </c>
      <c r="BJ349" s="1">
        <v>44466</v>
      </c>
      <c r="BK349" s="1">
        <v>44130</v>
      </c>
      <c r="BL349" s="1">
        <v>44466</v>
      </c>
      <c r="BM349">
        <v>40</v>
      </c>
      <c r="BN349">
        <v>0</v>
      </c>
      <c r="BO349">
        <v>8</v>
      </c>
      <c r="BP349">
        <v>8</v>
      </c>
      <c r="BQ349">
        <v>8</v>
      </c>
      <c r="BR349">
        <v>8</v>
      </c>
      <c r="BS349">
        <v>8</v>
      </c>
      <c r="BT349">
        <v>0</v>
      </c>
      <c r="BU349" t="str">
        <f>"8:00 AM"</f>
        <v>8:00 AM</v>
      </c>
      <c r="BV349" t="str">
        <f>"5:00 PM"</f>
        <v>5:00 PM</v>
      </c>
      <c r="BW349" t="s">
        <v>162</v>
      </c>
      <c r="BX349">
        <v>0</v>
      </c>
      <c r="BY349">
        <v>0</v>
      </c>
      <c r="BZ349" t="s">
        <v>111</v>
      </c>
      <c r="CA349">
        <v>0</v>
      </c>
      <c r="CB349" t="s">
        <v>3413</v>
      </c>
      <c r="CC349" t="s">
        <v>3405</v>
      </c>
      <c r="CE349" t="s">
        <v>116</v>
      </c>
      <c r="CF349" t="s">
        <v>117</v>
      </c>
      <c r="CG349">
        <v>96950</v>
      </c>
      <c r="CH349" s="3">
        <v>8.57</v>
      </c>
      <c r="CI349" s="3">
        <v>8.57</v>
      </c>
      <c r="CJ349" s="3">
        <v>12.86</v>
      </c>
      <c r="CK349" s="3">
        <v>12.86</v>
      </c>
      <c r="CL349" t="s">
        <v>132</v>
      </c>
      <c r="CM349" t="s">
        <v>119</v>
      </c>
      <c r="CN349" t="s">
        <v>133</v>
      </c>
      <c r="CP349" t="s">
        <v>111</v>
      </c>
      <c r="CQ349" t="s">
        <v>134</v>
      </c>
      <c r="CR349" t="s">
        <v>111</v>
      </c>
      <c r="CS349" t="s">
        <v>134</v>
      </c>
      <c r="CT349" t="s">
        <v>119</v>
      </c>
      <c r="CU349" t="s">
        <v>134</v>
      </c>
      <c r="CV349" t="s">
        <v>119</v>
      </c>
      <c r="CW349" t="s">
        <v>119</v>
      </c>
      <c r="CX349">
        <v>16702332644</v>
      </c>
      <c r="CY349" t="s">
        <v>3414</v>
      </c>
      <c r="CZ349" t="s">
        <v>119</v>
      </c>
      <c r="DA349" t="s">
        <v>134</v>
      </c>
      <c r="DB349" t="s">
        <v>111</v>
      </c>
    </row>
    <row r="350" spans="1:111" ht="15" customHeight="1" x14ac:dyDescent="0.25">
      <c r="A350" t="s">
        <v>2518</v>
      </c>
      <c r="B350" t="s">
        <v>137</v>
      </c>
      <c r="C350" s="1">
        <v>44054.299621527774</v>
      </c>
      <c r="D350" s="1">
        <v>44118</v>
      </c>
      <c r="E350" t="s">
        <v>110</v>
      </c>
      <c r="G350" t="s">
        <v>134</v>
      </c>
      <c r="H350" t="s">
        <v>111</v>
      </c>
      <c r="I350" t="s">
        <v>111</v>
      </c>
      <c r="J350" t="s">
        <v>2519</v>
      </c>
      <c r="K350" t="s">
        <v>2520</v>
      </c>
      <c r="L350" t="s">
        <v>2521</v>
      </c>
      <c r="M350" t="s">
        <v>2522</v>
      </c>
      <c r="N350" t="s">
        <v>116</v>
      </c>
      <c r="O350" t="s">
        <v>117</v>
      </c>
      <c r="P350">
        <v>96950</v>
      </c>
      <c r="Q350" t="s">
        <v>118</v>
      </c>
      <c r="R350" t="s">
        <v>509</v>
      </c>
      <c r="S350">
        <v>16702343011</v>
      </c>
      <c r="U350">
        <v>561520</v>
      </c>
      <c r="V350" t="s">
        <v>120</v>
      </c>
      <c r="X350" t="s">
        <v>794</v>
      </c>
      <c r="Y350" t="s">
        <v>795</v>
      </c>
      <c r="Z350" t="s">
        <v>863</v>
      </c>
      <c r="AA350" t="s">
        <v>711</v>
      </c>
      <c r="AB350" t="s">
        <v>2523</v>
      </c>
      <c r="AC350" t="s">
        <v>2524</v>
      </c>
      <c r="AD350" t="s">
        <v>116</v>
      </c>
      <c r="AE350" t="s">
        <v>117</v>
      </c>
      <c r="AF350">
        <v>96950</v>
      </c>
      <c r="AG350" t="s">
        <v>118</v>
      </c>
      <c r="AH350" t="s">
        <v>509</v>
      </c>
      <c r="AI350">
        <v>16702343011</v>
      </c>
      <c r="AK350" t="s">
        <v>2525</v>
      </c>
      <c r="BC350" t="str">
        <f>"39-7011.00"</f>
        <v>39-7011.00</v>
      </c>
      <c r="BD350" t="s">
        <v>244</v>
      </c>
      <c r="BE350" t="s">
        <v>2526</v>
      </c>
      <c r="BF350" t="s">
        <v>246</v>
      </c>
      <c r="BG350">
        <v>2</v>
      </c>
      <c r="BH350">
        <v>2</v>
      </c>
      <c r="BI350" s="1">
        <v>44105</v>
      </c>
      <c r="BJ350" s="1">
        <v>44469</v>
      </c>
      <c r="BK350" s="1">
        <v>44118</v>
      </c>
      <c r="BL350" s="1">
        <v>44469</v>
      </c>
      <c r="BM350">
        <v>40</v>
      </c>
      <c r="BN350">
        <v>0</v>
      </c>
      <c r="BO350">
        <v>8</v>
      </c>
      <c r="BP350">
        <v>8</v>
      </c>
      <c r="BQ350">
        <v>8</v>
      </c>
      <c r="BR350">
        <v>8</v>
      </c>
      <c r="BS350">
        <v>8</v>
      </c>
      <c r="BT350">
        <v>0</v>
      </c>
      <c r="BU350" t="str">
        <f>"8:00 AM"</f>
        <v>8:00 AM</v>
      </c>
      <c r="BV350" t="str">
        <f>"5:00 PM"</f>
        <v>5:00 PM</v>
      </c>
      <c r="BW350" t="s">
        <v>128</v>
      </c>
      <c r="BX350">
        <v>0</v>
      </c>
      <c r="BY350">
        <v>12</v>
      </c>
      <c r="BZ350" t="s">
        <v>111</v>
      </c>
      <c r="CA350">
        <v>0</v>
      </c>
      <c r="CB350" t="s">
        <v>2527</v>
      </c>
      <c r="CC350" t="s">
        <v>2528</v>
      </c>
      <c r="CD350" t="s">
        <v>2529</v>
      </c>
      <c r="CE350" t="s">
        <v>116</v>
      </c>
      <c r="CF350" t="s">
        <v>117</v>
      </c>
      <c r="CG350">
        <v>96950</v>
      </c>
      <c r="CH350" s="3">
        <v>11.17</v>
      </c>
      <c r="CJ350" s="3">
        <v>16.760000000000002</v>
      </c>
      <c r="CL350" t="s">
        <v>132</v>
      </c>
      <c r="CM350" t="s">
        <v>509</v>
      </c>
      <c r="CN350" t="s">
        <v>133</v>
      </c>
      <c r="CP350" t="s">
        <v>111</v>
      </c>
      <c r="CQ350" t="s">
        <v>134</v>
      </c>
      <c r="CR350" t="s">
        <v>111</v>
      </c>
      <c r="CS350" t="s">
        <v>134</v>
      </c>
      <c r="CT350" t="s">
        <v>119</v>
      </c>
      <c r="CU350" t="s">
        <v>134</v>
      </c>
      <c r="CV350" t="s">
        <v>119</v>
      </c>
      <c r="CW350" t="s">
        <v>793</v>
      </c>
      <c r="CX350">
        <v>16702343011</v>
      </c>
      <c r="CY350" t="s">
        <v>2525</v>
      </c>
      <c r="CZ350" t="s">
        <v>119</v>
      </c>
      <c r="DA350" t="s">
        <v>134</v>
      </c>
      <c r="DB350" t="s">
        <v>111</v>
      </c>
      <c r="DC350" t="s">
        <v>2530</v>
      </c>
      <c r="DD350" t="s">
        <v>795</v>
      </c>
      <c r="DE350" t="s">
        <v>863</v>
      </c>
      <c r="DF350" t="s">
        <v>2519</v>
      </c>
      <c r="DG350" t="s">
        <v>2525</v>
      </c>
    </row>
    <row r="351" spans="1:111" ht="15" customHeight="1" x14ac:dyDescent="0.25">
      <c r="A351" t="s">
        <v>476</v>
      </c>
      <c r="B351" t="s">
        <v>137</v>
      </c>
      <c r="C351" s="1">
        <v>44054.340514814816</v>
      </c>
      <c r="D351" s="1">
        <v>44112</v>
      </c>
      <c r="E351" t="s">
        <v>138</v>
      </c>
      <c r="F351" s="1">
        <v>44098.833333333336</v>
      </c>
      <c r="G351" t="s">
        <v>111</v>
      </c>
      <c r="H351" t="s">
        <v>111</v>
      </c>
      <c r="I351" t="s">
        <v>111</v>
      </c>
      <c r="J351" t="s">
        <v>477</v>
      </c>
      <c r="K351" t="s">
        <v>478</v>
      </c>
      <c r="L351" t="s">
        <v>479</v>
      </c>
      <c r="M351" t="s">
        <v>480</v>
      </c>
      <c r="N351" t="s">
        <v>116</v>
      </c>
      <c r="O351" t="s">
        <v>117</v>
      </c>
      <c r="P351">
        <v>96950</v>
      </c>
      <c r="Q351" t="s">
        <v>118</v>
      </c>
      <c r="R351" t="s">
        <v>404</v>
      </c>
      <c r="S351">
        <v>16702340994</v>
      </c>
      <c r="U351">
        <v>61162</v>
      </c>
      <c r="V351" t="s">
        <v>120</v>
      </c>
      <c r="X351" t="s">
        <v>121</v>
      </c>
      <c r="Y351" t="s">
        <v>481</v>
      </c>
      <c r="AA351" t="s">
        <v>333</v>
      </c>
      <c r="AB351" t="s">
        <v>479</v>
      </c>
      <c r="AC351" t="s">
        <v>480</v>
      </c>
      <c r="AD351" t="s">
        <v>116</v>
      </c>
      <c r="AE351" t="s">
        <v>117</v>
      </c>
      <c r="AF351">
        <v>96950</v>
      </c>
      <c r="AG351" t="s">
        <v>118</v>
      </c>
      <c r="AH351" t="s">
        <v>404</v>
      </c>
      <c r="AI351">
        <v>16702340994</v>
      </c>
      <c r="AK351" t="s">
        <v>482</v>
      </c>
      <c r="BC351" t="str">
        <f>"43-4181.00"</f>
        <v>43-4181.00</v>
      </c>
      <c r="BD351" t="s">
        <v>483</v>
      </c>
      <c r="BE351" t="s">
        <v>484</v>
      </c>
      <c r="BF351" t="s">
        <v>485</v>
      </c>
      <c r="BG351">
        <v>1</v>
      </c>
      <c r="BH351">
        <v>1</v>
      </c>
      <c r="BI351" s="1">
        <v>44099</v>
      </c>
      <c r="BJ351" s="1">
        <v>44463</v>
      </c>
      <c r="BK351" s="1">
        <v>44112</v>
      </c>
      <c r="BL351" s="1">
        <v>44463</v>
      </c>
      <c r="BM351">
        <v>35</v>
      </c>
      <c r="BN351">
        <v>0</v>
      </c>
      <c r="BO351">
        <v>7</v>
      </c>
      <c r="BP351">
        <v>7</v>
      </c>
      <c r="BQ351">
        <v>7</v>
      </c>
      <c r="BR351">
        <v>7</v>
      </c>
      <c r="BS351">
        <v>7</v>
      </c>
      <c r="BT351">
        <v>0</v>
      </c>
      <c r="BU351" t="str">
        <f>"9:00 AM"</f>
        <v>9:00 AM</v>
      </c>
      <c r="BV351" t="str">
        <f>"5:00 PM"</f>
        <v>5:00 PM</v>
      </c>
      <c r="BW351" t="s">
        <v>128</v>
      </c>
      <c r="BX351">
        <v>0</v>
      </c>
      <c r="BY351">
        <v>6</v>
      </c>
      <c r="BZ351" t="s">
        <v>111</v>
      </c>
      <c r="CA351">
        <v>0</v>
      </c>
      <c r="CB351" t="s">
        <v>404</v>
      </c>
      <c r="CC351" t="s">
        <v>480</v>
      </c>
      <c r="CD351" t="s">
        <v>486</v>
      </c>
      <c r="CE351" t="s">
        <v>116</v>
      </c>
      <c r="CF351" t="s">
        <v>117</v>
      </c>
      <c r="CG351">
        <v>96950</v>
      </c>
      <c r="CH351" s="3">
        <v>12.04</v>
      </c>
      <c r="CI351" s="3">
        <v>12.04</v>
      </c>
      <c r="CJ351" s="3">
        <v>18.059999999999999</v>
      </c>
      <c r="CK351" s="3">
        <v>18.059999999999999</v>
      </c>
      <c r="CL351" t="s">
        <v>132</v>
      </c>
      <c r="CM351" t="s">
        <v>487</v>
      </c>
      <c r="CN351" t="s">
        <v>133</v>
      </c>
      <c r="CP351" t="s">
        <v>111</v>
      </c>
      <c r="CQ351" t="s">
        <v>134</v>
      </c>
      <c r="CR351" t="s">
        <v>111</v>
      </c>
      <c r="CS351" t="s">
        <v>134</v>
      </c>
      <c r="CT351" t="s">
        <v>119</v>
      </c>
      <c r="CU351" t="s">
        <v>134</v>
      </c>
      <c r="CV351" t="s">
        <v>119</v>
      </c>
      <c r="CW351" t="s">
        <v>404</v>
      </c>
      <c r="CX351">
        <v>16702340994</v>
      </c>
      <c r="CY351" t="s">
        <v>482</v>
      </c>
      <c r="CZ351" t="s">
        <v>236</v>
      </c>
      <c r="DA351" t="s">
        <v>134</v>
      </c>
      <c r="DB351" t="s">
        <v>111</v>
      </c>
    </row>
    <row r="352" spans="1:111" ht="15" customHeight="1" x14ac:dyDescent="0.25">
      <c r="A352" t="s">
        <v>9110</v>
      </c>
      <c r="B352" t="s">
        <v>137</v>
      </c>
      <c r="C352" s="1">
        <v>44054.378369675927</v>
      </c>
      <c r="D352" s="1">
        <v>44113</v>
      </c>
      <c r="E352" t="s">
        <v>138</v>
      </c>
      <c r="F352" s="1">
        <v>44098.833333333336</v>
      </c>
      <c r="G352" t="s">
        <v>134</v>
      </c>
      <c r="H352" t="s">
        <v>111</v>
      </c>
      <c r="I352" t="s">
        <v>111</v>
      </c>
      <c r="J352" t="s">
        <v>9111</v>
      </c>
      <c r="L352" t="s">
        <v>9112</v>
      </c>
      <c r="M352" t="s">
        <v>425</v>
      </c>
      <c r="N352" t="s">
        <v>116</v>
      </c>
      <c r="O352" t="s">
        <v>117</v>
      </c>
      <c r="P352">
        <v>96950</v>
      </c>
      <c r="Q352" t="s">
        <v>118</v>
      </c>
      <c r="R352" t="s">
        <v>404</v>
      </c>
      <c r="S352">
        <v>16702873535</v>
      </c>
      <c r="U352">
        <v>332321</v>
      </c>
      <c r="V352" t="s">
        <v>120</v>
      </c>
      <c r="X352" t="s">
        <v>388</v>
      </c>
      <c r="Y352" t="s">
        <v>9113</v>
      </c>
      <c r="AA352" t="s">
        <v>123</v>
      </c>
      <c r="AB352" t="s">
        <v>9112</v>
      </c>
      <c r="AC352" t="s">
        <v>2033</v>
      </c>
      <c r="AD352" t="s">
        <v>116</v>
      </c>
      <c r="AE352" t="s">
        <v>117</v>
      </c>
      <c r="AF352">
        <v>96950</v>
      </c>
      <c r="AG352" t="s">
        <v>118</v>
      </c>
      <c r="AH352" t="s">
        <v>404</v>
      </c>
      <c r="AI352">
        <v>16702873535</v>
      </c>
      <c r="AK352" t="s">
        <v>9114</v>
      </c>
      <c r="BC352" t="str">
        <f>"49-9071.00"</f>
        <v>49-9071.00</v>
      </c>
      <c r="BD352" t="s">
        <v>125</v>
      </c>
      <c r="BE352" t="s">
        <v>9115</v>
      </c>
      <c r="BF352" t="s">
        <v>1132</v>
      </c>
      <c r="BG352">
        <v>3</v>
      </c>
      <c r="BH352">
        <v>3</v>
      </c>
      <c r="BI352" s="1">
        <v>44099</v>
      </c>
      <c r="BJ352" s="1">
        <v>45193</v>
      </c>
      <c r="BK352" s="1">
        <v>44113</v>
      </c>
      <c r="BL352" s="1">
        <v>45193</v>
      </c>
      <c r="BM352">
        <v>35</v>
      </c>
      <c r="BN352">
        <v>0</v>
      </c>
      <c r="BO352">
        <v>7</v>
      </c>
      <c r="BP352">
        <v>7</v>
      </c>
      <c r="BQ352">
        <v>7</v>
      </c>
      <c r="BR352">
        <v>7</v>
      </c>
      <c r="BS352">
        <v>7</v>
      </c>
      <c r="BT352">
        <v>0</v>
      </c>
      <c r="BU352" t="str">
        <f>"9:00 AM"</f>
        <v>9:00 AM</v>
      </c>
      <c r="BV352" t="str">
        <f>"5:00 PM"</f>
        <v>5:00 PM</v>
      </c>
      <c r="BW352" t="s">
        <v>162</v>
      </c>
      <c r="BX352">
        <v>0</v>
      </c>
      <c r="BY352">
        <v>6</v>
      </c>
      <c r="BZ352" t="s">
        <v>111</v>
      </c>
      <c r="CA352">
        <v>0</v>
      </c>
      <c r="CB352" t="s">
        <v>404</v>
      </c>
      <c r="CC352" t="s">
        <v>9116</v>
      </c>
      <c r="CD352" t="s">
        <v>9117</v>
      </c>
      <c r="CE352" t="s">
        <v>116</v>
      </c>
      <c r="CF352" t="s">
        <v>117</v>
      </c>
      <c r="CG352">
        <v>96950</v>
      </c>
      <c r="CH352" s="3">
        <v>12.64</v>
      </c>
      <c r="CI352" s="3">
        <v>12.64</v>
      </c>
      <c r="CJ352" s="3">
        <v>18.96</v>
      </c>
      <c r="CK352" s="3">
        <v>18.96</v>
      </c>
      <c r="CL352" t="s">
        <v>132</v>
      </c>
      <c r="CM352" t="s">
        <v>404</v>
      </c>
      <c r="CN352" t="s">
        <v>133</v>
      </c>
      <c r="CP352" t="s">
        <v>111</v>
      </c>
      <c r="CQ352" t="s">
        <v>134</v>
      </c>
      <c r="CR352" t="s">
        <v>111</v>
      </c>
      <c r="CS352" t="s">
        <v>134</v>
      </c>
      <c r="CT352" t="s">
        <v>119</v>
      </c>
      <c r="CU352" t="s">
        <v>134</v>
      </c>
      <c r="CV352" t="s">
        <v>119</v>
      </c>
      <c r="CW352" t="s">
        <v>404</v>
      </c>
      <c r="CX352">
        <v>16702873535</v>
      </c>
      <c r="CY352" t="s">
        <v>9114</v>
      </c>
      <c r="CZ352" t="s">
        <v>236</v>
      </c>
      <c r="DA352" t="s">
        <v>134</v>
      </c>
      <c r="DB352" t="s">
        <v>111</v>
      </c>
    </row>
    <row r="353" spans="1:111" ht="15" customHeight="1" x14ac:dyDescent="0.25">
      <c r="A353" t="s">
        <v>7094</v>
      </c>
      <c r="B353" t="s">
        <v>137</v>
      </c>
      <c r="C353" s="1">
        <v>44054.437225925925</v>
      </c>
      <c r="D353" s="1">
        <v>44127</v>
      </c>
      <c r="E353" t="s">
        <v>110</v>
      </c>
      <c r="G353" t="s">
        <v>111</v>
      </c>
      <c r="H353" t="s">
        <v>134</v>
      </c>
      <c r="I353" t="s">
        <v>111</v>
      </c>
      <c r="J353" t="s">
        <v>7095</v>
      </c>
      <c r="K353" t="s">
        <v>7096</v>
      </c>
      <c r="L353" t="s">
        <v>7097</v>
      </c>
      <c r="M353" t="s">
        <v>340</v>
      </c>
      <c r="N353" t="s">
        <v>116</v>
      </c>
      <c r="O353" t="s">
        <v>117</v>
      </c>
      <c r="P353">
        <v>96950</v>
      </c>
      <c r="Q353" t="s">
        <v>118</v>
      </c>
      <c r="S353">
        <v>16702874047</v>
      </c>
      <c r="U353">
        <v>1113</v>
      </c>
      <c r="V353" t="s">
        <v>120</v>
      </c>
      <c r="X353" t="s">
        <v>1290</v>
      </c>
      <c r="Y353" t="s">
        <v>2806</v>
      </c>
      <c r="Z353" t="s">
        <v>2807</v>
      </c>
      <c r="AA353" t="s">
        <v>6996</v>
      </c>
      <c r="AB353" t="s">
        <v>7097</v>
      </c>
      <c r="AC353" t="s">
        <v>340</v>
      </c>
      <c r="AD353" t="s">
        <v>7098</v>
      </c>
      <c r="AE353" t="s">
        <v>117</v>
      </c>
      <c r="AF353">
        <v>96950</v>
      </c>
      <c r="AG353" t="s">
        <v>118</v>
      </c>
      <c r="AI353">
        <v>16702874740</v>
      </c>
      <c r="AK353" t="s">
        <v>1280</v>
      </c>
      <c r="BC353" t="str">
        <f>"37-2011.00"</f>
        <v>37-2011.00</v>
      </c>
      <c r="BD353" t="s">
        <v>898</v>
      </c>
      <c r="BE353" t="s">
        <v>7099</v>
      </c>
      <c r="BF353" t="s">
        <v>779</v>
      </c>
      <c r="BG353">
        <v>1</v>
      </c>
      <c r="BH353">
        <v>1</v>
      </c>
      <c r="BI353" s="1">
        <v>44105</v>
      </c>
      <c r="BJ353" s="1">
        <v>44469</v>
      </c>
      <c r="BK353" s="1">
        <v>44127</v>
      </c>
      <c r="BL353" s="1">
        <v>44469</v>
      </c>
      <c r="BM353">
        <v>35</v>
      </c>
      <c r="BN353">
        <v>0</v>
      </c>
      <c r="BO353">
        <v>7</v>
      </c>
      <c r="BP353">
        <v>7</v>
      </c>
      <c r="BQ353">
        <v>7</v>
      </c>
      <c r="BR353">
        <v>7</v>
      </c>
      <c r="BS353">
        <v>7</v>
      </c>
      <c r="BT353">
        <v>0</v>
      </c>
      <c r="BU353" t="str">
        <f>"9:00 AM"</f>
        <v>9:00 AM</v>
      </c>
      <c r="BV353" t="str">
        <f>"4:00 PM"</f>
        <v>4:00 PM</v>
      </c>
      <c r="BW353" t="s">
        <v>162</v>
      </c>
      <c r="BX353">
        <v>0</v>
      </c>
      <c r="BY353">
        <v>12</v>
      </c>
      <c r="BZ353" t="s">
        <v>111</v>
      </c>
      <c r="CA353">
        <v>0</v>
      </c>
      <c r="CB353" s="2" t="s">
        <v>7100</v>
      </c>
      <c r="CC353" t="s">
        <v>7101</v>
      </c>
      <c r="CD353" t="s">
        <v>340</v>
      </c>
      <c r="CE353" t="s">
        <v>116</v>
      </c>
      <c r="CF353" t="s">
        <v>117</v>
      </c>
      <c r="CG353">
        <v>96950</v>
      </c>
      <c r="CH353" s="3">
        <v>10.42</v>
      </c>
      <c r="CI353" s="3">
        <v>10.42</v>
      </c>
      <c r="CJ353" s="3">
        <v>15.63</v>
      </c>
      <c r="CK353" s="3">
        <v>15.63</v>
      </c>
      <c r="CL353" t="s">
        <v>132</v>
      </c>
      <c r="CM353" t="s">
        <v>1464</v>
      </c>
      <c r="CN353" t="s">
        <v>133</v>
      </c>
      <c r="CP353" t="s">
        <v>111</v>
      </c>
      <c r="CQ353" t="s">
        <v>134</v>
      </c>
      <c r="CR353" t="s">
        <v>134</v>
      </c>
      <c r="CS353" t="s">
        <v>134</v>
      </c>
      <c r="CT353" t="s">
        <v>119</v>
      </c>
      <c r="CU353" t="s">
        <v>134</v>
      </c>
      <c r="CV353" t="s">
        <v>119</v>
      </c>
      <c r="CW353" t="s">
        <v>1285</v>
      </c>
      <c r="CX353">
        <v>16702874047</v>
      </c>
      <c r="CY353" t="s">
        <v>1280</v>
      </c>
      <c r="CZ353" t="s">
        <v>1178</v>
      </c>
      <c r="DA353" t="s">
        <v>134</v>
      </c>
      <c r="DB353" t="s">
        <v>111</v>
      </c>
    </row>
    <row r="354" spans="1:111" ht="15" customHeight="1" x14ac:dyDescent="0.25">
      <c r="A354" t="s">
        <v>3206</v>
      </c>
      <c r="B354" t="s">
        <v>193</v>
      </c>
      <c r="C354" s="1">
        <v>44054.858902314816</v>
      </c>
      <c r="D354" s="1">
        <v>44130</v>
      </c>
      <c r="E354" t="s">
        <v>110</v>
      </c>
      <c r="G354" t="s">
        <v>134</v>
      </c>
      <c r="H354" t="s">
        <v>111</v>
      </c>
      <c r="I354" t="s">
        <v>111</v>
      </c>
      <c r="J354" t="s">
        <v>1466</v>
      </c>
      <c r="K354" t="s">
        <v>3207</v>
      </c>
      <c r="L354" t="s">
        <v>1472</v>
      </c>
      <c r="M354" t="s">
        <v>1469</v>
      </c>
      <c r="N354" t="s">
        <v>116</v>
      </c>
      <c r="O354" t="s">
        <v>117</v>
      </c>
      <c r="P354">
        <v>96950</v>
      </c>
      <c r="Q354" t="s">
        <v>118</v>
      </c>
      <c r="S354">
        <v>16702871847</v>
      </c>
      <c r="U354">
        <v>72111</v>
      </c>
      <c r="V354" t="s">
        <v>120</v>
      </c>
      <c r="X354" t="s">
        <v>1470</v>
      </c>
      <c r="Y354" t="s">
        <v>1471</v>
      </c>
      <c r="AA354" t="s">
        <v>333</v>
      </c>
      <c r="AB354" t="s">
        <v>1472</v>
      </c>
      <c r="AC354" t="s">
        <v>1469</v>
      </c>
      <c r="AD354" t="s">
        <v>116</v>
      </c>
      <c r="AE354" t="s">
        <v>117</v>
      </c>
      <c r="AF354">
        <v>96950</v>
      </c>
      <c r="AG354" t="s">
        <v>118</v>
      </c>
      <c r="AI354">
        <v>16702871847</v>
      </c>
      <c r="AK354" t="s">
        <v>1473</v>
      </c>
      <c r="BC354" t="str">
        <f>"11-2021.00"</f>
        <v>11-2021.00</v>
      </c>
      <c r="BD354" t="s">
        <v>1038</v>
      </c>
      <c r="BE354" t="s">
        <v>3208</v>
      </c>
      <c r="BF354" t="s">
        <v>1040</v>
      </c>
      <c r="BG354">
        <v>1</v>
      </c>
      <c r="BI354" s="1">
        <v>44105</v>
      </c>
      <c r="BJ354" s="1">
        <v>44469</v>
      </c>
      <c r="BM354">
        <v>40</v>
      </c>
      <c r="BN354">
        <v>0</v>
      </c>
      <c r="BO354">
        <v>8</v>
      </c>
      <c r="BP354">
        <v>8</v>
      </c>
      <c r="BQ354">
        <v>8</v>
      </c>
      <c r="BR354">
        <v>8</v>
      </c>
      <c r="BS354">
        <v>8</v>
      </c>
      <c r="BT354">
        <v>0</v>
      </c>
      <c r="BU354" t="str">
        <f t="shared" ref="BU354:BU359" si="26">"8:00 AM"</f>
        <v>8:00 AM</v>
      </c>
      <c r="BV354" t="str">
        <f>"5:00 PM"</f>
        <v>5:00 PM</v>
      </c>
      <c r="BW354" t="s">
        <v>128</v>
      </c>
      <c r="BX354">
        <v>0</v>
      </c>
      <c r="BY354">
        <v>24</v>
      </c>
      <c r="BZ354" t="s">
        <v>134</v>
      </c>
      <c r="CA354">
        <v>3</v>
      </c>
      <c r="CB354" t="s">
        <v>3209</v>
      </c>
      <c r="CC354" t="s">
        <v>3210</v>
      </c>
      <c r="CD354" t="s">
        <v>1469</v>
      </c>
      <c r="CE354" t="s">
        <v>116</v>
      </c>
      <c r="CF354" t="s">
        <v>117</v>
      </c>
      <c r="CG354">
        <v>96950</v>
      </c>
      <c r="CH354" s="3">
        <v>27.93</v>
      </c>
      <c r="CI354" s="3">
        <v>27.93</v>
      </c>
      <c r="CJ354" s="3">
        <v>41.9</v>
      </c>
      <c r="CK354" s="3">
        <v>41.9</v>
      </c>
      <c r="CL354" t="s">
        <v>132</v>
      </c>
      <c r="CM354" t="s">
        <v>119</v>
      </c>
      <c r="CN354" t="s">
        <v>133</v>
      </c>
      <c r="CP354" t="s">
        <v>111</v>
      </c>
      <c r="CQ354" t="s">
        <v>134</v>
      </c>
      <c r="CR354" t="s">
        <v>111</v>
      </c>
      <c r="CS354" t="s">
        <v>134</v>
      </c>
      <c r="CT354" t="s">
        <v>119</v>
      </c>
      <c r="CU354" t="s">
        <v>134</v>
      </c>
      <c r="CV354" t="s">
        <v>119</v>
      </c>
      <c r="CW354" t="s">
        <v>3211</v>
      </c>
      <c r="CX354">
        <v>16702871847</v>
      </c>
      <c r="CY354" t="s">
        <v>1473</v>
      </c>
      <c r="CZ354" t="s">
        <v>119</v>
      </c>
      <c r="DA354" t="s">
        <v>134</v>
      </c>
      <c r="DB354" t="s">
        <v>111</v>
      </c>
    </row>
    <row r="355" spans="1:111" ht="15" customHeight="1" x14ac:dyDescent="0.25">
      <c r="A355" t="s">
        <v>3884</v>
      </c>
      <c r="B355" t="s">
        <v>137</v>
      </c>
      <c r="C355" s="1">
        <v>44054.861674768516</v>
      </c>
      <c r="D355" s="1">
        <v>44130</v>
      </c>
      <c r="E355" t="s">
        <v>110</v>
      </c>
      <c r="G355" t="s">
        <v>134</v>
      </c>
      <c r="H355" t="s">
        <v>111</v>
      </c>
      <c r="I355" t="s">
        <v>111</v>
      </c>
      <c r="J355" t="s">
        <v>1466</v>
      </c>
      <c r="K355" t="s">
        <v>3885</v>
      </c>
      <c r="L355" t="s">
        <v>1472</v>
      </c>
      <c r="M355" t="s">
        <v>1469</v>
      </c>
      <c r="N355" t="s">
        <v>116</v>
      </c>
      <c r="O355" t="s">
        <v>117</v>
      </c>
      <c r="P355">
        <v>96950</v>
      </c>
      <c r="Q355" t="s">
        <v>118</v>
      </c>
      <c r="S355">
        <v>16702871847</v>
      </c>
      <c r="U355">
        <v>72111</v>
      </c>
      <c r="V355" t="s">
        <v>120</v>
      </c>
      <c r="X355" t="s">
        <v>1470</v>
      </c>
      <c r="Y355" t="s">
        <v>1471</v>
      </c>
      <c r="AA355" t="s">
        <v>333</v>
      </c>
      <c r="AB355" t="s">
        <v>1472</v>
      </c>
      <c r="AC355" t="s">
        <v>1469</v>
      </c>
      <c r="AD355" t="s">
        <v>116</v>
      </c>
      <c r="AE355" t="s">
        <v>117</v>
      </c>
      <c r="AF355">
        <v>96950</v>
      </c>
      <c r="AG355" t="s">
        <v>118</v>
      </c>
      <c r="AI355">
        <v>16702871847</v>
      </c>
      <c r="AK355" t="s">
        <v>1473</v>
      </c>
      <c r="BC355" t="str">
        <f>"49-1011.00"</f>
        <v>49-1011.00</v>
      </c>
      <c r="BD355" t="s">
        <v>3886</v>
      </c>
      <c r="BE355" t="s">
        <v>3887</v>
      </c>
      <c r="BF355" t="s">
        <v>3888</v>
      </c>
      <c r="BG355">
        <v>2</v>
      </c>
      <c r="BH355">
        <v>2</v>
      </c>
      <c r="BI355" s="1">
        <v>44105</v>
      </c>
      <c r="BJ355" s="1">
        <v>44469</v>
      </c>
      <c r="BK355" s="1">
        <v>44130</v>
      </c>
      <c r="BL355" s="1">
        <v>44469</v>
      </c>
      <c r="BM355">
        <v>40</v>
      </c>
      <c r="BN355">
        <v>0</v>
      </c>
      <c r="BO355">
        <v>8</v>
      </c>
      <c r="BP355">
        <v>8</v>
      </c>
      <c r="BQ355">
        <v>8</v>
      </c>
      <c r="BR355">
        <v>8</v>
      </c>
      <c r="BS355">
        <v>8</v>
      </c>
      <c r="BT355">
        <v>0</v>
      </c>
      <c r="BU355" t="str">
        <f t="shared" si="26"/>
        <v>8:00 AM</v>
      </c>
      <c r="BV355" t="str">
        <f>"5:00 PM"</f>
        <v>5:00 PM</v>
      </c>
      <c r="BW355" t="s">
        <v>128</v>
      </c>
      <c r="BX355">
        <v>0</v>
      </c>
      <c r="BY355">
        <v>12</v>
      </c>
      <c r="BZ355" t="s">
        <v>134</v>
      </c>
      <c r="CA355">
        <v>3</v>
      </c>
      <c r="CB355" t="s">
        <v>3889</v>
      </c>
      <c r="CC355" t="s">
        <v>3210</v>
      </c>
      <c r="CD355" t="s">
        <v>1469</v>
      </c>
      <c r="CE355" t="s">
        <v>116</v>
      </c>
      <c r="CF355" t="s">
        <v>117</v>
      </c>
      <c r="CG355">
        <v>96950</v>
      </c>
      <c r="CH355" s="3">
        <v>24.99</v>
      </c>
      <c r="CI355" s="3">
        <v>24.99</v>
      </c>
      <c r="CJ355" s="3">
        <v>37.49</v>
      </c>
      <c r="CK355" s="3">
        <v>37.49</v>
      </c>
      <c r="CL355" t="s">
        <v>132</v>
      </c>
      <c r="CM355" t="s">
        <v>119</v>
      </c>
      <c r="CN355" t="s">
        <v>133</v>
      </c>
      <c r="CP355" t="s">
        <v>111</v>
      </c>
      <c r="CQ355" t="s">
        <v>134</v>
      </c>
      <c r="CR355" t="s">
        <v>111</v>
      </c>
      <c r="CS355" t="s">
        <v>134</v>
      </c>
      <c r="CT355" t="s">
        <v>119</v>
      </c>
      <c r="CU355" t="s">
        <v>134</v>
      </c>
      <c r="CV355" t="s">
        <v>119</v>
      </c>
      <c r="CW355" t="s">
        <v>1477</v>
      </c>
      <c r="CX355">
        <v>16702871847</v>
      </c>
      <c r="CY355" t="s">
        <v>1473</v>
      </c>
      <c r="CZ355" t="s">
        <v>119</v>
      </c>
      <c r="DA355" t="s">
        <v>134</v>
      </c>
      <c r="DB355" t="s">
        <v>111</v>
      </c>
    </row>
    <row r="356" spans="1:111" ht="15" customHeight="1" x14ac:dyDescent="0.25">
      <c r="A356" t="s">
        <v>3972</v>
      </c>
      <c r="B356" t="s">
        <v>193</v>
      </c>
      <c r="C356" s="1">
        <v>44054.874009375002</v>
      </c>
      <c r="D356" s="1">
        <v>44130</v>
      </c>
      <c r="E356" t="s">
        <v>110</v>
      </c>
      <c r="G356" t="s">
        <v>134</v>
      </c>
      <c r="H356" t="s">
        <v>111</v>
      </c>
      <c r="I356" t="s">
        <v>111</v>
      </c>
      <c r="J356" t="s">
        <v>1466</v>
      </c>
      <c r="K356" t="s">
        <v>3973</v>
      </c>
      <c r="L356" t="s">
        <v>1472</v>
      </c>
      <c r="M356" t="s">
        <v>1469</v>
      </c>
      <c r="N356" t="s">
        <v>116</v>
      </c>
      <c r="O356" t="s">
        <v>117</v>
      </c>
      <c r="P356">
        <v>96950</v>
      </c>
      <c r="Q356" t="s">
        <v>118</v>
      </c>
      <c r="S356">
        <v>16702871847</v>
      </c>
      <c r="U356">
        <v>72111</v>
      </c>
      <c r="V356" t="s">
        <v>120</v>
      </c>
      <c r="X356" t="s">
        <v>1470</v>
      </c>
      <c r="Y356" t="s">
        <v>1471</v>
      </c>
      <c r="AA356" t="s">
        <v>333</v>
      </c>
      <c r="AB356" t="s">
        <v>1472</v>
      </c>
      <c r="AC356" t="s">
        <v>1469</v>
      </c>
      <c r="AD356" t="s">
        <v>116</v>
      </c>
      <c r="AE356" t="s">
        <v>117</v>
      </c>
      <c r="AF356">
        <v>96950</v>
      </c>
      <c r="AG356" t="s">
        <v>118</v>
      </c>
      <c r="AI356">
        <v>16702871847</v>
      </c>
      <c r="AK356" t="s">
        <v>1473</v>
      </c>
      <c r="BC356" t="str">
        <f>"11-1021.00"</f>
        <v>11-1021.00</v>
      </c>
      <c r="BD356" t="s">
        <v>838</v>
      </c>
      <c r="BE356" t="s">
        <v>3974</v>
      </c>
      <c r="BF356" t="s">
        <v>3975</v>
      </c>
      <c r="BG356">
        <v>1</v>
      </c>
      <c r="BI356" s="1">
        <v>44105</v>
      </c>
      <c r="BJ356" s="1">
        <v>44469</v>
      </c>
      <c r="BM356">
        <v>40</v>
      </c>
      <c r="BN356">
        <v>0</v>
      </c>
      <c r="BO356">
        <v>8</v>
      </c>
      <c r="BP356">
        <v>8</v>
      </c>
      <c r="BQ356">
        <v>8</v>
      </c>
      <c r="BR356">
        <v>8</v>
      </c>
      <c r="BS356">
        <v>8</v>
      </c>
      <c r="BT356">
        <v>0</v>
      </c>
      <c r="BU356" t="str">
        <f t="shared" si="26"/>
        <v>8:00 AM</v>
      </c>
      <c r="BV356" t="str">
        <f>"5:00 PM"</f>
        <v>5:00 PM</v>
      </c>
      <c r="BW356" t="s">
        <v>128</v>
      </c>
      <c r="BX356">
        <v>0</v>
      </c>
      <c r="BY356">
        <v>24</v>
      </c>
      <c r="BZ356" t="s">
        <v>134</v>
      </c>
      <c r="CA356">
        <v>5</v>
      </c>
      <c r="CB356" t="s">
        <v>3976</v>
      </c>
      <c r="CC356" t="s">
        <v>1472</v>
      </c>
      <c r="CD356" t="s">
        <v>1469</v>
      </c>
      <c r="CE356" t="s">
        <v>116</v>
      </c>
      <c r="CF356" t="s">
        <v>117</v>
      </c>
      <c r="CG356">
        <v>96950</v>
      </c>
      <c r="CH356" s="3">
        <v>30.92</v>
      </c>
      <c r="CI356" s="3">
        <v>30.92</v>
      </c>
      <c r="CJ356" s="3">
        <v>46.38</v>
      </c>
      <c r="CK356" s="3">
        <v>46.38</v>
      </c>
      <c r="CL356" t="s">
        <v>132</v>
      </c>
      <c r="CM356" t="s">
        <v>119</v>
      </c>
      <c r="CN356" t="s">
        <v>133</v>
      </c>
      <c r="CP356" t="s">
        <v>111</v>
      </c>
      <c r="CQ356" t="s">
        <v>134</v>
      </c>
      <c r="CR356" t="s">
        <v>111</v>
      </c>
      <c r="CS356" t="s">
        <v>134</v>
      </c>
      <c r="CT356" t="s">
        <v>119</v>
      </c>
      <c r="CU356" t="s">
        <v>134</v>
      </c>
      <c r="CV356" t="s">
        <v>119</v>
      </c>
      <c r="CW356" t="s">
        <v>3977</v>
      </c>
      <c r="CX356">
        <v>16702871847</v>
      </c>
      <c r="CY356" t="s">
        <v>1473</v>
      </c>
      <c r="CZ356" t="s">
        <v>119</v>
      </c>
      <c r="DA356" t="s">
        <v>134</v>
      </c>
      <c r="DB356" t="s">
        <v>111</v>
      </c>
    </row>
    <row r="357" spans="1:111" ht="15" customHeight="1" x14ac:dyDescent="0.25">
      <c r="A357" t="s">
        <v>3704</v>
      </c>
      <c r="B357" t="s">
        <v>193</v>
      </c>
      <c r="C357" s="1">
        <v>44054.945185300923</v>
      </c>
      <c r="D357" s="1">
        <v>44113</v>
      </c>
      <c r="E357" t="s">
        <v>138</v>
      </c>
      <c r="F357" s="1">
        <v>44102.833333333336</v>
      </c>
      <c r="G357" t="s">
        <v>134</v>
      </c>
      <c r="H357" t="s">
        <v>111</v>
      </c>
      <c r="I357" t="s">
        <v>111</v>
      </c>
      <c r="J357" t="s">
        <v>3705</v>
      </c>
      <c r="L357" t="s">
        <v>2052</v>
      </c>
      <c r="N357" t="s">
        <v>154</v>
      </c>
      <c r="O357" t="s">
        <v>117</v>
      </c>
      <c r="P357">
        <v>96950</v>
      </c>
      <c r="Q357" t="s">
        <v>118</v>
      </c>
      <c r="S357">
        <v>16702349083</v>
      </c>
      <c r="U357">
        <v>81111</v>
      </c>
      <c r="V357" t="s">
        <v>120</v>
      </c>
      <c r="X357" t="s">
        <v>2048</v>
      </c>
      <c r="Y357" t="s">
        <v>2049</v>
      </c>
      <c r="Z357" t="s">
        <v>2050</v>
      </c>
      <c r="AA357" t="s">
        <v>342</v>
      </c>
      <c r="AB357" t="s">
        <v>2052</v>
      </c>
      <c r="AD357" t="s">
        <v>154</v>
      </c>
      <c r="AE357" t="s">
        <v>117</v>
      </c>
      <c r="AF357">
        <v>96950</v>
      </c>
      <c r="AG357" t="s">
        <v>118</v>
      </c>
      <c r="AI357">
        <v>16702349083</v>
      </c>
      <c r="AK357" t="s">
        <v>3706</v>
      </c>
      <c r="BC357" t="str">
        <f>"49-3042.00"</f>
        <v>49-3042.00</v>
      </c>
      <c r="BD357" t="s">
        <v>853</v>
      </c>
      <c r="BE357" t="s">
        <v>3707</v>
      </c>
      <c r="BF357" t="s">
        <v>855</v>
      </c>
      <c r="BG357">
        <v>1</v>
      </c>
      <c r="BI357" s="1">
        <v>44105</v>
      </c>
      <c r="BJ357" s="1">
        <v>44469</v>
      </c>
      <c r="BM357">
        <v>35</v>
      </c>
      <c r="BN357">
        <v>0</v>
      </c>
      <c r="BO357">
        <v>7</v>
      </c>
      <c r="BP357">
        <v>7</v>
      </c>
      <c r="BQ357">
        <v>7</v>
      </c>
      <c r="BR357">
        <v>7</v>
      </c>
      <c r="BS357">
        <v>7</v>
      </c>
      <c r="BT357">
        <v>0</v>
      </c>
      <c r="BU357" t="str">
        <f t="shared" si="26"/>
        <v>8:00 AM</v>
      </c>
      <c r="BV357" t="str">
        <f>"4:00 PM"</f>
        <v>4:00 PM</v>
      </c>
      <c r="BW357" t="s">
        <v>128</v>
      </c>
      <c r="BX357">
        <v>0</v>
      </c>
      <c r="BY357">
        <v>6</v>
      </c>
      <c r="BZ357" t="s">
        <v>111</v>
      </c>
      <c r="CA357">
        <v>0</v>
      </c>
      <c r="CB357" s="2" t="s">
        <v>3708</v>
      </c>
      <c r="CC357" t="s">
        <v>1994</v>
      </c>
      <c r="CD357" t="s">
        <v>3709</v>
      </c>
      <c r="CE357" t="s">
        <v>154</v>
      </c>
      <c r="CF357" t="s">
        <v>117</v>
      </c>
      <c r="CG357">
        <v>96950</v>
      </c>
      <c r="CH357" s="3">
        <v>18.77</v>
      </c>
      <c r="CI357" s="3">
        <v>18.77</v>
      </c>
      <c r="CL357" t="s">
        <v>132</v>
      </c>
      <c r="CN357" t="s">
        <v>133</v>
      </c>
      <c r="CP357" t="s">
        <v>111</v>
      </c>
      <c r="CQ357" t="s">
        <v>134</v>
      </c>
      <c r="CR357" t="s">
        <v>111</v>
      </c>
      <c r="CS357" t="s">
        <v>111</v>
      </c>
      <c r="CT357" t="s">
        <v>119</v>
      </c>
      <c r="CU357" t="s">
        <v>134</v>
      </c>
      <c r="CV357" t="s">
        <v>119</v>
      </c>
      <c r="CW357" t="s">
        <v>1177</v>
      </c>
      <c r="CX357">
        <v>16702349083</v>
      </c>
      <c r="CY357" t="s">
        <v>3706</v>
      </c>
      <c r="CZ357" t="s">
        <v>1178</v>
      </c>
      <c r="DA357" t="s">
        <v>134</v>
      </c>
      <c r="DB357" t="s">
        <v>111</v>
      </c>
    </row>
    <row r="358" spans="1:111" ht="15" customHeight="1" x14ac:dyDescent="0.25">
      <c r="A358" t="s">
        <v>5923</v>
      </c>
      <c r="B358" t="s">
        <v>137</v>
      </c>
      <c r="C358" s="1">
        <v>44054.971142245369</v>
      </c>
      <c r="D358" s="1">
        <v>44124</v>
      </c>
      <c r="E358" t="s">
        <v>110</v>
      </c>
      <c r="G358" t="s">
        <v>111</v>
      </c>
      <c r="H358" t="s">
        <v>111</v>
      </c>
      <c r="I358" t="s">
        <v>111</v>
      </c>
      <c r="J358" t="s">
        <v>3262</v>
      </c>
      <c r="K358" t="s">
        <v>3300</v>
      </c>
      <c r="L358" t="s">
        <v>1757</v>
      </c>
      <c r="M358" t="s">
        <v>3264</v>
      </c>
      <c r="N358" t="s">
        <v>116</v>
      </c>
      <c r="O358" t="s">
        <v>117</v>
      </c>
      <c r="P358">
        <v>96950</v>
      </c>
      <c r="Q358" t="s">
        <v>118</v>
      </c>
      <c r="R358" t="s">
        <v>273</v>
      </c>
      <c r="S358">
        <v>16702344000</v>
      </c>
      <c r="U358">
        <v>561320</v>
      </c>
      <c r="V358" t="s">
        <v>120</v>
      </c>
      <c r="X358" t="s">
        <v>3265</v>
      </c>
      <c r="Y358" t="s">
        <v>3266</v>
      </c>
      <c r="Z358" t="s">
        <v>3267</v>
      </c>
      <c r="AA358" t="s">
        <v>123</v>
      </c>
      <c r="AB358" t="s">
        <v>1757</v>
      </c>
      <c r="AC358" t="s">
        <v>3264</v>
      </c>
      <c r="AD358" t="s">
        <v>116</v>
      </c>
      <c r="AE358" t="s">
        <v>117</v>
      </c>
      <c r="AF358">
        <v>96950</v>
      </c>
      <c r="AG358" t="s">
        <v>118</v>
      </c>
      <c r="AH358" t="s">
        <v>273</v>
      </c>
      <c r="AI358">
        <v>16702344000</v>
      </c>
      <c r="AK358" t="s">
        <v>3268</v>
      </c>
      <c r="BC358" t="str">
        <f>"49-9071.00"</f>
        <v>49-9071.00</v>
      </c>
      <c r="BD358" t="s">
        <v>125</v>
      </c>
      <c r="BE358" t="s">
        <v>3269</v>
      </c>
      <c r="BF358" t="s">
        <v>125</v>
      </c>
      <c r="BG358">
        <v>5</v>
      </c>
      <c r="BH358">
        <v>5</v>
      </c>
      <c r="BI358" s="1">
        <v>44105</v>
      </c>
      <c r="BJ358" s="1">
        <v>44469</v>
      </c>
      <c r="BK358" s="1">
        <v>44124</v>
      </c>
      <c r="BL358" s="1">
        <v>44469</v>
      </c>
      <c r="BM358">
        <v>35</v>
      </c>
      <c r="BN358">
        <v>0</v>
      </c>
      <c r="BO358">
        <v>7</v>
      </c>
      <c r="BP358">
        <v>7</v>
      </c>
      <c r="BQ358">
        <v>7</v>
      </c>
      <c r="BR358">
        <v>7</v>
      </c>
      <c r="BS358">
        <v>7</v>
      </c>
      <c r="BT358">
        <v>0</v>
      </c>
      <c r="BU358" t="str">
        <f t="shared" si="26"/>
        <v>8:00 AM</v>
      </c>
      <c r="BV358" t="str">
        <f>"4:00 PM"</f>
        <v>4:00 PM</v>
      </c>
      <c r="BW358" t="s">
        <v>128</v>
      </c>
      <c r="BX358">
        <v>6</v>
      </c>
      <c r="BY358">
        <v>6</v>
      </c>
      <c r="BZ358" t="s">
        <v>111</v>
      </c>
      <c r="CA358">
        <v>0</v>
      </c>
      <c r="CB358" s="2" t="s">
        <v>5924</v>
      </c>
      <c r="CC358" t="s">
        <v>3271</v>
      </c>
      <c r="CD358" t="s">
        <v>1757</v>
      </c>
      <c r="CE358" t="s">
        <v>116</v>
      </c>
      <c r="CF358" t="s">
        <v>117</v>
      </c>
      <c r="CG358">
        <v>96950</v>
      </c>
      <c r="CH358" s="3">
        <v>8.33</v>
      </c>
      <c r="CI358" s="3">
        <v>8.33</v>
      </c>
      <c r="CJ358" s="3">
        <v>12.5</v>
      </c>
      <c r="CK358" s="3">
        <v>12.5</v>
      </c>
      <c r="CL358" t="s">
        <v>132</v>
      </c>
      <c r="CM358" t="s">
        <v>3306</v>
      </c>
      <c r="CN358" t="s">
        <v>133</v>
      </c>
      <c r="CP358" t="s">
        <v>111</v>
      </c>
      <c r="CQ358" t="s">
        <v>134</v>
      </c>
      <c r="CR358" t="s">
        <v>111</v>
      </c>
      <c r="CS358" t="s">
        <v>134</v>
      </c>
      <c r="CT358" t="s">
        <v>134</v>
      </c>
      <c r="CU358" t="s">
        <v>134</v>
      </c>
      <c r="CV358" t="s">
        <v>119</v>
      </c>
      <c r="CW358" t="s">
        <v>3307</v>
      </c>
      <c r="CX358">
        <v>16706704000</v>
      </c>
      <c r="CY358" t="s">
        <v>3268</v>
      </c>
      <c r="CZ358" t="s">
        <v>335</v>
      </c>
      <c r="DA358" t="s">
        <v>134</v>
      </c>
      <c r="DB358" t="s">
        <v>111</v>
      </c>
      <c r="DC358" t="s">
        <v>3265</v>
      </c>
      <c r="DD358" t="s">
        <v>3266</v>
      </c>
      <c r="DE358" t="s">
        <v>3267</v>
      </c>
      <c r="DF358" t="s">
        <v>3262</v>
      </c>
      <c r="DG358" t="s">
        <v>3268</v>
      </c>
    </row>
    <row r="359" spans="1:111" ht="15" customHeight="1" x14ac:dyDescent="0.25">
      <c r="A359" t="s">
        <v>8652</v>
      </c>
      <c r="B359" t="s">
        <v>137</v>
      </c>
      <c r="C359" s="1">
        <v>44054.97792824074</v>
      </c>
      <c r="D359" s="1">
        <v>44131</v>
      </c>
      <c r="E359" t="s">
        <v>138</v>
      </c>
      <c r="F359" s="1">
        <v>44102.833333333336</v>
      </c>
      <c r="G359" t="s">
        <v>134</v>
      </c>
      <c r="H359" t="s">
        <v>111</v>
      </c>
      <c r="I359" t="s">
        <v>111</v>
      </c>
      <c r="J359" t="s">
        <v>2045</v>
      </c>
      <c r="K359" t="s">
        <v>2046</v>
      </c>
      <c r="L359" t="s">
        <v>1994</v>
      </c>
      <c r="M359" t="s">
        <v>2047</v>
      </c>
      <c r="N359" t="s">
        <v>154</v>
      </c>
      <c r="O359" t="s">
        <v>117</v>
      </c>
      <c r="P359">
        <v>96950</v>
      </c>
      <c r="Q359" t="s">
        <v>118</v>
      </c>
      <c r="S359">
        <v>16702855943</v>
      </c>
      <c r="U359">
        <v>72251</v>
      </c>
      <c r="V359" t="s">
        <v>120</v>
      </c>
      <c r="X359" t="s">
        <v>2048</v>
      </c>
      <c r="Y359" t="s">
        <v>2049</v>
      </c>
      <c r="Z359" t="s">
        <v>2050</v>
      </c>
      <c r="AA359" t="s">
        <v>2051</v>
      </c>
      <c r="AB359" t="s">
        <v>2052</v>
      </c>
      <c r="AD359" t="s">
        <v>154</v>
      </c>
      <c r="AE359" t="s">
        <v>117</v>
      </c>
      <c r="AF359">
        <v>96950</v>
      </c>
      <c r="AG359" t="s">
        <v>118</v>
      </c>
      <c r="AI359">
        <v>16702855943</v>
      </c>
      <c r="AK359" t="s">
        <v>2053</v>
      </c>
      <c r="BC359" t="str">
        <f>"35-2014.00"</f>
        <v>35-2014.00</v>
      </c>
      <c r="BD359" t="s">
        <v>393</v>
      </c>
      <c r="BE359" t="s">
        <v>2054</v>
      </c>
      <c r="BF359" t="s">
        <v>2010</v>
      </c>
      <c r="BG359">
        <v>2</v>
      </c>
      <c r="BH359">
        <v>2</v>
      </c>
      <c r="BI359" s="1">
        <v>44105</v>
      </c>
      <c r="BJ359" s="1">
        <v>45199</v>
      </c>
      <c r="BK359" s="1">
        <v>44131</v>
      </c>
      <c r="BL359" s="1">
        <v>45199</v>
      </c>
      <c r="BM359">
        <v>35</v>
      </c>
      <c r="BN359">
        <v>0</v>
      </c>
      <c r="BO359">
        <v>7</v>
      </c>
      <c r="BP359">
        <v>7</v>
      </c>
      <c r="BQ359">
        <v>7</v>
      </c>
      <c r="BR359">
        <v>7</v>
      </c>
      <c r="BS359">
        <v>7</v>
      </c>
      <c r="BT359">
        <v>0</v>
      </c>
      <c r="BU359" t="str">
        <f t="shared" si="26"/>
        <v>8:00 AM</v>
      </c>
      <c r="BV359" t="str">
        <f>"4:00 PM"</f>
        <v>4:00 PM</v>
      </c>
      <c r="BW359" t="s">
        <v>128</v>
      </c>
      <c r="BX359">
        <v>0</v>
      </c>
      <c r="BY359">
        <v>6</v>
      </c>
      <c r="BZ359" t="s">
        <v>111</v>
      </c>
      <c r="CA359">
        <v>0</v>
      </c>
      <c r="CB359" s="2" t="s">
        <v>2055</v>
      </c>
      <c r="CC359" t="s">
        <v>1994</v>
      </c>
      <c r="CD359" t="s">
        <v>2047</v>
      </c>
      <c r="CE359" t="s">
        <v>154</v>
      </c>
      <c r="CF359" t="s">
        <v>117</v>
      </c>
      <c r="CG359">
        <v>96950</v>
      </c>
      <c r="CH359" s="3">
        <v>10.68</v>
      </c>
      <c r="CI359" s="3">
        <v>10.68</v>
      </c>
      <c r="CJ359" s="3">
        <v>16.02</v>
      </c>
      <c r="CK359" s="3">
        <v>16.02</v>
      </c>
      <c r="CL359" t="s">
        <v>132</v>
      </c>
      <c r="CN359" t="s">
        <v>133</v>
      </c>
      <c r="CP359" t="s">
        <v>111</v>
      </c>
      <c r="CQ359" t="s">
        <v>134</v>
      </c>
      <c r="CR359" t="s">
        <v>111</v>
      </c>
      <c r="CS359" t="s">
        <v>134</v>
      </c>
      <c r="CT359" t="s">
        <v>119</v>
      </c>
      <c r="CU359" t="s">
        <v>134</v>
      </c>
      <c r="CV359" t="s">
        <v>119</v>
      </c>
      <c r="CW359" t="s">
        <v>1177</v>
      </c>
      <c r="CX359">
        <v>16709899165</v>
      </c>
      <c r="CY359" t="s">
        <v>2053</v>
      </c>
      <c r="CZ359" t="s">
        <v>1178</v>
      </c>
      <c r="DA359" t="s">
        <v>134</v>
      </c>
      <c r="DB359" t="s">
        <v>111</v>
      </c>
    </row>
    <row r="360" spans="1:111" ht="15" customHeight="1" x14ac:dyDescent="0.25">
      <c r="A360" t="s">
        <v>9782</v>
      </c>
      <c r="B360" t="s">
        <v>137</v>
      </c>
      <c r="C360" s="1">
        <v>44054.97890775463</v>
      </c>
      <c r="D360" s="1">
        <v>44124</v>
      </c>
      <c r="E360" t="s">
        <v>110</v>
      </c>
      <c r="G360" t="s">
        <v>111</v>
      </c>
      <c r="H360" t="s">
        <v>111</v>
      </c>
      <c r="I360" t="s">
        <v>111</v>
      </c>
      <c r="J360" t="s">
        <v>651</v>
      </c>
      <c r="K360" t="s">
        <v>652</v>
      </c>
      <c r="L360" t="s">
        <v>551</v>
      </c>
      <c r="M360" t="s">
        <v>653</v>
      </c>
      <c r="N360" t="s">
        <v>552</v>
      </c>
      <c r="O360" t="s">
        <v>117</v>
      </c>
      <c r="P360">
        <v>96952</v>
      </c>
      <c r="Q360" t="s">
        <v>118</v>
      </c>
      <c r="R360" t="s">
        <v>119</v>
      </c>
      <c r="S360">
        <v>16704334428</v>
      </c>
      <c r="U360">
        <v>447110</v>
      </c>
      <c r="V360" t="s">
        <v>120</v>
      </c>
      <c r="X360" t="s">
        <v>654</v>
      </c>
      <c r="Y360" t="s">
        <v>655</v>
      </c>
      <c r="Z360" t="s">
        <v>656</v>
      </c>
      <c r="AA360" t="s">
        <v>657</v>
      </c>
      <c r="AB360" t="s">
        <v>551</v>
      </c>
      <c r="AC360" t="s">
        <v>653</v>
      </c>
      <c r="AD360" t="s">
        <v>552</v>
      </c>
      <c r="AE360" t="s">
        <v>117</v>
      </c>
      <c r="AF360">
        <v>96952</v>
      </c>
      <c r="AG360" t="s">
        <v>118</v>
      </c>
      <c r="AH360" t="s">
        <v>119</v>
      </c>
      <c r="AI360">
        <v>16709894711</v>
      </c>
      <c r="AK360" t="s">
        <v>658</v>
      </c>
      <c r="BC360" t="str">
        <f>"11-1021.00"</f>
        <v>11-1021.00</v>
      </c>
      <c r="BD360" t="s">
        <v>838</v>
      </c>
      <c r="BE360" t="s">
        <v>9783</v>
      </c>
      <c r="BF360" t="s">
        <v>423</v>
      </c>
      <c r="BG360">
        <v>1</v>
      </c>
      <c r="BH360">
        <v>1</v>
      </c>
      <c r="BI360" s="1">
        <v>44105</v>
      </c>
      <c r="BJ360" s="1">
        <v>44469</v>
      </c>
      <c r="BK360" s="1">
        <v>44124</v>
      </c>
      <c r="BL360" s="1">
        <v>44469</v>
      </c>
      <c r="BM360">
        <v>40</v>
      </c>
      <c r="BN360">
        <v>0</v>
      </c>
      <c r="BO360">
        <v>8</v>
      </c>
      <c r="BP360">
        <v>8</v>
      </c>
      <c r="BQ360">
        <v>8</v>
      </c>
      <c r="BR360">
        <v>8</v>
      </c>
      <c r="BS360">
        <v>8</v>
      </c>
      <c r="BT360">
        <v>0</v>
      </c>
      <c r="BU360" t="str">
        <f>"7:30 AM"</f>
        <v>7:30 AM</v>
      </c>
      <c r="BV360" t="str">
        <f>"4:30 PM"</f>
        <v>4:30 PM</v>
      </c>
      <c r="BW360" t="s">
        <v>415</v>
      </c>
      <c r="BX360">
        <v>12</v>
      </c>
      <c r="BY360">
        <v>24</v>
      </c>
      <c r="BZ360" t="s">
        <v>134</v>
      </c>
      <c r="CA360">
        <v>7</v>
      </c>
      <c r="CB360" t="s">
        <v>9784</v>
      </c>
      <c r="CC360" t="s">
        <v>653</v>
      </c>
      <c r="CD360" t="s">
        <v>9785</v>
      </c>
      <c r="CE360" t="s">
        <v>552</v>
      </c>
      <c r="CF360" t="s">
        <v>117</v>
      </c>
      <c r="CG360">
        <v>96952</v>
      </c>
      <c r="CH360" s="3">
        <v>17.63</v>
      </c>
      <c r="CI360" s="3">
        <v>18</v>
      </c>
      <c r="CJ360" s="3">
        <v>26.45</v>
      </c>
      <c r="CK360" s="3">
        <v>27</v>
      </c>
      <c r="CL360" t="s">
        <v>132</v>
      </c>
      <c r="CN360" t="s">
        <v>133</v>
      </c>
      <c r="CP360" t="s">
        <v>111</v>
      </c>
      <c r="CQ360" t="s">
        <v>134</v>
      </c>
      <c r="CR360" t="s">
        <v>111</v>
      </c>
      <c r="CS360" t="s">
        <v>134</v>
      </c>
      <c r="CT360" t="s">
        <v>119</v>
      </c>
      <c r="CU360" t="s">
        <v>134</v>
      </c>
      <c r="CV360" t="s">
        <v>119</v>
      </c>
      <c r="CW360" t="s">
        <v>9786</v>
      </c>
      <c r="CX360">
        <v>16704334428</v>
      </c>
      <c r="CY360" t="s">
        <v>658</v>
      </c>
      <c r="CZ360" t="s">
        <v>119</v>
      </c>
      <c r="DA360" t="s">
        <v>134</v>
      </c>
      <c r="DB360" t="s">
        <v>111</v>
      </c>
    </row>
    <row r="361" spans="1:111" ht="15" customHeight="1" x14ac:dyDescent="0.25">
      <c r="A361" t="s">
        <v>2044</v>
      </c>
      <c r="B361" t="s">
        <v>137</v>
      </c>
      <c r="C361" s="1">
        <v>44054.986210185183</v>
      </c>
      <c r="D361" s="1">
        <v>44131</v>
      </c>
      <c r="E361" t="s">
        <v>138</v>
      </c>
      <c r="F361" s="1">
        <v>44102.833333333336</v>
      </c>
      <c r="G361" t="s">
        <v>134</v>
      </c>
      <c r="H361" t="s">
        <v>111</v>
      </c>
      <c r="I361" t="s">
        <v>111</v>
      </c>
      <c r="J361" t="s">
        <v>2045</v>
      </c>
      <c r="K361" t="s">
        <v>2046</v>
      </c>
      <c r="L361" t="s">
        <v>1994</v>
      </c>
      <c r="M361" t="s">
        <v>2047</v>
      </c>
      <c r="N361" t="s">
        <v>154</v>
      </c>
      <c r="O361" t="s">
        <v>117</v>
      </c>
      <c r="P361">
        <v>96950</v>
      </c>
      <c r="Q361" t="s">
        <v>118</v>
      </c>
      <c r="S361">
        <v>16702855943</v>
      </c>
      <c r="U361">
        <v>72251</v>
      </c>
      <c r="V361" t="s">
        <v>120</v>
      </c>
      <c r="X361" t="s">
        <v>2048</v>
      </c>
      <c r="Y361" t="s">
        <v>2049</v>
      </c>
      <c r="Z361" t="s">
        <v>2050</v>
      </c>
      <c r="AA361" t="s">
        <v>2051</v>
      </c>
      <c r="AB361" t="s">
        <v>2052</v>
      </c>
      <c r="AD361" t="s">
        <v>154</v>
      </c>
      <c r="AE361" t="s">
        <v>117</v>
      </c>
      <c r="AF361">
        <v>96950</v>
      </c>
      <c r="AG361" t="s">
        <v>118</v>
      </c>
      <c r="AI361">
        <v>16702855943</v>
      </c>
      <c r="AK361" t="s">
        <v>2053</v>
      </c>
      <c r="BC361" t="str">
        <f>"35-2014.00"</f>
        <v>35-2014.00</v>
      </c>
      <c r="BD361" t="s">
        <v>393</v>
      </c>
      <c r="BE361" t="s">
        <v>2054</v>
      </c>
      <c r="BF361" t="s">
        <v>2010</v>
      </c>
      <c r="BG361">
        <v>1</v>
      </c>
      <c r="BH361">
        <v>1</v>
      </c>
      <c r="BI361" s="1">
        <v>44105</v>
      </c>
      <c r="BJ361" s="1">
        <v>44469</v>
      </c>
      <c r="BK361" s="1">
        <v>44131</v>
      </c>
      <c r="BL361" s="1">
        <v>44469</v>
      </c>
      <c r="BM361">
        <v>35</v>
      </c>
      <c r="BN361">
        <v>0</v>
      </c>
      <c r="BO361">
        <v>7</v>
      </c>
      <c r="BP361">
        <v>7</v>
      </c>
      <c r="BQ361">
        <v>7</v>
      </c>
      <c r="BR361">
        <v>7</v>
      </c>
      <c r="BS361">
        <v>7</v>
      </c>
      <c r="BT361">
        <v>0</v>
      </c>
      <c r="BU361" t="str">
        <f>"8:00 AM"</f>
        <v>8:00 AM</v>
      </c>
      <c r="BV361" t="str">
        <f>"4:00 PM"</f>
        <v>4:00 PM</v>
      </c>
      <c r="BW361" t="s">
        <v>128</v>
      </c>
      <c r="BX361">
        <v>0</v>
      </c>
      <c r="BY361">
        <v>6</v>
      </c>
      <c r="BZ361" t="s">
        <v>111</v>
      </c>
      <c r="CA361">
        <v>0</v>
      </c>
      <c r="CB361" s="2" t="s">
        <v>2055</v>
      </c>
      <c r="CC361" t="s">
        <v>1994</v>
      </c>
      <c r="CD361" t="s">
        <v>2047</v>
      </c>
      <c r="CE361" t="s">
        <v>154</v>
      </c>
      <c r="CF361" t="s">
        <v>117</v>
      </c>
      <c r="CG361">
        <v>96950</v>
      </c>
      <c r="CH361" s="3">
        <v>10.68</v>
      </c>
      <c r="CI361" s="3">
        <v>10.68</v>
      </c>
      <c r="CJ361" s="3">
        <v>16.02</v>
      </c>
      <c r="CK361" s="3">
        <v>16.02</v>
      </c>
      <c r="CL361" t="s">
        <v>132</v>
      </c>
      <c r="CN361" t="s">
        <v>133</v>
      </c>
      <c r="CP361" t="s">
        <v>111</v>
      </c>
      <c r="CQ361" t="s">
        <v>134</v>
      </c>
      <c r="CR361" t="s">
        <v>111</v>
      </c>
      <c r="CS361" t="s">
        <v>134</v>
      </c>
      <c r="CT361" t="s">
        <v>119</v>
      </c>
      <c r="CU361" t="s">
        <v>134</v>
      </c>
      <c r="CV361" t="s">
        <v>119</v>
      </c>
      <c r="CW361" t="s">
        <v>1177</v>
      </c>
      <c r="CX361">
        <v>16709895165</v>
      </c>
      <c r="CY361" t="s">
        <v>2053</v>
      </c>
      <c r="CZ361" t="s">
        <v>1178</v>
      </c>
      <c r="DA361" t="s">
        <v>134</v>
      </c>
      <c r="DB361" t="s">
        <v>111</v>
      </c>
    </row>
    <row r="362" spans="1:111" ht="15" customHeight="1" x14ac:dyDescent="0.25">
      <c r="A362" t="s">
        <v>7232</v>
      </c>
      <c r="B362" t="s">
        <v>109</v>
      </c>
      <c r="C362" s="1">
        <v>44054.990272916664</v>
      </c>
      <c r="D362" s="1">
        <v>44106</v>
      </c>
      <c r="E362" t="s">
        <v>110</v>
      </c>
      <c r="G362" t="s">
        <v>134</v>
      </c>
      <c r="H362" t="s">
        <v>111</v>
      </c>
      <c r="I362" t="s">
        <v>111</v>
      </c>
      <c r="J362" t="s">
        <v>2045</v>
      </c>
      <c r="K362" t="s">
        <v>2046</v>
      </c>
      <c r="L362" t="s">
        <v>1994</v>
      </c>
      <c r="M362" t="s">
        <v>2047</v>
      </c>
      <c r="N362" t="s">
        <v>154</v>
      </c>
      <c r="O362" t="s">
        <v>117</v>
      </c>
      <c r="P362">
        <v>96950</v>
      </c>
      <c r="Q362" t="s">
        <v>118</v>
      </c>
      <c r="S362">
        <v>16702855943</v>
      </c>
      <c r="U362">
        <v>72251</v>
      </c>
      <c r="V362" t="s">
        <v>120</v>
      </c>
      <c r="X362" t="s">
        <v>2048</v>
      </c>
      <c r="Y362" t="s">
        <v>2049</v>
      </c>
      <c r="Z362" t="s">
        <v>2050</v>
      </c>
      <c r="AA362" t="s">
        <v>2051</v>
      </c>
      <c r="AB362" t="s">
        <v>2052</v>
      </c>
      <c r="AD362" t="s">
        <v>154</v>
      </c>
      <c r="AE362" t="s">
        <v>117</v>
      </c>
      <c r="AF362">
        <v>96950</v>
      </c>
      <c r="AG362" t="s">
        <v>118</v>
      </c>
      <c r="AI362">
        <v>16702855943</v>
      </c>
      <c r="AK362" t="s">
        <v>2053</v>
      </c>
      <c r="BC362" t="str">
        <f>"35-2014.00"</f>
        <v>35-2014.00</v>
      </c>
      <c r="BD362" t="s">
        <v>393</v>
      </c>
      <c r="BE362" t="s">
        <v>2054</v>
      </c>
      <c r="BF362" t="s">
        <v>2010</v>
      </c>
      <c r="BG362">
        <v>1</v>
      </c>
      <c r="BI362" s="1">
        <v>44105</v>
      </c>
      <c r="BJ362" s="1">
        <v>44469</v>
      </c>
      <c r="BM362">
        <v>35</v>
      </c>
      <c r="BN362">
        <v>0</v>
      </c>
      <c r="BO362">
        <v>7</v>
      </c>
      <c r="BP362">
        <v>7</v>
      </c>
      <c r="BQ362">
        <v>7</v>
      </c>
      <c r="BR362">
        <v>7</v>
      </c>
      <c r="BS362">
        <v>7</v>
      </c>
      <c r="BT362">
        <v>0</v>
      </c>
      <c r="BU362" t="str">
        <f>"8:00 AM"</f>
        <v>8:00 AM</v>
      </c>
      <c r="BV362" t="str">
        <f>"4:00 PM"</f>
        <v>4:00 PM</v>
      </c>
      <c r="BW362" t="s">
        <v>128</v>
      </c>
      <c r="BX362">
        <v>0</v>
      </c>
      <c r="BY362">
        <v>6</v>
      </c>
      <c r="BZ362" t="s">
        <v>111</v>
      </c>
      <c r="CA362">
        <v>0</v>
      </c>
      <c r="CB362" s="2" t="s">
        <v>2055</v>
      </c>
      <c r="CC362" t="s">
        <v>1994</v>
      </c>
      <c r="CD362" t="s">
        <v>2047</v>
      </c>
      <c r="CE362" t="s">
        <v>154</v>
      </c>
      <c r="CF362" t="s">
        <v>117</v>
      </c>
      <c r="CG362">
        <v>96950</v>
      </c>
      <c r="CH362" s="3">
        <v>10.68</v>
      </c>
      <c r="CI362" s="3">
        <v>10.68</v>
      </c>
      <c r="CJ362" s="3">
        <v>16.02</v>
      </c>
      <c r="CK362" s="3">
        <v>16.02</v>
      </c>
      <c r="CL362" t="s">
        <v>132</v>
      </c>
      <c r="CN362" t="s">
        <v>133</v>
      </c>
      <c r="CP362" t="s">
        <v>111</v>
      </c>
      <c r="CQ362" t="s">
        <v>134</v>
      </c>
      <c r="CR362" t="s">
        <v>111</v>
      </c>
      <c r="CS362" t="s">
        <v>134</v>
      </c>
      <c r="CT362" t="s">
        <v>119</v>
      </c>
      <c r="CU362" t="s">
        <v>134</v>
      </c>
      <c r="CV362" t="s">
        <v>119</v>
      </c>
      <c r="CW362" t="s">
        <v>1177</v>
      </c>
      <c r="CX362">
        <v>16709895165</v>
      </c>
      <c r="CY362" t="s">
        <v>2053</v>
      </c>
      <c r="CZ362" t="s">
        <v>1178</v>
      </c>
      <c r="DA362" t="s">
        <v>111</v>
      </c>
      <c r="DB362" t="s">
        <v>111</v>
      </c>
    </row>
    <row r="363" spans="1:111" ht="15" customHeight="1" x14ac:dyDescent="0.25">
      <c r="A363" t="s">
        <v>1802</v>
      </c>
      <c r="B363" t="s">
        <v>137</v>
      </c>
      <c r="C363" s="1">
        <v>44055.042548263889</v>
      </c>
      <c r="D363" s="1">
        <v>44119</v>
      </c>
      <c r="E363" t="s">
        <v>110</v>
      </c>
      <c r="G363" t="s">
        <v>111</v>
      </c>
      <c r="H363" t="s">
        <v>111</v>
      </c>
      <c r="I363" t="s">
        <v>111</v>
      </c>
      <c r="J363" t="s">
        <v>1803</v>
      </c>
      <c r="K363" t="s">
        <v>1804</v>
      </c>
      <c r="L363" t="s">
        <v>1805</v>
      </c>
      <c r="N363" t="s">
        <v>116</v>
      </c>
      <c r="O363" t="s">
        <v>117</v>
      </c>
      <c r="P363">
        <v>96950</v>
      </c>
      <c r="Q363" t="s">
        <v>118</v>
      </c>
      <c r="S363">
        <v>16702358778</v>
      </c>
      <c r="U363">
        <v>23622</v>
      </c>
      <c r="V363" t="s">
        <v>120</v>
      </c>
      <c r="X363" t="s">
        <v>920</v>
      </c>
      <c r="Y363" t="s">
        <v>921</v>
      </c>
      <c r="Z363" t="s">
        <v>922</v>
      </c>
      <c r="AA363" t="s">
        <v>333</v>
      </c>
      <c r="AB363" t="s">
        <v>1806</v>
      </c>
      <c r="AD363" t="s">
        <v>116</v>
      </c>
      <c r="AE363" t="s">
        <v>117</v>
      </c>
      <c r="AF363">
        <v>96950</v>
      </c>
      <c r="AG363" t="s">
        <v>118</v>
      </c>
      <c r="AI363">
        <v>16702358778</v>
      </c>
      <c r="AK363" t="s">
        <v>923</v>
      </c>
      <c r="BC363" t="str">
        <f>"43-5081.03"</f>
        <v>43-5081.03</v>
      </c>
      <c r="BD363" t="s">
        <v>1807</v>
      </c>
      <c r="BE363" t="s">
        <v>1808</v>
      </c>
      <c r="BF363" t="s">
        <v>1809</v>
      </c>
      <c r="BG363">
        <v>3</v>
      </c>
      <c r="BH363">
        <v>3</v>
      </c>
      <c r="BI363" s="1">
        <v>44105</v>
      </c>
      <c r="BJ363" s="1">
        <v>44469</v>
      </c>
      <c r="BK363" s="1">
        <v>44119</v>
      </c>
      <c r="BL363" s="1">
        <v>44469</v>
      </c>
      <c r="BM363">
        <v>40</v>
      </c>
      <c r="BN363">
        <v>0</v>
      </c>
      <c r="BO363">
        <v>8</v>
      </c>
      <c r="BP363">
        <v>8</v>
      </c>
      <c r="BQ363">
        <v>8</v>
      </c>
      <c r="BR363">
        <v>8</v>
      </c>
      <c r="BS363">
        <v>8</v>
      </c>
      <c r="BT363">
        <v>0</v>
      </c>
      <c r="BU363" t="str">
        <f>"7:30 AM"</f>
        <v>7:30 AM</v>
      </c>
      <c r="BV363" t="str">
        <f>"4:30 PM"</f>
        <v>4:30 PM</v>
      </c>
      <c r="BW363" t="s">
        <v>128</v>
      </c>
      <c r="BX363">
        <v>0</v>
      </c>
      <c r="BY363">
        <v>0</v>
      </c>
      <c r="BZ363" t="s">
        <v>111</v>
      </c>
      <c r="CA363">
        <v>0</v>
      </c>
      <c r="CB363" s="2" t="s">
        <v>1810</v>
      </c>
      <c r="CC363" t="s">
        <v>1811</v>
      </c>
      <c r="CE363" t="s">
        <v>154</v>
      </c>
      <c r="CF363" t="s">
        <v>117</v>
      </c>
      <c r="CG363">
        <v>96950</v>
      </c>
      <c r="CH363" s="3">
        <v>7.93</v>
      </c>
      <c r="CI363" s="3">
        <v>7.93</v>
      </c>
      <c r="CJ363" s="3">
        <v>11.9</v>
      </c>
      <c r="CK363" s="3">
        <v>11.9</v>
      </c>
      <c r="CL363" t="s">
        <v>132</v>
      </c>
      <c r="CM363" t="s">
        <v>286</v>
      </c>
      <c r="CN363" t="s">
        <v>133</v>
      </c>
      <c r="CP363" t="s">
        <v>111</v>
      </c>
      <c r="CQ363" t="s">
        <v>134</v>
      </c>
      <c r="CR363" t="s">
        <v>134</v>
      </c>
      <c r="CS363" t="s">
        <v>134</v>
      </c>
      <c r="CT363" t="s">
        <v>119</v>
      </c>
      <c r="CU363" t="s">
        <v>134</v>
      </c>
      <c r="CV363" t="s">
        <v>119</v>
      </c>
      <c r="CW363" t="s">
        <v>1812</v>
      </c>
      <c r="CX363">
        <v>16702358778</v>
      </c>
      <c r="CY363" t="s">
        <v>923</v>
      </c>
      <c r="CZ363" t="s">
        <v>119</v>
      </c>
      <c r="DA363" t="s">
        <v>134</v>
      </c>
      <c r="DB363" t="s">
        <v>111</v>
      </c>
    </row>
    <row r="364" spans="1:111" ht="15" customHeight="1" x14ac:dyDescent="0.25">
      <c r="A364" t="s">
        <v>6639</v>
      </c>
      <c r="B364" t="s">
        <v>109</v>
      </c>
      <c r="C364" s="1">
        <v>44055.063566203702</v>
      </c>
      <c r="D364" s="1">
        <v>44105</v>
      </c>
      <c r="E364" t="s">
        <v>138</v>
      </c>
      <c r="F364" s="1">
        <v>44103.833333333336</v>
      </c>
      <c r="G364" t="s">
        <v>134</v>
      </c>
      <c r="H364" t="s">
        <v>111</v>
      </c>
      <c r="I364" t="s">
        <v>111</v>
      </c>
      <c r="J364" t="s">
        <v>1872</v>
      </c>
      <c r="L364" t="s">
        <v>1873</v>
      </c>
      <c r="M364" t="s">
        <v>1874</v>
      </c>
      <c r="N364" t="s">
        <v>154</v>
      </c>
      <c r="O364" t="s">
        <v>117</v>
      </c>
      <c r="P364">
        <v>96950</v>
      </c>
      <c r="Q364" t="s">
        <v>118</v>
      </c>
      <c r="S364">
        <v>16702353716</v>
      </c>
      <c r="U364">
        <v>56152</v>
      </c>
      <c r="V364" t="s">
        <v>120</v>
      </c>
      <c r="X364" t="s">
        <v>1875</v>
      </c>
      <c r="Y364" t="s">
        <v>1876</v>
      </c>
      <c r="AA364" t="s">
        <v>1877</v>
      </c>
      <c r="AB364" t="s">
        <v>1873</v>
      </c>
      <c r="AC364" t="s">
        <v>1874</v>
      </c>
      <c r="AD364" t="s">
        <v>154</v>
      </c>
      <c r="AE364" t="s">
        <v>117</v>
      </c>
      <c r="AF364">
        <v>96950</v>
      </c>
      <c r="AG364" t="s">
        <v>118</v>
      </c>
      <c r="AI364">
        <v>16702852190</v>
      </c>
      <c r="AK364" t="s">
        <v>1880</v>
      </c>
      <c r="BC364" t="str">
        <f>"43-3031.00"</f>
        <v>43-3031.00</v>
      </c>
      <c r="BD364" t="s">
        <v>176</v>
      </c>
      <c r="BE364" t="s">
        <v>6640</v>
      </c>
      <c r="BF364" t="s">
        <v>2953</v>
      </c>
      <c r="BG364">
        <v>1</v>
      </c>
      <c r="BI364" s="1">
        <v>44105</v>
      </c>
      <c r="BJ364" s="1">
        <v>44469</v>
      </c>
      <c r="BM364">
        <v>35</v>
      </c>
      <c r="BN364">
        <v>0</v>
      </c>
      <c r="BO364">
        <v>7</v>
      </c>
      <c r="BP364">
        <v>7</v>
      </c>
      <c r="BQ364">
        <v>7</v>
      </c>
      <c r="BR364">
        <v>7</v>
      </c>
      <c r="BS364">
        <v>7</v>
      </c>
      <c r="BT364">
        <v>0</v>
      </c>
      <c r="BU364" t="str">
        <f>"9:00 AM"</f>
        <v>9:00 AM</v>
      </c>
      <c r="BV364" t="str">
        <f>"5:00 PM"</f>
        <v>5:00 PM</v>
      </c>
      <c r="BW364" t="s">
        <v>349</v>
      </c>
      <c r="BX364">
        <v>0</v>
      </c>
      <c r="BY364">
        <v>24</v>
      </c>
      <c r="BZ364" t="s">
        <v>111</v>
      </c>
      <c r="CA364">
        <v>0</v>
      </c>
      <c r="CB364" t="s">
        <v>6641</v>
      </c>
      <c r="CC364" t="s">
        <v>1873</v>
      </c>
      <c r="CD364" t="s">
        <v>1874</v>
      </c>
      <c r="CE364" t="s">
        <v>154</v>
      </c>
      <c r="CF364" t="s">
        <v>117</v>
      </c>
      <c r="CG364">
        <v>96950</v>
      </c>
      <c r="CH364" s="3">
        <v>13.9</v>
      </c>
      <c r="CI364" s="3">
        <v>14.9</v>
      </c>
      <c r="CJ364" s="3">
        <v>20.85</v>
      </c>
      <c r="CK364" s="3">
        <v>22.35</v>
      </c>
      <c r="CL364" t="s">
        <v>132</v>
      </c>
      <c r="CM364" t="s">
        <v>1884</v>
      </c>
      <c r="CN364" t="s">
        <v>133</v>
      </c>
      <c r="CP364" t="s">
        <v>111</v>
      </c>
      <c r="CQ364" t="s">
        <v>134</v>
      </c>
      <c r="CR364" t="s">
        <v>111</v>
      </c>
      <c r="CS364" t="s">
        <v>134</v>
      </c>
      <c r="CT364" t="s">
        <v>134</v>
      </c>
      <c r="CU364" t="s">
        <v>134</v>
      </c>
      <c r="CV364" t="s">
        <v>119</v>
      </c>
      <c r="CW364" t="s">
        <v>235</v>
      </c>
      <c r="CX364">
        <v>16702353716</v>
      </c>
      <c r="CY364" t="s">
        <v>1885</v>
      </c>
      <c r="CZ364" t="s">
        <v>236</v>
      </c>
      <c r="DA364" t="s">
        <v>134</v>
      </c>
      <c r="DB364" t="s">
        <v>111</v>
      </c>
    </row>
    <row r="365" spans="1:111" ht="15" customHeight="1" x14ac:dyDescent="0.25">
      <c r="A365" t="s">
        <v>7030</v>
      </c>
      <c r="B365" t="s">
        <v>109</v>
      </c>
      <c r="C365" s="1">
        <v>44055.077074652778</v>
      </c>
      <c r="D365" s="1">
        <v>44134</v>
      </c>
      <c r="E365" t="s">
        <v>138</v>
      </c>
      <c r="F365" s="1">
        <v>44103.833333333336</v>
      </c>
      <c r="G365" t="s">
        <v>134</v>
      </c>
      <c r="H365" t="s">
        <v>111</v>
      </c>
      <c r="I365" t="s">
        <v>111</v>
      </c>
      <c r="J365" t="s">
        <v>7031</v>
      </c>
      <c r="L365" t="s">
        <v>7032</v>
      </c>
      <c r="N365" t="s">
        <v>154</v>
      </c>
      <c r="O365" t="s">
        <v>117</v>
      </c>
      <c r="P365">
        <v>96950</v>
      </c>
      <c r="Q365" t="s">
        <v>118</v>
      </c>
      <c r="S365">
        <v>16702339032</v>
      </c>
      <c r="U365">
        <v>5619</v>
      </c>
      <c r="V365" t="s">
        <v>120</v>
      </c>
      <c r="X365" t="s">
        <v>4037</v>
      </c>
      <c r="Y365" t="s">
        <v>7033</v>
      </c>
      <c r="Z365" t="s">
        <v>7034</v>
      </c>
      <c r="AA365" t="s">
        <v>342</v>
      </c>
      <c r="AB365" t="s">
        <v>7032</v>
      </c>
      <c r="AD365" t="s">
        <v>154</v>
      </c>
      <c r="AE365" t="s">
        <v>117</v>
      </c>
      <c r="AF365">
        <v>96950</v>
      </c>
      <c r="AG365" t="s">
        <v>118</v>
      </c>
      <c r="AI365">
        <v>16702339032</v>
      </c>
      <c r="AK365" t="s">
        <v>7035</v>
      </c>
      <c r="BC365" t="str">
        <f>"37-1011.00"</f>
        <v>37-1011.00</v>
      </c>
      <c r="BD365" t="s">
        <v>2732</v>
      </c>
      <c r="BE365" t="s">
        <v>7036</v>
      </c>
      <c r="BF365" t="s">
        <v>4049</v>
      </c>
      <c r="BG365">
        <v>1</v>
      </c>
      <c r="BI365" s="1">
        <v>44105</v>
      </c>
      <c r="BJ365" s="1">
        <v>45199</v>
      </c>
      <c r="BM365">
        <v>40</v>
      </c>
      <c r="BN365">
        <v>0</v>
      </c>
      <c r="BO365">
        <v>8</v>
      </c>
      <c r="BP365">
        <v>8</v>
      </c>
      <c r="BQ365">
        <v>8</v>
      </c>
      <c r="BR365">
        <v>8</v>
      </c>
      <c r="BS365">
        <v>8</v>
      </c>
      <c r="BT365">
        <v>0</v>
      </c>
      <c r="BU365" t="str">
        <f>"8:00 AM"</f>
        <v>8:00 AM</v>
      </c>
      <c r="BV365" t="str">
        <f>"5:00 PM"</f>
        <v>5:00 PM</v>
      </c>
      <c r="BW365" t="s">
        <v>128</v>
      </c>
      <c r="BX365">
        <v>0</v>
      </c>
      <c r="BY365">
        <v>12</v>
      </c>
      <c r="BZ365" t="s">
        <v>134</v>
      </c>
      <c r="CA365">
        <v>3</v>
      </c>
      <c r="CB365" s="2" t="s">
        <v>7037</v>
      </c>
      <c r="CC365" t="s">
        <v>7038</v>
      </c>
      <c r="CD365" t="s">
        <v>7039</v>
      </c>
      <c r="CE365" t="s">
        <v>154</v>
      </c>
      <c r="CF365" t="s">
        <v>117</v>
      </c>
      <c r="CG365">
        <v>96950</v>
      </c>
      <c r="CH365" s="3">
        <v>15.06</v>
      </c>
      <c r="CI365" s="3">
        <v>15.06</v>
      </c>
      <c r="CJ365" s="3">
        <v>0</v>
      </c>
      <c r="CK365" s="3">
        <v>0</v>
      </c>
      <c r="CL365" t="s">
        <v>132</v>
      </c>
      <c r="CM365" t="s">
        <v>162</v>
      </c>
      <c r="CN365" t="s">
        <v>133</v>
      </c>
      <c r="CP365" t="s">
        <v>111</v>
      </c>
      <c r="CQ365" t="s">
        <v>134</v>
      </c>
      <c r="CR365" t="s">
        <v>111</v>
      </c>
      <c r="CS365" t="s">
        <v>111</v>
      </c>
      <c r="CT365" t="s">
        <v>119</v>
      </c>
      <c r="CU365" t="s">
        <v>134</v>
      </c>
      <c r="CV365" t="s">
        <v>119</v>
      </c>
      <c r="CW365" t="s">
        <v>7040</v>
      </c>
      <c r="CX365">
        <v>16702339032</v>
      </c>
      <c r="CY365" t="s">
        <v>7035</v>
      </c>
      <c r="CZ365" t="s">
        <v>119</v>
      </c>
      <c r="DA365" t="s">
        <v>134</v>
      </c>
      <c r="DB365" t="s">
        <v>111</v>
      </c>
      <c r="DC365" t="s">
        <v>3126</v>
      </c>
      <c r="DD365" t="s">
        <v>7041</v>
      </c>
      <c r="DE365" t="s">
        <v>528</v>
      </c>
      <c r="DF365" t="s">
        <v>7042</v>
      </c>
      <c r="DG365" t="s">
        <v>7035</v>
      </c>
    </row>
    <row r="366" spans="1:111" ht="15" customHeight="1" x14ac:dyDescent="0.25">
      <c r="A366" t="s">
        <v>4648</v>
      </c>
      <c r="B366" t="s">
        <v>109</v>
      </c>
      <c r="C366" s="1">
        <v>44055.104465046294</v>
      </c>
      <c r="D366" s="1">
        <v>44105</v>
      </c>
      <c r="E366" t="s">
        <v>110</v>
      </c>
      <c r="F366" s="1">
        <v>44103.833333333336</v>
      </c>
      <c r="G366" t="s">
        <v>111</v>
      </c>
      <c r="H366" t="s">
        <v>111</v>
      </c>
      <c r="I366" t="s">
        <v>111</v>
      </c>
      <c r="J366" t="s">
        <v>4649</v>
      </c>
      <c r="K366" t="s">
        <v>4650</v>
      </c>
      <c r="L366" t="s">
        <v>4109</v>
      </c>
      <c r="M366" t="s">
        <v>4651</v>
      </c>
      <c r="N366" t="s">
        <v>4652</v>
      </c>
      <c r="O366" t="s">
        <v>117</v>
      </c>
      <c r="P366">
        <v>96950</v>
      </c>
      <c r="Q366" t="s">
        <v>118</v>
      </c>
      <c r="S366">
        <v>16702877095</v>
      </c>
      <c r="U366">
        <v>236220</v>
      </c>
      <c r="V366" t="s">
        <v>120</v>
      </c>
      <c r="X366" t="s">
        <v>4110</v>
      </c>
      <c r="Y366" t="s">
        <v>4111</v>
      </c>
      <c r="Z366" t="s">
        <v>4112</v>
      </c>
      <c r="AA366" t="s">
        <v>4653</v>
      </c>
      <c r="AB366" t="s">
        <v>4654</v>
      </c>
      <c r="AC366" t="s">
        <v>4651</v>
      </c>
      <c r="AD366" t="s">
        <v>116</v>
      </c>
      <c r="AE366" t="s">
        <v>117</v>
      </c>
      <c r="AF366">
        <v>96950</v>
      </c>
      <c r="AG366" t="s">
        <v>118</v>
      </c>
      <c r="AI366">
        <v>16702877095</v>
      </c>
      <c r="AK366" t="s">
        <v>4114</v>
      </c>
      <c r="AL366" t="s">
        <v>162</v>
      </c>
      <c r="AS366" t="s">
        <v>117</v>
      </c>
      <c r="AU366" t="s">
        <v>118</v>
      </c>
      <c r="BC366" t="str">
        <f>"37-2012.00"</f>
        <v>37-2012.00</v>
      </c>
      <c r="BD366" t="s">
        <v>424</v>
      </c>
      <c r="BE366" t="s">
        <v>4655</v>
      </c>
      <c r="BF366" t="s">
        <v>779</v>
      </c>
      <c r="BG366">
        <v>5</v>
      </c>
      <c r="BI366" s="1">
        <v>44105</v>
      </c>
      <c r="BJ366" s="1">
        <v>44469</v>
      </c>
      <c r="BM366">
        <v>40</v>
      </c>
      <c r="BN366">
        <v>0</v>
      </c>
      <c r="BO366">
        <v>8</v>
      </c>
      <c r="BP366">
        <v>8</v>
      </c>
      <c r="BQ366">
        <v>8</v>
      </c>
      <c r="BR366">
        <v>8</v>
      </c>
      <c r="BS366">
        <v>8</v>
      </c>
      <c r="BT366">
        <v>0</v>
      </c>
      <c r="BU366" t="str">
        <f>"8:00 AM"</f>
        <v>8:00 AM</v>
      </c>
      <c r="BV366" t="str">
        <f>"5:00 PM"</f>
        <v>5:00 PM</v>
      </c>
      <c r="BW366" t="s">
        <v>162</v>
      </c>
      <c r="BX366">
        <v>0</v>
      </c>
      <c r="BY366">
        <v>3</v>
      </c>
      <c r="BZ366" t="s">
        <v>111</v>
      </c>
      <c r="CA366">
        <v>0</v>
      </c>
      <c r="CB366" s="2" t="s">
        <v>4656</v>
      </c>
      <c r="CC366" t="s">
        <v>4651</v>
      </c>
      <c r="CD366" t="s">
        <v>4651</v>
      </c>
      <c r="CE366" t="s">
        <v>116</v>
      </c>
      <c r="CF366" t="s">
        <v>117</v>
      </c>
      <c r="CG366">
        <v>96950</v>
      </c>
      <c r="CH366" s="3">
        <v>9.41</v>
      </c>
      <c r="CI366" s="3">
        <v>9.41</v>
      </c>
      <c r="CJ366" s="3">
        <v>14.12</v>
      </c>
      <c r="CK366" s="3">
        <v>14.12</v>
      </c>
      <c r="CL366" t="s">
        <v>132</v>
      </c>
      <c r="CM366" t="s">
        <v>286</v>
      </c>
      <c r="CN366" t="s">
        <v>133</v>
      </c>
      <c r="CP366" t="s">
        <v>134</v>
      </c>
      <c r="CQ366" t="s">
        <v>134</v>
      </c>
      <c r="CR366" t="s">
        <v>111</v>
      </c>
      <c r="CS366" t="s">
        <v>134</v>
      </c>
      <c r="CT366" t="s">
        <v>119</v>
      </c>
      <c r="CU366" t="s">
        <v>134</v>
      </c>
      <c r="CV366" t="s">
        <v>119</v>
      </c>
      <c r="CW366" t="s">
        <v>4657</v>
      </c>
      <c r="CX366">
        <v>16702877095</v>
      </c>
      <c r="CY366" t="s">
        <v>4114</v>
      </c>
      <c r="CZ366" t="s">
        <v>119</v>
      </c>
      <c r="DA366" t="s">
        <v>134</v>
      </c>
      <c r="DB366" t="s">
        <v>111</v>
      </c>
    </row>
    <row r="367" spans="1:111" ht="15" customHeight="1" x14ac:dyDescent="0.25">
      <c r="A367" t="s">
        <v>8966</v>
      </c>
      <c r="B367" t="s">
        <v>109</v>
      </c>
      <c r="C367" s="1">
        <v>44055.115724189818</v>
      </c>
      <c r="D367" s="1">
        <v>44137</v>
      </c>
      <c r="E367" t="s">
        <v>110</v>
      </c>
      <c r="G367" t="s">
        <v>134</v>
      </c>
      <c r="H367" t="s">
        <v>111</v>
      </c>
      <c r="I367" t="s">
        <v>111</v>
      </c>
      <c r="J367" t="s">
        <v>1206</v>
      </c>
      <c r="K367" t="s">
        <v>8967</v>
      </c>
      <c r="L367" t="s">
        <v>1208</v>
      </c>
      <c r="N367" t="s">
        <v>116</v>
      </c>
      <c r="O367" t="s">
        <v>117</v>
      </c>
      <c r="P367">
        <v>96950</v>
      </c>
      <c r="Q367" t="s">
        <v>118</v>
      </c>
      <c r="R367" t="s">
        <v>119</v>
      </c>
      <c r="S367">
        <v>16702887678</v>
      </c>
      <c r="U367">
        <v>812112</v>
      </c>
      <c r="V367" t="s">
        <v>120</v>
      </c>
      <c r="X367" t="s">
        <v>1209</v>
      </c>
      <c r="Y367" t="s">
        <v>1210</v>
      </c>
      <c r="Z367" t="s">
        <v>1211</v>
      </c>
      <c r="AA367" t="s">
        <v>333</v>
      </c>
      <c r="AB367" t="s">
        <v>1208</v>
      </c>
      <c r="AD367" t="s">
        <v>116</v>
      </c>
      <c r="AE367" t="s">
        <v>117</v>
      </c>
      <c r="AF367">
        <v>96950</v>
      </c>
      <c r="AG367" t="s">
        <v>118</v>
      </c>
      <c r="AI367">
        <v>16702867678</v>
      </c>
      <c r="AK367" t="s">
        <v>1212</v>
      </c>
      <c r="BC367" t="str">
        <f>"39-5012.00"</f>
        <v>39-5012.00</v>
      </c>
      <c r="BD367" t="s">
        <v>468</v>
      </c>
      <c r="BE367" t="s">
        <v>8968</v>
      </c>
      <c r="BF367" t="s">
        <v>4330</v>
      </c>
      <c r="BG367">
        <v>2</v>
      </c>
      <c r="BI367" s="1">
        <v>44105</v>
      </c>
      <c r="BJ367" s="1">
        <v>44469</v>
      </c>
      <c r="BM367">
        <v>36</v>
      </c>
      <c r="BN367">
        <v>6</v>
      </c>
      <c r="BO367">
        <v>6</v>
      </c>
      <c r="BP367">
        <v>0</v>
      </c>
      <c r="BQ367">
        <v>6</v>
      </c>
      <c r="BR367">
        <v>6</v>
      </c>
      <c r="BS367">
        <v>6</v>
      </c>
      <c r="BT367">
        <v>6</v>
      </c>
      <c r="BU367" t="str">
        <f>"11:00 AM"</f>
        <v>11:00 AM</v>
      </c>
      <c r="BV367" t="str">
        <f>"6:00 PM"</f>
        <v>6:00 PM</v>
      </c>
      <c r="BW367" t="s">
        <v>162</v>
      </c>
      <c r="BX367">
        <v>0</v>
      </c>
      <c r="BY367">
        <v>12</v>
      </c>
      <c r="BZ367" t="s">
        <v>111</v>
      </c>
      <c r="CA367">
        <v>0</v>
      </c>
      <c r="CB367" t="s">
        <v>8969</v>
      </c>
      <c r="CC367" t="s">
        <v>1215</v>
      </c>
      <c r="CD367" t="s">
        <v>1216</v>
      </c>
      <c r="CE367" t="s">
        <v>116</v>
      </c>
      <c r="CF367" t="s">
        <v>117</v>
      </c>
      <c r="CG367">
        <v>96950</v>
      </c>
      <c r="CH367" s="3">
        <v>13.01</v>
      </c>
      <c r="CI367" s="3">
        <v>13.01</v>
      </c>
      <c r="CJ367" s="3">
        <v>19.52</v>
      </c>
      <c r="CK367" s="3">
        <v>19.52</v>
      </c>
      <c r="CL367" t="s">
        <v>132</v>
      </c>
      <c r="CM367" t="s">
        <v>119</v>
      </c>
      <c r="CN367" t="s">
        <v>133</v>
      </c>
      <c r="CP367" t="s">
        <v>111</v>
      </c>
      <c r="CQ367" t="s">
        <v>134</v>
      </c>
      <c r="CR367" t="s">
        <v>134</v>
      </c>
      <c r="CS367" t="s">
        <v>134</v>
      </c>
      <c r="CT367" t="s">
        <v>119</v>
      </c>
      <c r="CU367" t="s">
        <v>134</v>
      </c>
      <c r="CV367" t="s">
        <v>119</v>
      </c>
      <c r="CW367" t="s">
        <v>509</v>
      </c>
      <c r="CX367">
        <v>16702887678</v>
      </c>
      <c r="CY367" t="s">
        <v>1212</v>
      </c>
      <c r="CZ367" t="s">
        <v>119</v>
      </c>
      <c r="DA367" t="s">
        <v>134</v>
      </c>
      <c r="DB367" t="s">
        <v>111</v>
      </c>
      <c r="DG367" t="s">
        <v>119</v>
      </c>
    </row>
    <row r="368" spans="1:111" ht="15" customHeight="1" x14ac:dyDescent="0.25">
      <c r="A368" t="s">
        <v>9036</v>
      </c>
      <c r="B368" t="s">
        <v>137</v>
      </c>
      <c r="C368" s="1">
        <v>44055.128279976852</v>
      </c>
      <c r="D368" s="1">
        <v>44145</v>
      </c>
      <c r="E368" t="s">
        <v>138</v>
      </c>
      <c r="F368" s="1">
        <v>44103.833333333336</v>
      </c>
      <c r="G368" t="s">
        <v>134</v>
      </c>
      <c r="H368" t="s">
        <v>111</v>
      </c>
      <c r="I368" t="s">
        <v>111</v>
      </c>
      <c r="J368" t="s">
        <v>1137</v>
      </c>
      <c r="K368" t="s">
        <v>1138</v>
      </c>
      <c r="L368" t="s">
        <v>1139</v>
      </c>
      <c r="M368" t="s">
        <v>344</v>
      </c>
      <c r="N368" t="s">
        <v>154</v>
      </c>
      <c r="O368" t="s">
        <v>117</v>
      </c>
      <c r="P368">
        <v>96950</v>
      </c>
      <c r="Q368" t="s">
        <v>118</v>
      </c>
      <c r="S368">
        <v>16702379950</v>
      </c>
      <c r="U368">
        <v>721120</v>
      </c>
      <c r="V368" t="s">
        <v>120</v>
      </c>
      <c r="X368" t="s">
        <v>1140</v>
      </c>
      <c r="Y368" t="s">
        <v>1141</v>
      </c>
      <c r="AA368" t="s">
        <v>1142</v>
      </c>
      <c r="AB368" t="s">
        <v>1139</v>
      </c>
      <c r="AC368" t="s">
        <v>344</v>
      </c>
      <c r="AD368" t="s">
        <v>154</v>
      </c>
      <c r="AE368" t="s">
        <v>117</v>
      </c>
      <c r="AF368">
        <v>96950</v>
      </c>
      <c r="AG368" t="s">
        <v>118</v>
      </c>
      <c r="AI368">
        <v>16702379950</v>
      </c>
      <c r="AK368" t="s">
        <v>1143</v>
      </c>
      <c r="BC368" t="str">
        <f>"35-1012.00"</f>
        <v>35-1012.00</v>
      </c>
      <c r="BD368" t="s">
        <v>1814</v>
      </c>
      <c r="BE368" t="s">
        <v>9037</v>
      </c>
      <c r="BF368" t="s">
        <v>9038</v>
      </c>
      <c r="BG368">
        <v>15</v>
      </c>
      <c r="BH368">
        <v>15</v>
      </c>
      <c r="BI368" s="1">
        <v>44105</v>
      </c>
      <c r="BJ368" s="1">
        <v>44469</v>
      </c>
      <c r="BK368" s="1">
        <v>44147</v>
      </c>
      <c r="BL368" s="1">
        <v>44469</v>
      </c>
      <c r="BM368">
        <v>35</v>
      </c>
      <c r="BN368">
        <v>0</v>
      </c>
      <c r="BO368">
        <v>7</v>
      </c>
      <c r="BP368">
        <v>7</v>
      </c>
      <c r="BQ368">
        <v>7</v>
      </c>
      <c r="BR368">
        <v>7</v>
      </c>
      <c r="BS368">
        <v>7</v>
      </c>
      <c r="BT368">
        <v>0</v>
      </c>
      <c r="BU368" t="str">
        <f>"6:00 AM"</f>
        <v>6:00 AM</v>
      </c>
      <c r="BV368" t="str">
        <f>"2:00 PM"</f>
        <v>2:00 PM</v>
      </c>
      <c r="BW368" t="s">
        <v>128</v>
      </c>
      <c r="BX368">
        <v>0</v>
      </c>
      <c r="BY368">
        <v>12</v>
      </c>
      <c r="BZ368" t="s">
        <v>134</v>
      </c>
      <c r="CA368">
        <v>3</v>
      </c>
      <c r="CB368" t="s">
        <v>9039</v>
      </c>
      <c r="CC368" t="s">
        <v>1139</v>
      </c>
      <c r="CD368" t="s">
        <v>344</v>
      </c>
      <c r="CE368" t="s">
        <v>154</v>
      </c>
      <c r="CF368" t="s">
        <v>117</v>
      </c>
      <c r="CG368">
        <v>96950</v>
      </c>
      <c r="CH368" s="3">
        <v>11.88</v>
      </c>
      <c r="CI368" s="3">
        <v>20</v>
      </c>
      <c r="CJ368" s="3">
        <v>17.82</v>
      </c>
      <c r="CK368" s="3">
        <v>30</v>
      </c>
      <c r="CL368" t="s">
        <v>132</v>
      </c>
      <c r="CN368" t="s">
        <v>133</v>
      </c>
      <c r="CP368" t="s">
        <v>111</v>
      </c>
      <c r="CQ368" t="s">
        <v>134</v>
      </c>
      <c r="CR368" t="s">
        <v>134</v>
      </c>
      <c r="CS368" t="s">
        <v>134</v>
      </c>
      <c r="CT368" t="s">
        <v>119</v>
      </c>
      <c r="CU368" t="s">
        <v>134</v>
      </c>
      <c r="CV368" t="s">
        <v>134</v>
      </c>
      <c r="CW368" t="s">
        <v>1147</v>
      </c>
      <c r="CX368">
        <v>16702379900</v>
      </c>
      <c r="CY368" t="s">
        <v>1148</v>
      </c>
      <c r="CZ368" t="s">
        <v>119</v>
      </c>
      <c r="DA368" t="s">
        <v>134</v>
      </c>
      <c r="DB368" t="s">
        <v>111</v>
      </c>
    </row>
    <row r="369" spans="1:111" ht="15" customHeight="1" x14ac:dyDescent="0.25">
      <c r="A369" t="s">
        <v>1217</v>
      </c>
      <c r="B369" t="s">
        <v>109</v>
      </c>
      <c r="C369" s="1">
        <v>44055.144646527777</v>
      </c>
      <c r="D369" s="1">
        <v>44159</v>
      </c>
      <c r="E369" t="s">
        <v>138</v>
      </c>
      <c r="F369" s="1">
        <v>44103.833333333336</v>
      </c>
      <c r="G369" t="s">
        <v>134</v>
      </c>
      <c r="H369" t="s">
        <v>111</v>
      </c>
      <c r="I369" t="s">
        <v>111</v>
      </c>
      <c r="J369" t="s">
        <v>1218</v>
      </c>
      <c r="K369" t="s">
        <v>1219</v>
      </c>
      <c r="L369" t="s">
        <v>299</v>
      </c>
      <c r="M369" t="s">
        <v>1220</v>
      </c>
      <c r="N369" t="s">
        <v>116</v>
      </c>
      <c r="O369" t="s">
        <v>117</v>
      </c>
      <c r="P369">
        <v>96950</v>
      </c>
      <c r="Q369" t="s">
        <v>118</v>
      </c>
      <c r="S369">
        <v>16704836371</v>
      </c>
      <c r="U369">
        <v>722515</v>
      </c>
      <c r="V369" t="s">
        <v>120</v>
      </c>
      <c r="X369" t="s">
        <v>1221</v>
      </c>
      <c r="Y369" t="s">
        <v>1222</v>
      </c>
      <c r="Z369" t="s">
        <v>1223</v>
      </c>
      <c r="AA369" t="s">
        <v>123</v>
      </c>
      <c r="AB369" t="s">
        <v>299</v>
      </c>
      <c r="AC369" t="s">
        <v>1220</v>
      </c>
      <c r="AD369" t="s">
        <v>116</v>
      </c>
      <c r="AE369" t="s">
        <v>117</v>
      </c>
      <c r="AF369">
        <v>96950</v>
      </c>
      <c r="AG369" t="s">
        <v>118</v>
      </c>
      <c r="AI369">
        <v>16704836371</v>
      </c>
      <c r="AK369" t="s">
        <v>1224</v>
      </c>
      <c r="BC369" t="str">
        <f>"35-3022.00"</f>
        <v>35-3022.00</v>
      </c>
      <c r="BD369" t="s">
        <v>1225</v>
      </c>
      <c r="BE369" t="s">
        <v>1226</v>
      </c>
      <c r="BF369" t="s">
        <v>1227</v>
      </c>
      <c r="BG369">
        <v>1</v>
      </c>
      <c r="BI369" s="1">
        <v>44105</v>
      </c>
      <c r="BJ369" s="1">
        <v>44469</v>
      </c>
      <c r="BM369">
        <v>35</v>
      </c>
      <c r="BN369">
        <v>0</v>
      </c>
      <c r="BO369">
        <v>7</v>
      </c>
      <c r="BP369">
        <v>7</v>
      </c>
      <c r="BQ369">
        <v>7</v>
      </c>
      <c r="BR369">
        <v>7</v>
      </c>
      <c r="BS369">
        <v>7</v>
      </c>
      <c r="BT369">
        <v>0</v>
      </c>
      <c r="BU369" t="str">
        <f>"9:00 AM"</f>
        <v>9:00 AM</v>
      </c>
      <c r="BV369" t="str">
        <f>"5:00 PM"</f>
        <v>5:00 PM</v>
      </c>
      <c r="BW369" t="s">
        <v>162</v>
      </c>
      <c r="BX369">
        <v>0</v>
      </c>
      <c r="BY369">
        <v>3</v>
      </c>
      <c r="BZ369" t="s">
        <v>111</v>
      </c>
      <c r="CA369">
        <v>0</v>
      </c>
      <c r="CB369" t="s">
        <v>162</v>
      </c>
      <c r="CC369" t="s">
        <v>226</v>
      </c>
      <c r="CD369" t="s">
        <v>1220</v>
      </c>
      <c r="CE369" t="s">
        <v>154</v>
      </c>
      <c r="CF369" t="s">
        <v>117</v>
      </c>
      <c r="CG369">
        <v>96950</v>
      </c>
      <c r="CH369" s="3">
        <v>9.75</v>
      </c>
      <c r="CI369" s="3">
        <v>9.75</v>
      </c>
      <c r="CJ369" s="3">
        <v>14.63</v>
      </c>
      <c r="CK369" s="3">
        <v>14.63</v>
      </c>
      <c r="CL369" t="s">
        <v>132</v>
      </c>
      <c r="CN369" t="s">
        <v>133</v>
      </c>
      <c r="CP369" t="s">
        <v>111</v>
      </c>
      <c r="CQ369" t="s">
        <v>134</v>
      </c>
      <c r="CR369" t="s">
        <v>134</v>
      </c>
      <c r="CS369" t="s">
        <v>134</v>
      </c>
      <c r="CT369" t="s">
        <v>134</v>
      </c>
      <c r="CU369" t="s">
        <v>134</v>
      </c>
      <c r="CV369" t="s">
        <v>134</v>
      </c>
      <c r="CW369" t="s">
        <v>1228</v>
      </c>
      <c r="CX369">
        <v>16704836371</v>
      </c>
      <c r="CY369" t="s">
        <v>1224</v>
      </c>
      <c r="CZ369" t="s">
        <v>119</v>
      </c>
      <c r="DA369" t="s">
        <v>134</v>
      </c>
      <c r="DB369" t="s">
        <v>111</v>
      </c>
    </row>
    <row r="370" spans="1:111" ht="15" customHeight="1" x14ac:dyDescent="0.25">
      <c r="A370" t="s">
        <v>6107</v>
      </c>
      <c r="B370" t="s">
        <v>109</v>
      </c>
      <c r="C370" s="1">
        <v>44055.293037962962</v>
      </c>
      <c r="D370" s="1">
        <v>44172</v>
      </c>
      <c r="E370" t="s">
        <v>110</v>
      </c>
      <c r="G370" t="s">
        <v>134</v>
      </c>
      <c r="H370" t="s">
        <v>134</v>
      </c>
      <c r="I370" t="s">
        <v>111</v>
      </c>
      <c r="J370" t="s">
        <v>6108</v>
      </c>
      <c r="K370" t="s">
        <v>6109</v>
      </c>
      <c r="L370" t="s">
        <v>6110</v>
      </c>
      <c r="N370" t="s">
        <v>116</v>
      </c>
      <c r="O370" t="s">
        <v>117</v>
      </c>
      <c r="P370">
        <v>96950</v>
      </c>
      <c r="Q370" t="s">
        <v>118</v>
      </c>
      <c r="R370" t="s">
        <v>116</v>
      </c>
      <c r="S370">
        <v>16707898314</v>
      </c>
      <c r="U370">
        <v>323111</v>
      </c>
      <c r="V370" t="s">
        <v>120</v>
      </c>
      <c r="X370" t="s">
        <v>6111</v>
      </c>
      <c r="Y370" t="s">
        <v>6112</v>
      </c>
      <c r="Z370" t="s">
        <v>6113</v>
      </c>
      <c r="AA370" t="s">
        <v>6114</v>
      </c>
      <c r="AB370" t="s">
        <v>6110</v>
      </c>
      <c r="AD370" t="s">
        <v>116</v>
      </c>
      <c r="AE370" t="s">
        <v>117</v>
      </c>
      <c r="AF370">
        <v>96950</v>
      </c>
      <c r="AG370" t="s">
        <v>118</v>
      </c>
      <c r="AH370" t="s">
        <v>116</v>
      </c>
      <c r="AI370">
        <v>16707898314</v>
      </c>
      <c r="AK370" t="s">
        <v>6115</v>
      </c>
      <c r="BC370" t="str">
        <f>"51-5112.00"</f>
        <v>51-5112.00</v>
      </c>
      <c r="BD370" t="s">
        <v>1569</v>
      </c>
      <c r="BE370" t="s">
        <v>6116</v>
      </c>
      <c r="BF370" t="s">
        <v>6117</v>
      </c>
      <c r="BG370">
        <v>1</v>
      </c>
      <c r="BI370" s="1">
        <v>44106</v>
      </c>
      <c r="BJ370" s="1">
        <v>44470</v>
      </c>
      <c r="BM370">
        <v>35</v>
      </c>
      <c r="BN370">
        <v>0</v>
      </c>
      <c r="BO370">
        <v>7</v>
      </c>
      <c r="BP370">
        <v>7</v>
      </c>
      <c r="BQ370">
        <v>7</v>
      </c>
      <c r="BR370">
        <v>7</v>
      </c>
      <c r="BS370">
        <v>7</v>
      </c>
      <c r="BT370">
        <v>0</v>
      </c>
      <c r="BU370" t="str">
        <f>"9:00 AM"</f>
        <v>9:00 AM</v>
      </c>
      <c r="BV370" t="str">
        <f>"5:00 PM"</f>
        <v>5:00 PM</v>
      </c>
      <c r="BW370" t="s">
        <v>128</v>
      </c>
      <c r="BX370">
        <v>0</v>
      </c>
      <c r="BY370">
        <v>12</v>
      </c>
      <c r="BZ370" t="s">
        <v>111</v>
      </c>
      <c r="CA370">
        <v>0</v>
      </c>
      <c r="CB370" s="2" t="s">
        <v>6118</v>
      </c>
      <c r="CC370" t="s">
        <v>6119</v>
      </c>
      <c r="CD370" t="s">
        <v>6120</v>
      </c>
      <c r="CE370" t="s">
        <v>116</v>
      </c>
      <c r="CF370" t="s">
        <v>117</v>
      </c>
      <c r="CG370">
        <v>96950</v>
      </c>
      <c r="CH370" s="3">
        <v>12.73</v>
      </c>
      <c r="CI370" s="3">
        <v>12.73</v>
      </c>
      <c r="CJ370" s="3">
        <v>19.09</v>
      </c>
      <c r="CK370" s="3">
        <v>19.09</v>
      </c>
      <c r="CL370" t="s">
        <v>132</v>
      </c>
      <c r="CN370" t="s">
        <v>133</v>
      </c>
      <c r="CP370" t="s">
        <v>111</v>
      </c>
      <c r="CQ370" t="s">
        <v>134</v>
      </c>
      <c r="CR370" t="s">
        <v>134</v>
      </c>
      <c r="CS370" t="s">
        <v>134</v>
      </c>
      <c r="CT370" t="s">
        <v>119</v>
      </c>
      <c r="CU370" t="s">
        <v>119</v>
      </c>
      <c r="CV370" t="s">
        <v>134</v>
      </c>
      <c r="CW370" t="s">
        <v>6121</v>
      </c>
      <c r="CX370">
        <v>16702338888</v>
      </c>
      <c r="CY370" t="s">
        <v>6115</v>
      </c>
      <c r="CZ370" t="s">
        <v>119</v>
      </c>
      <c r="DA370" t="s">
        <v>134</v>
      </c>
      <c r="DB370" t="s">
        <v>111</v>
      </c>
    </row>
    <row r="371" spans="1:111" ht="15" customHeight="1" x14ac:dyDescent="0.25">
      <c r="A371" t="s">
        <v>8981</v>
      </c>
      <c r="B371" t="s">
        <v>109</v>
      </c>
      <c r="C371" s="1">
        <v>44055.295332407404</v>
      </c>
      <c r="D371" s="1">
        <v>44165</v>
      </c>
      <c r="E371" t="s">
        <v>110</v>
      </c>
      <c r="G371" t="s">
        <v>134</v>
      </c>
      <c r="H371" t="s">
        <v>134</v>
      </c>
      <c r="I371" t="s">
        <v>111</v>
      </c>
      <c r="J371" t="s">
        <v>6108</v>
      </c>
      <c r="K371" t="s">
        <v>6109</v>
      </c>
      <c r="L371" t="s">
        <v>6110</v>
      </c>
      <c r="N371" t="s">
        <v>116</v>
      </c>
      <c r="O371" t="s">
        <v>117</v>
      </c>
      <c r="P371">
        <v>96950</v>
      </c>
      <c r="Q371" t="s">
        <v>118</v>
      </c>
      <c r="R371" t="s">
        <v>116</v>
      </c>
      <c r="S371">
        <v>16707898314</v>
      </c>
      <c r="U371">
        <v>323111</v>
      </c>
      <c r="V371" t="s">
        <v>120</v>
      </c>
      <c r="X371" t="s">
        <v>6111</v>
      </c>
      <c r="Y371" t="s">
        <v>6112</v>
      </c>
      <c r="Z371" t="s">
        <v>6113</v>
      </c>
      <c r="AA371" t="s">
        <v>6114</v>
      </c>
      <c r="AB371" t="s">
        <v>6110</v>
      </c>
      <c r="AD371" t="s">
        <v>116</v>
      </c>
      <c r="AE371" t="s">
        <v>117</v>
      </c>
      <c r="AF371">
        <v>96950</v>
      </c>
      <c r="AG371" t="s">
        <v>118</v>
      </c>
      <c r="AH371" t="s">
        <v>116</v>
      </c>
      <c r="AI371">
        <v>16707898314</v>
      </c>
      <c r="AK371" t="s">
        <v>6115</v>
      </c>
      <c r="BC371" t="str">
        <f>"27-1024.00"</f>
        <v>27-1024.00</v>
      </c>
      <c r="BD371" t="s">
        <v>1934</v>
      </c>
      <c r="BE371" t="s">
        <v>8982</v>
      </c>
      <c r="BF371" t="s">
        <v>3441</v>
      </c>
      <c r="BG371">
        <v>1</v>
      </c>
      <c r="BI371" s="1">
        <v>44106</v>
      </c>
      <c r="BJ371" s="1">
        <v>44470</v>
      </c>
      <c r="BM371">
        <v>35</v>
      </c>
      <c r="BN371">
        <v>0</v>
      </c>
      <c r="BO371">
        <v>7</v>
      </c>
      <c r="BP371">
        <v>7</v>
      </c>
      <c r="BQ371">
        <v>7</v>
      </c>
      <c r="BR371">
        <v>7</v>
      </c>
      <c r="BS371">
        <v>7</v>
      </c>
      <c r="BT371">
        <v>0</v>
      </c>
      <c r="BU371" t="str">
        <f>"9:00 AM"</f>
        <v>9:00 AM</v>
      </c>
      <c r="BV371" t="str">
        <f>"5:00 PM"</f>
        <v>5:00 PM</v>
      </c>
      <c r="BW371" t="s">
        <v>349</v>
      </c>
      <c r="BX371">
        <v>0</v>
      </c>
      <c r="BY371">
        <v>24</v>
      </c>
      <c r="BZ371" t="s">
        <v>111</v>
      </c>
      <c r="CA371">
        <v>0</v>
      </c>
      <c r="CB371" t="s">
        <v>8983</v>
      </c>
      <c r="CC371" t="s">
        <v>8984</v>
      </c>
      <c r="CD371" t="s">
        <v>6110</v>
      </c>
      <c r="CE371" t="s">
        <v>116</v>
      </c>
      <c r="CF371" t="s">
        <v>117</v>
      </c>
      <c r="CG371">
        <v>96950</v>
      </c>
      <c r="CH371" s="3">
        <v>16.47</v>
      </c>
      <c r="CI371" s="3">
        <v>16.47</v>
      </c>
      <c r="CJ371" s="3">
        <v>24.7</v>
      </c>
      <c r="CK371" s="3">
        <v>24.7</v>
      </c>
      <c r="CL371" t="s">
        <v>132</v>
      </c>
      <c r="CN371" t="s">
        <v>133</v>
      </c>
      <c r="CP371" t="s">
        <v>111</v>
      </c>
      <c r="CQ371" t="s">
        <v>134</v>
      </c>
      <c r="CR371" t="s">
        <v>134</v>
      </c>
      <c r="CS371" t="s">
        <v>134</v>
      </c>
      <c r="CT371" t="s">
        <v>119</v>
      </c>
      <c r="CU371" t="s">
        <v>119</v>
      </c>
      <c r="CV371" t="s">
        <v>134</v>
      </c>
      <c r="CW371" t="s">
        <v>8985</v>
      </c>
      <c r="CX371">
        <v>16702338888</v>
      </c>
      <c r="CY371" t="s">
        <v>6115</v>
      </c>
      <c r="CZ371" t="s">
        <v>162</v>
      </c>
      <c r="DA371" t="s">
        <v>134</v>
      </c>
      <c r="DB371" t="s">
        <v>111</v>
      </c>
    </row>
    <row r="372" spans="1:111" ht="15" customHeight="1" x14ac:dyDescent="0.25">
      <c r="A372" t="s">
        <v>8026</v>
      </c>
      <c r="B372" t="s">
        <v>109</v>
      </c>
      <c r="C372" s="1">
        <v>44055.297129861108</v>
      </c>
      <c r="D372" s="1">
        <v>44140</v>
      </c>
      <c r="E372" t="s">
        <v>138</v>
      </c>
      <c r="F372" s="1">
        <v>44104.833333333336</v>
      </c>
      <c r="G372" t="s">
        <v>134</v>
      </c>
      <c r="H372" t="s">
        <v>134</v>
      </c>
      <c r="I372" t="s">
        <v>111</v>
      </c>
      <c r="J372" t="s">
        <v>6108</v>
      </c>
      <c r="K372" t="s">
        <v>6109</v>
      </c>
      <c r="L372" t="s">
        <v>6110</v>
      </c>
      <c r="N372" t="s">
        <v>116</v>
      </c>
      <c r="O372" t="s">
        <v>117</v>
      </c>
      <c r="P372">
        <v>96950</v>
      </c>
      <c r="Q372" t="s">
        <v>118</v>
      </c>
      <c r="R372" t="s">
        <v>116</v>
      </c>
      <c r="S372">
        <v>16707898314</v>
      </c>
      <c r="U372">
        <v>323111</v>
      </c>
      <c r="V372" t="s">
        <v>120</v>
      </c>
      <c r="X372" t="s">
        <v>6111</v>
      </c>
      <c r="Y372" t="s">
        <v>6112</v>
      </c>
      <c r="Z372" t="s">
        <v>6113</v>
      </c>
      <c r="AA372" t="s">
        <v>6114</v>
      </c>
      <c r="AB372" t="s">
        <v>6115</v>
      </c>
      <c r="AC372" t="s">
        <v>7156</v>
      </c>
      <c r="AD372" t="s">
        <v>116</v>
      </c>
      <c r="AE372" t="s">
        <v>117</v>
      </c>
      <c r="AF372">
        <v>96950</v>
      </c>
      <c r="AG372" t="s">
        <v>118</v>
      </c>
      <c r="AH372" t="s">
        <v>116</v>
      </c>
      <c r="AI372">
        <v>16707898314</v>
      </c>
      <c r="AK372" t="s">
        <v>6115</v>
      </c>
      <c r="BC372" t="str">
        <f>"43-3031.00"</f>
        <v>43-3031.00</v>
      </c>
      <c r="BD372" t="s">
        <v>176</v>
      </c>
      <c r="BE372" t="s">
        <v>7157</v>
      </c>
      <c r="BF372" t="s">
        <v>8027</v>
      </c>
      <c r="BG372">
        <v>1</v>
      </c>
      <c r="BI372" s="1">
        <v>44106</v>
      </c>
      <c r="BJ372" s="1">
        <v>44470</v>
      </c>
      <c r="BM372">
        <v>35</v>
      </c>
      <c r="BN372">
        <v>0</v>
      </c>
      <c r="BO372">
        <v>7</v>
      </c>
      <c r="BP372">
        <v>7</v>
      </c>
      <c r="BQ372">
        <v>7</v>
      </c>
      <c r="BR372">
        <v>7</v>
      </c>
      <c r="BS372">
        <v>7</v>
      </c>
      <c r="BT372">
        <v>0</v>
      </c>
      <c r="BU372" t="str">
        <f>"9:00 AM"</f>
        <v>9:00 AM</v>
      </c>
      <c r="BV372" t="str">
        <f>"5:00 PM"</f>
        <v>5:00 PM</v>
      </c>
      <c r="BW372" t="s">
        <v>349</v>
      </c>
      <c r="BX372">
        <v>0</v>
      </c>
      <c r="BY372">
        <v>24</v>
      </c>
      <c r="BZ372" t="s">
        <v>111</v>
      </c>
      <c r="CA372">
        <v>0</v>
      </c>
      <c r="CB372" t="s">
        <v>8028</v>
      </c>
      <c r="CC372" t="s">
        <v>6110</v>
      </c>
      <c r="CD372" t="s">
        <v>340</v>
      </c>
      <c r="CE372" t="s">
        <v>116</v>
      </c>
      <c r="CF372" t="s">
        <v>117</v>
      </c>
      <c r="CG372">
        <v>96950</v>
      </c>
      <c r="CH372" s="3">
        <v>13.9</v>
      </c>
      <c r="CI372" s="3">
        <v>13.9</v>
      </c>
      <c r="CJ372" s="3">
        <v>20.85</v>
      </c>
      <c r="CK372" s="3">
        <v>20.85</v>
      </c>
      <c r="CL372" t="s">
        <v>132</v>
      </c>
      <c r="CM372" t="s">
        <v>268</v>
      </c>
      <c r="CN372" t="s">
        <v>133</v>
      </c>
      <c r="CP372" t="s">
        <v>111</v>
      </c>
      <c r="CQ372" t="s">
        <v>134</v>
      </c>
      <c r="CR372" t="s">
        <v>134</v>
      </c>
      <c r="CS372" t="s">
        <v>134</v>
      </c>
      <c r="CT372" t="s">
        <v>119</v>
      </c>
      <c r="CU372" t="s">
        <v>119</v>
      </c>
      <c r="CV372" t="s">
        <v>134</v>
      </c>
      <c r="CW372" t="s">
        <v>8029</v>
      </c>
      <c r="CX372">
        <v>16702338888</v>
      </c>
      <c r="CY372" t="s">
        <v>6115</v>
      </c>
      <c r="CZ372" t="s">
        <v>268</v>
      </c>
      <c r="DA372" t="s">
        <v>134</v>
      </c>
      <c r="DB372" t="s">
        <v>111</v>
      </c>
    </row>
    <row r="373" spans="1:111" ht="15" customHeight="1" x14ac:dyDescent="0.25">
      <c r="A373" t="s">
        <v>7730</v>
      </c>
      <c r="B373" t="s">
        <v>137</v>
      </c>
      <c r="C373" s="1">
        <v>44055.787747337963</v>
      </c>
      <c r="D373" s="1">
        <v>44123</v>
      </c>
      <c r="E373" t="s">
        <v>110</v>
      </c>
      <c r="G373" t="s">
        <v>111</v>
      </c>
      <c r="H373" t="s">
        <v>111</v>
      </c>
      <c r="I373" t="s">
        <v>111</v>
      </c>
      <c r="J373" t="s">
        <v>651</v>
      </c>
      <c r="K373" t="s">
        <v>652</v>
      </c>
      <c r="L373" t="s">
        <v>551</v>
      </c>
      <c r="M373" t="s">
        <v>653</v>
      </c>
      <c r="N373" t="s">
        <v>552</v>
      </c>
      <c r="O373" t="s">
        <v>117</v>
      </c>
      <c r="P373">
        <v>96952</v>
      </c>
      <c r="Q373" t="s">
        <v>118</v>
      </c>
      <c r="R373" t="s">
        <v>119</v>
      </c>
      <c r="S373">
        <v>16704334428</v>
      </c>
      <c r="U373">
        <v>447110</v>
      </c>
      <c r="V373" t="s">
        <v>120</v>
      </c>
      <c r="X373" t="s">
        <v>654</v>
      </c>
      <c r="Y373" t="s">
        <v>655</v>
      </c>
      <c r="Z373" t="s">
        <v>656</v>
      </c>
      <c r="AA373" t="s">
        <v>657</v>
      </c>
      <c r="AB373" t="s">
        <v>551</v>
      </c>
      <c r="AC373" t="s">
        <v>653</v>
      </c>
      <c r="AD373" t="s">
        <v>552</v>
      </c>
      <c r="AE373" t="s">
        <v>117</v>
      </c>
      <c r="AF373">
        <v>96952</v>
      </c>
      <c r="AG373" t="s">
        <v>118</v>
      </c>
      <c r="AH373" t="s">
        <v>119</v>
      </c>
      <c r="AI373">
        <v>16709894711</v>
      </c>
      <c r="AK373" t="s">
        <v>658</v>
      </c>
      <c r="BC373" t="str">
        <f>"43-3031.00"</f>
        <v>43-3031.00</v>
      </c>
      <c r="BD373" t="s">
        <v>176</v>
      </c>
      <c r="BE373" t="s">
        <v>659</v>
      </c>
      <c r="BF373" t="s">
        <v>219</v>
      </c>
      <c r="BG373">
        <v>1</v>
      </c>
      <c r="BH373">
        <v>1</v>
      </c>
      <c r="BI373" s="1">
        <v>44105</v>
      </c>
      <c r="BJ373" s="1">
        <v>44469</v>
      </c>
      <c r="BK373" s="1">
        <v>44123</v>
      </c>
      <c r="BL373" s="1">
        <v>44469</v>
      </c>
      <c r="BM373">
        <v>40</v>
      </c>
      <c r="BN373">
        <v>0</v>
      </c>
      <c r="BO373">
        <v>8</v>
      </c>
      <c r="BP373">
        <v>8</v>
      </c>
      <c r="BQ373">
        <v>8</v>
      </c>
      <c r="BR373">
        <v>8</v>
      </c>
      <c r="BS373">
        <v>8</v>
      </c>
      <c r="BT373">
        <v>0</v>
      </c>
      <c r="BU373" t="str">
        <f>"7:30 AM"</f>
        <v>7:30 AM</v>
      </c>
      <c r="BV373" t="str">
        <f>"4:30 PM"</f>
        <v>4:30 PM</v>
      </c>
      <c r="BW373" t="s">
        <v>349</v>
      </c>
      <c r="BX373">
        <v>12</v>
      </c>
      <c r="BY373">
        <v>12</v>
      </c>
      <c r="BZ373" t="s">
        <v>111</v>
      </c>
      <c r="CA373">
        <v>0</v>
      </c>
      <c r="CB373" t="s">
        <v>268</v>
      </c>
      <c r="CC373" t="s">
        <v>551</v>
      </c>
      <c r="CD373" t="s">
        <v>653</v>
      </c>
      <c r="CE373" t="s">
        <v>552</v>
      </c>
      <c r="CF373" t="s">
        <v>117</v>
      </c>
      <c r="CG373">
        <v>96952</v>
      </c>
      <c r="CH373" s="3">
        <v>13.9</v>
      </c>
      <c r="CI373" s="3">
        <v>13.9</v>
      </c>
      <c r="CJ373" s="3">
        <v>20.85</v>
      </c>
      <c r="CK373" s="3">
        <v>20.85</v>
      </c>
      <c r="CL373" t="s">
        <v>132</v>
      </c>
      <c r="CN373" t="s">
        <v>133</v>
      </c>
      <c r="CP373" t="s">
        <v>111</v>
      </c>
      <c r="CQ373" t="s">
        <v>134</v>
      </c>
      <c r="CR373" t="s">
        <v>111</v>
      </c>
      <c r="CS373" t="s">
        <v>134</v>
      </c>
      <c r="CT373" t="s">
        <v>119</v>
      </c>
      <c r="CU373" t="s">
        <v>134</v>
      </c>
      <c r="CV373" t="s">
        <v>119</v>
      </c>
      <c r="CW373" t="s">
        <v>7731</v>
      </c>
      <c r="CX373">
        <v>16704334428</v>
      </c>
      <c r="CY373" t="s">
        <v>658</v>
      </c>
      <c r="CZ373" t="s">
        <v>119</v>
      </c>
      <c r="DA373" t="s">
        <v>134</v>
      </c>
      <c r="DB373" t="s">
        <v>111</v>
      </c>
    </row>
    <row r="374" spans="1:111" ht="15" customHeight="1" x14ac:dyDescent="0.25">
      <c r="A374" t="s">
        <v>8078</v>
      </c>
      <c r="B374" t="s">
        <v>137</v>
      </c>
      <c r="C374" s="1">
        <v>44055.801979050928</v>
      </c>
      <c r="D374" s="1">
        <v>44113</v>
      </c>
      <c r="E374" t="s">
        <v>110</v>
      </c>
      <c r="G374" t="s">
        <v>111</v>
      </c>
      <c r="H374" t="s">
        <v>111</v>
      </c>
      <c r="I374" t="s">
        <v>111</v>
      </c>
      <c r="J374" t="s">
        <v>8079</v>
      </c>
      <c r="K374" t="s">
        <v>119</v>
      </c>
      <c r="L374" t="s">
        <v>8080</v>
      </c>
      <c r="M374" t="s">
        <v>119</v>
      </c>
      <c r="N374" t="s">
        <v>116</v>
      </c>
      <c r="O374" t="s">
        <v>117</v>
      </c>
      <c r="P374">
        <v>96950</v>
      </c>
      <c r="Q374" t="s">
        <v>118</v>
      </c>
      <c r="S374">
        <v>16704845868</v>
      </c>
      <c r="U374">
        <v>444130</v>
      </c>
      <c r="V374" t="s">
        <v>120</v>
      </c>
      <c r="X374" t="s">
        <v>183</v>
      </c>
      <c r="Y374" t="s">
        <v>184</v>
      </c>
      <c r="AA374" t="s">
        <v>185</v>
      </c>
      <c r="AB374" t="s">
        <v>8080</v>
      </c>
      <c r="AC374" t="s">
        <v>119</v>
      </c>
      <c r="AD374" t="s">
        <v>116</v>
      </c>
      <c r="AE374" t="s">
        <v>117</v>
      </c>
      <c r="AF374">
        <v>96950</v>
      </c>
      <c r="AG374" t="s">
        <v>118</v>
      </c>
      <c r="AI374">
        <v>16704845868</v>
      </c>
      <c r="AK374" t="s">
        <v>8081</v>
      </c>
      <c r="BC374" t="str">
        <f>"47-2121.00"</f>
        <v>47-2121.00</v>
      </c>
      <c r="BD374" t="s">
        <v>8082</v>
      </c>
      <c r="BE374" t="s">
        <v>8083</v>
      </c>
      <c r="BF374" t="s">
        <v>8084</v>
      </c>
      <c r="BG374">
        <v>2</v>
      </c>
      <c r="BH374">
        <v>2</v>
      </c>
      <c r="BI374" s="1">
        <v>44105</v>
      </c>
      <c r="BJ374" s="1">
        <v>44469</v>
      </c>
      <c r="BK374" s="1">
        <v>44113</v>
      </c>
      <c r="BL374" s="1">
        <v>44469</v>
      </c>
      <c r="BM374">
        <v>40</v>
      </c>
      <c r="BN374">
        <v>0</v>
      </c>
      <c r="BO374">
        <v>8</v>
      </c>
      <c r="BP374">
        <v>8</v>
      </c>
      <c r="BQ374">
        <v>8</v>
      </c>
      <c r="BR374">
        <v>8</v>
      </c>
      <c r="BS374">
        <v>8</v>
      </c>
      <c r="BT374">
        <v>0</v>
      </c>
      <c r="BU374" t="str">
        <f>"8:00 AM"</f>
        <v>8:00 AM</v>
      </c>
      <c r="BV374" t="str">
        <f>"5:00 PM"</f>
        <v>5:00 PM</v>
      </c>
      <c r="BW374" t="s">
        <v>162</v>
      </c>
      <c r="BX374">
        <v>0</v>
      </c>
      <c r="BY374">
        <v>12</v>
      </c>
      <c r="BZ374" t="s">
        <v>111</v>
      </c>
      <c r="CA374">
        <v>0</v>
      </c>
      <c r="CB374" t="s">
        <v>8085</v>
      </c>
      <c r="CC374" t="s">
        <v>8080</v>
      </c>
      <c r="CD374" t="s">
        <v>119</v>
      </c>
      <c r="CE374" t="s">
        <v>116</v>
      </c>
      <c r="CF374" t="s">
        <v>117</v>
      </c>
      <c r="CG374">
        <v>96950</v>
      </c>
      <c r="CH374" s="3">
        <v>17</v>
      </c>
      <c r="CI374" s="3">
        <v>17</v>
      </c>
      <c r="CJ374" s="3">
        <v>25.5</v>
      </c>
      <c r="CK374" s="3">
        <v>25.5</v>
      </c>
      <c r="CL374" t="s">
        <v>132</v>
      </c>
      <c r="CM374" t="s">
        <v>119</v>
      </c>
      <c r="CN374" t="s">
        <v>133</v>
      </c>
      <c r="CP374" t="s">
        <v>111</v>
      </c>
      <c r="CQ374" t="s">
        <v>134</v>
      </c>
      <c r="CR374" t="s">
        <v>111</v>
      </c>
      <c r="CS374" t="s">
        <v>134</v>
      </c>
      <c r="CT374" t="s">
        <v>119</v>
      </c>
      <c r="CU374" t="s">
        <v>134</v>
      </c>
      <c r="CV374" t="s">
        <v>119</v>
      </c>
      <c r="CW374" t="s">
        <v>191</v>
      </c>
      <c r="CX374">
        <v>16704845868</v>
      </c>
      <c r="CY374" t="s">
        <v>8081</v>
      </c>
      <c r="CZ374" t="s">
        <v>119</v>
      </c>
      <c r="DA374" t="s">
        <v>134</v>
      </c>
      <c r="DB374" t="s">
        <v>111</v>
      </c>
    </row>
    <row r="375" spans="1:111" ht="15" customHeight="1" x14ac:dyDescent="0.25">
      <c r="A375" t="s">
        <v>8912</v>
      </c>
      <c r="B375" t="s">
        <v>137</v>
      </c>
      <c r="C375" s="1">
        <v>44055.806556828706</v>
      </c>
      <c r="D375" s="1">
        <v>44113</v>
      </c>
      <c r="E375" t="s">
        <v>110</v>
      </c>
      <c r="G375" t="s">
        <v>134</v>
      </c>
      <c r="H375" t="s">
        <v>111</v>
      </c>
      <c r="I375" t="s">
        <v>111</v>
      </c>
      <c r="J375" t="s">
        <v>8079</v>
      </c>
      <c r="K375" t="s">
        <v>119</v>
      </c>
      <c r="L375" t="s">
        <v>8080</v>
      </c>
      <c r="M375" t="s">
        <v>119</v>
      </c>
      <c r="N375" t="s">
        <v>116</v>
      </c>
      <c r="O375" t="s">
        <v>117</v>
      </c>
      <c r="P375">
        <v>96950</v>
      </c>
      <c r="Q375" t="s">
        <v>118</v>
      </c>
      <c r="S375">
        <v>16704845868</v>
      </c>
      <c r="U375">
        <v>444130</v>
      </c>
      <c r="V375" t="s">
        <v>120</v>
      </c>
      <c r="X375" t="s">
        <v>183</v>
      </c>
      <c r="Y375" t="s">
        <v>184</v>
      </c>
      <c r="AA375" t="s">
        <v>185</v>
      </c>
      <c r="AB375" t="s">
        <v>8080</v>
      </c>
      <c r="AC375" t="s">
        <v>119</v>
      </c>
      <c r="AD375" t="s">
        <v>116</v>
      </c>
      <c r="AE375" t="s">
        <v>117</v>
      </c>
      <c r="AF375">
        <v>96950</v>
      </c>
      <c r="AG375" t="s">
        <v>118</v>
      </c>
      <c r="AI375">
        <v>16704845868</v>
      </c>
      <c r="AK375" t="s">
        <v>8081</v>
      </c>
      <c r="BC375" t="str">
        <f>"47-2121.00"</f>
        <v>47-2121.00</v>
      </c>
      <c r="BD375" t="s">
        <v>8082</v>
      </c>
      <c r="BE375" t="s">
        <v>8083</v>
      </c>
      <c r="BF375" t="s">
        <v>8084</v>
      </c>
      <c r="BG375">
        <v>1</v>
      </c>
      <c r="BH375">
        <v>1</v>
      </c>
      <c r="BI375" s="1">
        <v>44105</v>
      </c>
      <c r="BJ375" s="1">
        <v>44469</v>
      </c>
      <c r="BK375" s="1">
        <v>44113</v>
      </c>
      <c r="BL375" s="1">
        <v>44469</v>
      </c>
      <c r="BM375">
        <v>40</v>
      </c>
      <c r="BN375">
        <v>0</v>
      </c>
      <c r="BO375">
        <v>8</v>
      </c>
      <c r="BP375">
        <v>8</v>
      </c>
      <c r="BQ375">
        <v>8</v>
      </c>
      <c r="BR375">
        <v>8</v>
      </c>
      <c r="BS375">
        <v>8</v>
      </c>
      <c r="BT375">
        <v>0</v>
      </c>
      <c r="BU375" t="str">
        <f>"8:00 AM"</f>
        <v>8:00 AM</v>
      </c>
      <c r="BV375" t="str">
        <f>"5:00 PM"</f>
        <v>5:00 PM</v>
      </c>
      <c r="BW375" t="s">
        <v>162</v>
      </c>
      <c r="BX375">
        <v>0</v>
      </c>
      <c r="BY375">
        <v>12</v>
      </c>
      <c r="BZ375" t="s">
        <v>111</v>
      </c>
      <c r="CA375">
        <v>0</v>
      </c>
      <c r="CB375" t="s">
        <v>8085</v>
      </c>
      <c r="CC375" t="s">
        <v>8080</v>
      </c>
      <c r="CD375" t="s">
        <v>119</v>
      </c>
      <c r="CE375" t="s">
        <v>116</v>
      </c>
      <c r="CF375" t="s">
        <v>117</v>
      </c>
      <c r="CG375">
        <v>96950</v>
      </c>
      <c r="CH375" s="3">
        <v>17</v>
      </c>
      <c r="CI375" s="3">
        <v>17</v>
      </c>
      <c r="CJ375" s="3">
        <v>25.5</v>
      </c>
      <c r="CK375" s="3">
        <v>25.5</v>
      </c>
      <c r="CL375" t="s">
        <v>132</v>
      </c>
      <c r="CM375" t="s">
        <v>119</v>
      </c>
      <c r="CN375" t="s">
        <v>133</v>
      </c>
      <c r="CP375" t="s">
        <v>111</v>
      </c>
      <c r="CQ375" t="s">
        <v>134</v>
      </c>
      <c r="CR375" t="s">
        <v>111</v>
      </c>
      <c r="CS375" t="s">
        <v>134</v>
      </c>
      <c r="CT375" t="s">
        <v>119</v>
      </c>
      <c r="CU375" t="s">
        <v>134</v>
      </c>
      <c r="CV375" t="s">
        <v>119</v>
      </c>
      <c r="CW375" t="s">
        <v>191</v>
      </c>
      <c r="CX375">
        <v>16704845868</v>
      </c>
      <c r="CY375" t="s">
        <v>8081</v>
      </c>
      <c r="CZ375" t="s">
        <v>119</v>
      </c>
      <c r="DA375" t="s">
        <v>134</v>
      </c>
      <c r="DB375" t="s">
        <v>111</v>
      </c>
    </row>
    <row r="376" spans="1:111" ht="15" customHeight="1" x14ac:dyDescent="0.25">
      <c r="A376" t="s">
        <v>9461</v>
      </c>
      <c r="B376" t="s">
        <v>137</v>
      </c>
      <c r="C376" s="1">
        <v>44055.819469212962</v>
      </c>
      <c r="D376" s="1">
        <v>44125</v>
      </c>
      <c r="E376" t="s">
        <v>138</v>
      </c>
      <c r="F376" s="1">
        <v>44103.833333333336</v>
      </c>
      <c r="G376" t="s">
        <v>134</v>
      </c>
      <c r="H376" t="s">
        <v>111</v>
      </c>
      <c r="I376" t="s">
        <v>111</v>
      </c>
      <c r="J376" t="s">
        <v>3262</v>
      </c>
      <c r="K376" t="s">
        <v>9462</v>
      </c>
      <c r="L376" t="s">
        <v>1757</v>
      </c>
      <c r="M376" t="s">
        <v>3264</v>
      </c>
      <c r="N376" t="s">
        <v>116</v>
      </c>
      <c r="O376" t="s">
        <v>117</v>
      </c>
      <c r="P376">
        <v>96950</v>
      </c>
      <c r="Q376" t="s">
        <v>118</v>
      </c>
      <c r="R376" t="s">
        <v>273</v>
      </c>
      <c r="S376">
        <v>16702344000</v>
      </c>
      <c r="U376">
        <v>561320</v>
      </c>
      <c r="V376" t="s">
        <v>120</v>
      </c>
      <c r="X376" t="s">
        <v>3265</v>
      </c>
      <c r="Y376" t="s">
        <v>3266</v>
      </c>
      <c r="Z376" t="s">
        <v>3267</v>
      </c>
      <c r="AA376" t="s">
        <v>123</v>
      </c>
      <c r="AB376" t="s">
        <v>1757</v>
      </c>
      <c r="AC376" t="s">
        <v>3264</v>
      </c>
      <c r="AD376" t="s">
        <v>116</v>
      </c>
      <c r="AE376" t="s">
        <v>117</v>
      </c>
      <c r="AF376">
        <v>96950</v>
      </c>
      <c r="AG376" t="s">
        <v>118</v>
      </c>
      <c r="AH376" t="s">
        <v>273</v>
      </c>
      <c r="AI376">
        <v>16702344000</v>
      </c>
      <c r="AK376" t="s">
        <v>3268</v>
      </c>
      <c r="BC376" t="str">
        <f>"35-2014.00"</f>
        <v>35-2014.00</v>
      </c>
      <c r="BD376" t="s">
        <v>393</v>
      </c>
      <c r="BE376" t="s">
        <v>9463</v>
      </c>
      <c r="BF376" t="s">
        <v>395</v>
      </c>
      <c r="BG376">
        <v>2</v>
      </c>
      <c r="BH376">
        <v>2</v>
      </c>
      <c r="BI376" s="1">
        <v>44105</v>
      </c>
      <c r="BJ376" s="1">
        <v>45199</v>
      </c>
      <c r="BK376" s="1">
        <v>44125</v>
      </c>
      <c r="BL376" s="1">
        <v>45199</v>
      </c>
      <c r="BM376">
        <v>35</v>
      </c>
      <c r="BN376">
        <v>0</v>
      </c>
      <c r="BO376">
        <v>7</v>
      </c>
      <c r="BP376">
        <v>7</v>
      </c>
      <c r="BQ376">
        <v>7</v>
      </c>
      <c r="BR376">
        <v>7</v>
      </c>
      <c r="BS376">
        <v>7</v>
      </c>
      <c r="BT376">
        <v>0</v>
      </c>
      <c r="BU376" t="str">
        <f>"7:00 AM"</f>
        <v>7:00 AM</v>
      </c>
      <c r="BV376" t="str">
        <f>"4:30 PM"</f>
        <v>4:30 PM</v>
      </c>
      <c r="BW376" t="s">
        <v>128</v>
      </c>
      <c r="BX376">
        <v>3</v>
      </c>
      <c r="BY376">
        <v>12</v>
      </c>
      <c r="BZ376" t="s">
        <v>111</v>
      </c>
      <c r="CA376">
        <v>0</v>
      </c>
      <c r="CB376" s="2" t="s">
        <v>9464</v>
      </c>
      <c r="CC376" t="s">
        <v>2529</v>
      </c>
      <c r="CE376" t="s">
        <v>116</v>
      </c>
      <c r="CF376" t="s">
        <v>117</v>
      </c>
      <c r="CG376">
        <v>96950</v>
      </c>
      <c r="CH376" s="3">
        <v>10.68</v>
      </c>
      <c r="CI376" s="3">
        <v>10.68</v>
      </c>
      <c r="CJ376" s="3">
        <v>16.02</v>
      </c>
      <c r="CK376" s="3">
        <v>16.02</v>
      </c>
      <c r="CL376" t="s">
        <v>132</v>
      </c>
      <c r="CM376" t="s">
        <v>3306</v>
      </c>
      <c r="CN376" t="s">
        <v>133</v>
      </c>
      <c r="CP376" t="s">
        <v>111</v>
      </c>
      <c r="CQ376" t="s">
        <v>134</v>
      </c>
      <c r="CR376" t="s">
        <v>111</v>
      </c>
      <c r="CS376" t="s">
        <v>134</v>
      </c>
      <c r="CT376" t="s">
        <v>134</v>
      </c>
      <c r="CU376" t="s">
        <v>134</v>
      </c>
      <c r="CV376" t="s">
        <v>119</v>
      </c>
      <c r="CW376" t="s">
        <v>3307</v>
      </c>
      <c r="CX376">
        <v>16702344000</v>
      </c>
      <c r="CY376" t="s">
        <v>3268</v>
      </c>
      <c r="CZ376" t="s">
        <v>335</v>
      </c>
      <c r="DA376" t="s">
        <v>134</v>
      </c>
      <c r="DB376" t="s">
        <v>111</v>
      </c>
      <c r="DC376" t="s">
        <v>3265</v>
      </c>
      <c r="DD376" t="s">
        <v>3266</v>
      </c>
      <c r="DE376" t="s">
        <v>3274</v>
      </c>
      <c r="DF376" t="s">
        <v>3262</v>
      </c>
      <c r="DG376" t="s">
        <v>3268</v>
      </c>
    </row>
    <row r="377" spans="1:111" ht="15" customHeight="1" x14ac:dyDescent="0.25">
      <c r="A377" t="s">
        <v>4511</v>
      </c>
      <c r="B377" t="s">
        <v>109</v>
      </c>
      <c r="C377" s="1">
        <v>44055.846412268518</v>
      </c>
      <c r="D377" s="1">
        <v>44113</v>
      </c>
      <c r="E377" t="s">
        <v>110</v>
      </c>
      <c r="G377" t="s">
        <v>111</v>
      </c>
      <c r="H377" t="s">
        <v>111</v>
      </c>
      <c r="I377" t="s">
        <v>111</v>
      </c>
      <c r="J377" t="s">
        <v>2373</v>
      </c>
      <c r="L377" t="s">
        <v>2374</v>
      </c>
      <c r="N377" t="s">
        <v>116</v>
      </c>
      <c r="O377" t="s">
        <v>117</v>
      </c>
      <c r="P377">
        <v>96950</v>
      </c>
      <c r="Q377" t="s">
        <v>118</v>
      </c>
      <c r="S377">
        <v>16702358165</v>
      </c>
      <c r="U377">
        <v>484110</v>
      </c>
      <c r="V377" t="s">
        <v>120</v>
      </c>
      <c r="X377" t="s">
        <v>2377</v>
      </c>
      <c r="Y377" t="s">
        <v>4512</v>
      </c>
      <c r="Z377" t="s">
        <v>4513</v>
      </c>
      <c r="AA377" t="s">
        <v>333</v>
      </c>
      <c r="AB377" t="s">
        <v>2374</v>
      </c>
      <c r="AD377" t="s">
        <v>116</v>
      </c>
      <c r="AE377" t="s">
        <v>117</v>
      </c>
      <c r="AF377">
        <v>96950</v>
      </c>
      <c r="AG377" t="s">
        <v>118</v>
      </c>
      <c r="AI377">
        <v>16702358165</v>
      </c>
      <c r="AK377" t="s">
        <v>2379</v>
      </c>
      <c r="BC377" t="str">
        <f>"43-5011.00"</f>
        <v>43-5011.00</v>
      </c>
      <c r="BD377" t="s">
        <v>3423</v>
      </c>
      <c r="BE377" t="s">
        <v>4257</v>
      </c>
      <c r="BF377" t="s">
        <v>4258</v>
      </c>
      <c r="BG377">
        <v>1</v>
      </c>
      <c r="BI377" s="1">
        <v>44105</v>
      </c>
      <c r="BJ377" s="1">
        <v>44469</v>
      </c>
      <c r="BM377">
        <v>40</v>
      </c>
      <c r="BN377">
        <v>0</v>
      </c>
      <c r="BO377">
        <v>8</v>
      </c>
      <c r="BP377">
        <v>8</v>
      </c>
      <c r="BQ377">
        <v>8</v>
      </c>
      <c r="BR377">
        <v>8</v>
      </c>
      <c r="BS377">
        <v>8</v>
      </c>
      <c r="BT377">
        <v>0</v>
      </c>
      <c r="BU377" t="str">
        <f>"8:30 AM"</f>
        <v>8:30 AM</v>
      </c>
      <c r="BV377" t="str">
        <f>"5:30 PM"</f>
        <v>5:30 PM</v>
      </c>
      <c r="BW377" t="s">
        <v>162</v>
      </c>
      <c r="BX377">
        <v>12</v>
      </c>
      <c r="BY377">
        <v>48</v>
      </c>
      <c r="BZ377" t="s">
        <v>111</v>
      </c>
      <c r="CA377">
        <v>0</v>
      </c>
      <c r="CB377" s="2" t="s">
        <v>4259</v>
      </c>
      <c r="CC377" t="s">
        <v>4260</v>
      </c>
      <c r="CE377" t="s">
        <v>154</v>
      </c>
      <c r="CF377" t="s">
        <v>117</v>
      </c>
      <c r="CG377">
        <v>96950</v>
      </c>
      <c r="CH377" s="3">
        <v>15.96</v>
      </c>
      <c r="CI377" s="3">
        <v>15.96</v>
      </c>
      <c r="CJ377" s="3">
        <v>0</v>
      </c>
      <c r="CK377" s="3">
        <v>0</v>
      </c>
      <c r="CL377" t="s">
        <v>132</v>
      </c>
      <c r="CM377" t="s">
        <v>162</v>
      </c>
      <c r="CN377" t="s">
        <v>133</v>
      </c>
      <c r="CP377" t="s">
        <v>111</v>
      </c>
      <c r="CQ377" t="s">
        <v>134</v>
      </c>
      <c r="CR377" t="s">
        <v>111</v>
      </c>
      <c r="CS377" t="s">
        <v>111</v>
      </c>
      <c r="CT377" t="s">
        <v>119</v>
      </c>
      <c r="CU377" t="s">
        <v>134</v>
      </c>
      <c r="CV377" t="s">
        <v>119</v>
      </c>
      <c r="CW377" t="s">
        <v>859</v>
      </c>
      <c r="CX377">
        <v>16702871097</v>
      </c>
      <c r="CY377" t="s">
        <v>2379</v>
      </c>
      <c r="CZ377" t="s">
        <v>119</v>
      </c>
      <c r="DA377" t="s">
        <v>134</v>
      </c>
      <c r="DB377" t="s">
        <v>111</v>
      </c>
      <c r="DC377" t="s">
        <v>4514</v>
      </c>
      <c r="DD377" t="s">
        <v>4515</v>
      </c>
      <c r="DE377" t="s">
        <v>1657</v>
      </c>
      <c r="DF377" t="s">
        <v>2386</v>
      </c>
      <c r="DG377" t="s">
        <v>2379</v>
      </c>
    </row>
    <row r="378" spans="1:111" ht="15" customHeight="1" x14ac:dyDescent="0.25">
      <c r="A378" t="s">
        <v>7379</v>
      </c>
      <c r="B378" t="s">
        <v>137</v>
      </c>
      <c r="C378" s="1">
        <v>44055.862781944445</v>
      </c>
      <c r="D378" s="1">
        <v>44145</v>
      </c>
      <c r="E378" t="s">
        <v>110</v>
      </c>
      <c r="G378" t="s">
        <v>111</v>
      </c>
      <c r="H378" t="s">
        <v>111</v>
      </c>
      <c r="I378" t="s">
        <v>111</v>
      </c>
      <c r="J378" t="s">
        <v>4408</v>
      </c>
      <c r="L378" t="s">
        <v>4409</v>
      </c>
      <c r="M378" t="s">
        <v>4410</v>
      </c>
      <c r="N378" t="s">
        <v>154</v>
      </c>
      <c r="O378" t="s">
        <v>117</v>
      </c>
      <c r="P378">
        <v>96950</v>
      </c>
      <c r="Q378" t="s">
        <v>118</v>
      </c>
      <c r="S378">
        <v>16702334646</v>
      </c>
      <c r="U378">
        <v>6216</v>
      </c>
      <c r="V378" t="s">
        <v>120</v>
      </c>
      <c r="X378" t="s">
        <v>4411</v>
      </c>
      <c r="Y378" t="s">
        <v>4412</v>
      </c>
      <c r="AA378" t="s">
        <v>4413</v>
      </c>
      <c r="AB378" t="s">
        <v>4409</v>
      </c>
      <c r="AC378" t="s">
        <v>4414</v>
      </c>
      <c r="AD378" t="s">
        <v>154</v>
      </c>
      <c r="AE378" t="s">
        <v>117</v>
      </c>
      <c r="AF378">
        <v>96950</v>
      </c>
      <c r="AG378" t="s">
        <v>118</v>
      </c>
      <c r="AI378">
        <v>16702334646</v>
      </c>
      <c r="AK378" t="s">
        <v>4415</v>
      </c>
      <c r="BC378" t="str">
        <f>"29-1123.00"</f>
        <v>29-1123.00</v>
      </c>
      <c r="BD378" t="s">
        <v>412</v>
      </c>
      <c r="BE378" t="s">
        <v>4416</v>
      </c>
      <c r="BF378" t="s">
        <v>4417</v>
      </c>
      <c r="BG378">
        <v>10</v>
      </c>
      <c r="BH378">
        <v>10</v>
      </c>
      <c r="BI378" s="1">
        <v>44105</v>
      </c>
      <c r="BJ378" s="1">
        <v>44469</v>
      </c>
      <c r="BK378" s="1">
        <v>44145</v>
      </c>
      <c r="BL378" s="1">
        <v>44469</v>
      </c>
      <c r="BM378">
        <v>40</v>
      </c>
      <c r="BN378">
        <v>0</v>
      </c>
      <c r="BO378">
        <v>8</v>
      </c>
      <c r="BP378">
        <v>8</v>
      </c>
      <c r="BQ378">
        <v>8</v>
      </c>
      <c r="BR378">
        <v>8</v>
      </c>
      <c r="BS378">
        <v>8</v>
      </c>
      <c r="BT378">
        <v>0</v>
      </c>
      <c r="BU378" t="str">
        <f>"8:00 AM"</f>
        <v>8:00 AM</v>
      </c>
      <c r="BV378" t="str">
        <f>"5:00 PM"</f>
        <v>5:00 PM</v>
      </c>
      <c r="BW378" t="s">
        <v>415</v>
      </c>
      <c r="BX378">
        <v>0</v>
      </c>
      <c r="BY378">
        <v>12</v>
      </c>
      <c r="BZ378" t="s">
        <v>111</v>
      </c>
      <c r="CA378">
        <v>0</v>
      </c>
      <c r="CB378" t="s">
        <v>4418</v>
      </c>
      <c r="CC378" t="s">
        <v>4409</v>
      </c>
      <c r="CD378" t="s">
        <v>4410</v>
      </c>
      <c r="CE378" t="s">
        <v>154</v>
      </c>
      <c r="CF378" t="s">
        <v>117</v>
      </c>
      <c r="CG378">
        <v>96950</v>
      </c>
      <c r="CH378" s="3">
        <v>34.56</v>
      </c>
      <c r="CI378" s="3">
        <v>34.56</v>
      </c>
      <c r="CJ378" s="3">
        <v>51.84</v>
      </c>
      <c r="CK378" s="3">
        <v>51.84</v>
      </c>
      <c r="CL378" t="s">
        <v>132</v>
      </c>
      <c r="CN378" t="s">
        <v>133</v>
      </c>
      <c r="CP378" t="s">
        <v>111</v>
      </c>
      <c r="CQ378" t="s">
        <v>134</v>
      </c>
      <c r="CR378" t="s">
        <v>111</v>
      </c>
      <c r="CS378" t="s">
        <v>134</v>
      </c>
      <c r="CT378" t="s">
        <v>119</v>
      </c>
      <c r="CU378" t="s">
        <v>134</v>
      </c>
      <c r="CV378" t="s">
        <v>119</v>
      </c>
      <c r="CW378" t="s">
        <v>268</v>
      </c>
      <c r="CX378">
        <v>16702334646</v>
      </c>
      <c r="CY378" t="s">
        <v>4419</v>
      </c>
      <c r="CZ378" t="s">
        <v>119</v>
      </c>
      <c r="DA378" t="s">
        <v>134</v>
      </c>
      <c r="DB378" t="s">
        <v>111</v>
      </c>
      <c r="DC378" t="s">
        <v>690</v>
      </c>
      <c r="DD378" t="s">
        <v>4420</v>
      </c>
      <c r="DF378" t="s">
        <v>4421</v>
      </c>
      <c r="DG378" t="s">
        <v>4422</v>
      </c>
    </row>
    <row r="379" spans="1:111" ht="15" customHeight="1" x14ac:dyDescent="0.25">
      <c r="A379" t="s">
        <v>5003</v>
      </c>
      <c r="B379" t="s">
        <v>109</v>
      </c>
      <c r="C379" s="1">
        <v>44055.881450347224</v>
      </c>
      <c r="D379" s="1">
        <v>44169</v>
      </c>
      <c r="E379" t="s">
        <v>110</v>
      </c>
      <c r="G379" t="s">
        <v>111</v>
      </c>
      <c r="H379" t="s">
        <v>111</v>
      </c>
      <c r="I379" t="s">
        <v>111</v>
      </c>
      <c r="J379" t="s">
        <v>5004</v>
      </c>
      <c r="L379" t="s">
        <v>5005</v>
      </c>
      <c r="M379" t="s">
        <v>5006</v>
      </c>
      <c r="N379" t="s">
        <v>5007</v>
      </c>
      <c r="O379" t="s">
        <v>117</v>
      </c>
      <c r="P379">
        <v>96950</v>
      </c>
      <c r="Q379" t="s">
        <v>118</v>
      </c>
      <c r="S379">
        <v>16702334646</v>
      </c>
      <c r="U379">
        <v>6216</v>
      </c>
      <c r="V379" t="s">
        <v>120</v>
      </c>
      <c r="X379" t="s">
        <v>4411</v>
      </c>
      <c r="Y379" t="s">
        <v>4412</v>
      </c>
      <c r="AA379" t="s">
        <v>4413</v>
      </c>
      <c r="AB379" t="s">
        <v>5005</v>
      </c>
      <c r="AC379" t="s">
        <v>5006</v>
      </c>
      <c r="AD379" t="s">
        <v>5007</v>
      </c>
      <c r="AE379" t="s">
        <v>117</v>
      </c>
      <c r="AF379">
        <v>96950</v>
      </c>
      <c r="AG379" t="s">
        <v>118</v>
      </c>
      <c r="AI379">
        <v>16702334646</v>
      </c>
      <c r="AK379" t="s">
        <v>4415</v>
      </c>
      <c r="BC379" t="str">
        <f>"29-2099.06"</f>
        <v>29-2099.06</v>
      </c>
      <c r="BD379" t="s">
        <v>1097</v>
      </c>
      <c r="BE379" t="s">
        <v>5008</v>
      </c>
      <c r="BF379" t="s">
        <v>5009</v>
      </c>
      <c r="BG379">
        <v>10</v>
      </c>
      <c r="BI379" s="1">
        <v>44105</v>
      </c>
      <c r="BJ379" s="1">
        <v>44469</v>
      </c>
      <c r="BM379">
        <v>40</v>
      </c>
      <c r="BN379">
        <v>0</v>
      </c>
      <c r="BO379">
        <v>8</v>
      </c>
      <c r="BP379">
        <v>8</v>
      </c>
      <c r="BQ379">
        <v>8</v>
      </c>
      <c r="BR379">
        <v>8</v>
      </c>
      <c r="BS379">
        <v>8</v>
      </c>
      <c r="BT379">
        <v>0</v>
      </c>
      <c r="BU379" t="str">
        <f>"8:00 AM"</f>
        <v>8:00 AM</v>
      </c>
      <c r="BV379" t="str">
        <f>"5:00 PM"</f>
        <v>5:00 PM</v>
      </c>
      <c r="BW379" t="s">
        <v>349</v>
      </c>
      <c r="BX379">
        <v>0</v>
      </c>
      <c r="BY379">
        <v>24</v>
      </c>
      <c r="BZ379" t="s">
        <v>111</v>
      </c>
      <c r="CA379">
        <v>0</v>
      </c>
      <c r="CB379" s="2" t="s">
        <v>5010</v>
      </c>
      <c r="CC379" t="s">
        <v>5005</v>
      </c>
      <c r="CD379" t="s">
        <v>5011</v>
      </c>
      <c r="CE379" t="s">
        <v>5007</v>
      </c>
      <c r="CF379" t="s">
        <v>117</v>
      </c>
      <c r="CG379">
        <v>96950</v>
      </c>
      <c r="CH379" s="3">
        <v>12.81</v>
      </c>
      <c r="CI379" s="3">
        <v>12.81</v>
      </c>
      <c r="CJ379" s="3">
        <v>19.22</v>
      </c>
      <c r="CK379" s="3">
        <v>19.22</v>
      </c>
      <c r="CL379" t="s">
        <v>132</v>
      </c>
      <c r="CN379" t="s">
        <v>133</v>
      </c>
      <c r="CP379" t="s">
        <v>111</v>
      </c>
      <c r="CQ379" t="s">
        <v>134</v>
      </c>
      <c r="CR379" t="s">
        <v>111</v>
      </c>
      <c r="CS379" t="s">
        <v>134</v>
      </c>
      <c r="CT379" t="s">
        <v>119</v>
      </c>
      <c r="CU379" t="s">
        <v>134</v>
      </c>
      <c r="CV379" t="s">
        <v>119</v>
      </c>
      <c r="CW379" t="s">
        <v>268</v>
      </c>
      <c r="CX379">
        <v>16702334646</v>
      </c>
      <c r="CY379" t="s">
        <v>4419</v>
      </c>
      <c r="CZ379" t="s">
        <v>119</v>
      </c>
      <c r="DA379" t="s">
        <v>134</v>
      </c>
      <c r="DB379" t="s">
        <v>111</v>
      </c>
      <c r="DC379" t="s">
        <v>690</v>
      </c>
      <c r="DD379" t="s">
        <v>4420</v>
      </c>
      <c r="DF379" t="s">
        <v>4421</v>
      </c>
      <c r="DG379" t="s">
        <v>4422</v>
      </c>
    </row>
    <row r="380" spans="1:111" ht="15" customHeight="1" x14ac:dyDescent="0.25">
      <c r="A380" t="s">
        <v>2611</v>
      </c>
      <c r="B380" t="s">
        <v>109</v>
      </c>
      <c r="C380" s="1">
        <v>44055.952069791667</v>
      </c>
      <c r="D380" s="1">
        <v>44117</v>
      </c>
      <c r="E380" t="s">
        <v>138</v>
      </c>
      <c r="F380" s="1">
        <v>44103.833333333336</v>
      </c>
      <c r="G380" t="s">
        <v>134</v>
      </c>
      <c r="H380" t="s">
        <v>111</v>
      </c>
      <c r="I380" t="s">
        <v>111</v>
      </c>
      <c r="J380" t="s">
        <v>1137</v>
      </c>
      <c r="K380" t="s">
        <v>1138</v>
      </c>
      <c r="L380" t="s">
        <v>1139</v>
      </c>
      <c r="M380" t="s">
        <v>344</v>
      </c>
      <c r="N380" t="s">
        <v>154</v>
      </c>
      <c r="O380" t="s">
        <v>117</v>
      </c>
      <c r="P380">
        <v>96950</v>
      </c>
      <c r="Q380" t="s">
        <v>118</v>
      </c>
      <c r="S380">
        <v>16702379950</v>
      </c>
      <c r="U380">
        <v>721120</v>
      </c>
      <c r="V380" t="s">
        <v>120</v>
      </c>
      <c r="X380" t="s">
        <v>1140</v>
      </c>
      <c r="Y380" t="s">
        <v>1141</v>
      </c>
      <c r="AA380" t="s">
        <v>1142</v>
      </c>
      <c r="AB380" t="s">
        <v>1139</v>
      </c>
      <c r="AC380" t="s">
        <v>344</v>
      </c>
      <c r="AD380" t="s">
        <v>154</v>
      </c>
      <c r="AE380" t="s">
        <v>117</v>
      </c>
      <c r="AF380">
        <v>96950</v>
      </c>
      <c r="AG380" t="s">
        <v>118</v>
      </c>
      <c r="AI380">
        <v>16702379950</v>
      </c>
      <c r="AK380" t="s">
        <v>1143</v>
      </c>
      <c r="BC380" t="str">
        <f>"43-1011.00"</f>
        <v>43-1011.00</v>
      </c>
      <c r="BD380" t="s">
        <v>730</v>
      </c>
      <c r="BE380" t="s">
        <v>2612</v>
      </c>
      <c r="BF380" t="s">
        <v>2613</v>
      </c>
      <c r="BG380">
        <v>3</v>
      </c>
      <c r="BI380" s="1">
        <v>44105</v>
      </c>
      <c r="BJ380" s="1">
        <v>44469</v>
      </c>
      <c r="BM380">
        <v>35</v>
      </c>
      <c r="BN380">
        <v>0</v>
      </c>
      <c r="BO380">
        <v>7</v>
      </c>
      <c r="BP380">
        <v>7</v>
      </c>
      <c r="BQ380">
        <v>7</v>
      </c>
      <c r="BR380">
        <v>7</v>
      </c>
      <c r="BS380">
        <v>7</v>
      </c>
      <c r="BT380">
        <v>0</v>
      </c>
      <c r="BU380" t="str">
        <f>"6:00 AM"</f>
        <v>6:00 AM</v>
      </c>
      <c r="BV380" t="str">
        <f>"2:00 PM"</f>
        <v>2:00 PM</v>
      </c>
      <c r="BW380" t="s">
        <v>128</v>
      </c>
      <c r="BX380">
        <v>0</v>
      </c>
      <c r="BY380">
        <v>24</v>
      </c>
      <c r="BZ380" t="s">
        <v>134</v>
      </c>
      <c r="CA380">
        <v>15</v>
      </c>
      <c r="CB380" s="2" t="s">
        <v>2614</v>
      </c>
      <c r="CC380" t="s">
        <v>1139</v>
      </c>
      <c r="CD380" t="s">
        <v>344</v>
      </c>
      <c r="CE380" t="s">
        <v>154</v>
      </c>
      <c r="CF380" t="s">
        <v>117</v>
      </c>
      <c r="CG380">
        <v>96950</v>
      </c>
      <c r="CH380" s="3">
        <v>20.100000000000001</v>
      </c>
      <c r="CI380" s="3">
        <v>30</v>
      </c>
      <c r="CL380" t="s">
        <v>132</v>
      </c>
      <c r="CN380" t="s">
        <v>133</v>
      </c>
      <c r="CP380" t="s">
        <v>111</v>
      </c>
      <c r="CQ380" t="s">
        <v>134</v>
      </c>
      <c r="CR380" t="s">
        <v>134</v>
      </c>
      <c r="CS380" t="s">
        <v>111</v>
      </c>
      <c r="CT380" t="s">
        <v>119</v>
      </c>
      <c r="CU380" t="s">
        <v>134</v>
      </c>
      <c r="CV380" t="s">
        <v>134</v>
      </c>
      <c r="CW380" t="s">
        <v>1147</v>
      </c>
      <c r="CX380">
        <v>16702379900</v>
      </c>
      <c r="CY380" t="s">
        <v>1148</v>
      </c>
      <c r="CZ380" t="s">
        <v>119</v>
      </c>
      <c r="DA380" t="s">
        <v>134</v>
      </c>
      <c r="DB380" t="s">
        <v>111</v>
      </c>
    </row>
    <row r="381" spans="1:111" ht="15" customHeight="1" x14ac:dyDescent="0.25">
      <c r="A381" t="s">
        <v>6462</v>
      </c>
      <c r="B381" t="s">
        <v>137</v>
      </c>
      <c r="C381" s="1">
        <v>44056.005998958331</v>
      </c>
      <c r="D381" s="1">
        <v>44120</v>
      </c>
      <c r="E381" t="s">
        <v>138</v>
      </c>
      <c r="F381" s="1">
        <v>44102.833333333336</v>
      </c>
      <c r="G381" t="s">
        <v>134</v>
      </c>
      <c r="H381" t="s">
        <v>111</v>
      </c>
      <c r="I381" t="s">
        <v>111</v>
      </c>
      <c r="J381" t="s">
        <v>6463</v>
      </c>
      <c r="L381" t="s">
        <v>6464</v>
      </c>
      <c r="M381" t="s">
        <v>6465</v>
      </c>
      <c r="N381" t="s">
        <v>116</v>
      </c>
      <c r="O381" t="s">
        <v>117</v>
      </c>
      <c r="P381">
        <v>96950</v>
      </c>
      <c r="Q381" t="s">
        <v>118</v>
      </c>
      <c r="S381">
        <v>16702871549</v>
      </c>
      <c r="U381">
        <v>445230</v>
      </c>
      <c r="V381" t="s">
        <v>120</v>
      </c>
      <c r="X381" t="s">
        <v>2705</v>
      </c>
      <c r="Y381" t="s">
        <v>6466</v>
      </c>
      <c r="Z381" t="s">
        <v>1461</v>
      </c>
      <c r="AA381" t="s">
        <v>2621</v>
      </c>
      <c r="AB381" t="s">
        <v>6464</v>
      </c>
      <c r="AD381" t="s">
        <v>116</v>
      </c>
      <c r="AE381" t="s">
        <v>117</v>
      </c>
      <c r="AF381">
        <v>96950</v>
      </c>
      <c r="AG381" t="s">
        <v>118</v>
      </c>
      <c r="AI381">
        <v>16702871549</v>
      </c>
      <c r="AK381" t="s">
        <v>6467</v>
      </c>
      <c r="BC381" t="str">
        <f>"45-2092.02"</f>
        <v>45-2092.02</v>
      </c>
      <c r="BD381" t="s">
        <v>187</v>
      </c>
      <c r="BE381" t="s">
        <v>6468</v>
      </c>
      <c r="BF381" t="s">
        <v>189</v>
      </c>
      <c r="BG381">
        <v>1</v>
      </c>
      <c r="BH381">
        <v>1</v>
      </c>
      <c r="BI381" s="1">
        <v>44103</v>
      </c>
      <c r="BJ381" s="1">
        <v>45197</v>
      </c>
      <c r="BK381" s="1">
        <v>44120</v>
      </c>
      <c r="BL381" s="1">
        <v>45197</v>
      </c>
      <c r="BM381">
        <v>35</v>
      </c>
      <c r="BN381">
        <v>0</v>
      </c>
      <c r="BO381">
        <v>0</v>
      </c>
      <c r="BP381">
        <v>7</v>
      </c>
      <c r="BQ381">
        <v>7</v>
      </c>
      <c r="BR381">
        <v>7</v>
      </c>
      <c r="BS381">
        <v>7</v>
      </c>
      <c r="BT381">
        <v>7</v>
      </c>
      <c r="BU381" t="str">
        <f>"6:00 AM"</f>
        <v>6:00 AM</v>
      </c>
      <c r="BV381" t="str">
        <f>"11:00 AM"</f>
        <v>11:00 AM</v>
      </c>
      <c r="BW381" t="s">
        <v>162</v>
      </c>
      <c r="BX381">
        <v>0</v>
      </c>
      <c r="BY381">
        <v>6</v>
      </c>
      <c r="BZ381" t="s">
        <v>111</v>
      </c>
      <c r="CA381">
        <v>0</v>
      </c>
      <c r="CB381" t="s">
        <v>404</v>
      </c>
      <c r="CC381" t="s">
        <v>6469</v>
      </c>
      <c r="CD381" t="s">
        <v>6470</v>
      </c>
      <c r="CE381" t="s">
        <v>116</v>
      </c>
      <c r="CF381" t="s">
        <v>117</v>
      </c>
      <c r="CG381">
        <v>96950</v>
      </c>
      <c r="CH381" s="3">
        <v>9.91</v>
      </c>
      <c r="CI381" s="3">
        <v>9.91</v>
      </c>
      <c r="CJ381" s="3">
        <v>14.87</v>
      </c>
      <c r="CK381" s="3">
        <v>14.87</v>
      </c>
      <c r="CL381" t="s">
        <v>132</v>
      </c>
      <c r="CM381" t="s">
        <v>404</v>
      </c>
      <c r="CN381" t="s">
        <v>133</v>
      </c>
      <c r="CP381" t="s">
        <v>111</v>
      </c>
      <c r="CQ381" t="s">
        <v>134</v>
      </c>
      <c r="CR381" t="s">
        <v>111</v>
      </c>
      <c r="CS381" t="s">
        <v>134</v>
      </c>
      <c r="CT381" t="s">
        <v>119</v>
      </c>
      <c r="CU381" t="s">
        <v>134</v>
      </c>
      <c r="CV381" t="s">
        <v>119</v>
      </c>
      <c r="CW381" t="s">
        <v>404</v>
      </c>
      <c r="CX381">
        <v>16702871549</v>
      </c>
      <c r="CY381" t="s">
        <v>6467</v>
      </c>
      <c r="CZ381" t="s">
        <v>236</v>
      </c>
      <c r="DA381" t="s">
        <v>134</v>
      </c>
      <c r="DB381" t="s">
        <v>111</v>
      </c>
    </row>
    <row r="382" spans="1:111" ht="15" customHeight="1" x14ac:dyDescent="0.25">
      <c r="A382" t="s">
        <v>2670</v>
      </c>
      <c r="B382" t="s">
        <v>137</v>
      </c>
      <c r="C382" s="1">
        <v>44056.018335300927</v>
      </c>
      <c r="D382" s="1">
        <v>44118</v>
      </c>
      <c r="E382" t="s">
        <v>138</v>
      </c>
      <c r="F382" s="1">
        <v>44103.833333333336</v>
      </c>
      <c r="G382" t="s">
        <v>111</v>
      </c>
      <c r="H382" t="s">
        <v>111</v>
      </c>
      <c r="I382" t="s">
        <v>111</v>
      </c>
      <c r="J382" t="s">
        <v>2671</v>
      </c>
      <c r="K382" t="s">
        <v>2672</v>
      </c>
      <c r="L382" t="s">
        <v>2673</v>
      </c>
      <c r="M382" t="s">
        <v>2674</v>
      </c>
      <c r="N382" t="s">
        <v>340</v>
      </c>
      <c r="O382" t="s">
        <v>117</v>
      </c>
      <c r="P382">
        <v>96950</v>
      </c>
      <c r="Q382" t="s">
        <v>118</v>
      </c>
      <c r="S382">
        <v>16703222338</v>
      </c>
      <c r="U382">
        <v>812112</v>
      </c>
      <c r="V382" t="s">
        <v>120</v>
      </c>
      <c r="X382" t="s">
        <v>2675</v>
      </c>
      <c r="Y382" t="s">
        <v>2676</v>
      </c>
      <c r="AA382" t="s">
        <v>123</v>
      </c>
      <c r="AB382" t="s">
        <v>2677</v>
      </c>
      <c r="AC382" t="s">
        <v>2678</v>
      </c>
      <c r="AD382" t="s">
        <v>344</v>
      </c>
      <c r="AE382" t="s">
        <v>117</v>
      </c>
      <c r="AF382">
        <v>96950</v>
      </c>
      <c r="AG382" t="s">
        <v>118</v>
      </c>
      <c r="AI382">
        <v>16703222338</v>
      </c>
      <c r="AK382" t="s">
        <v>2679</v>
      </c>
      <c r="AL382" t="s">
        <v>1754</v>
      </c>
      <c r="AM382" t="s">
        <v>2680</v>
      </c>
      <c r="AN382" t="s">
        <v>2681</v>
      </c>
      <c r="AP382" t="s">
        <v>2682</v>
      </c>
      <c r="AQ382" t="s">
        <v>2683</v>
      </c>
      <c r="AR382" t="s">
        <v>2684</v>
      </c>
      <c r="AS382" t="s">
        <v>117</v>
      </c>
      <c r="AT382">
        <v>96950</v>
      </c>
      <c r="AU382" t="s">
        <v>118</v>
      </c>
      <c r="AW382">
        <v>16702857505</v>
      </c>
      <c r="AY382" t="s">
        <v>2685</v>
      </c>
      <c r="AZ382" t="s">
        <v>2686</v>
      </c>
      <c r="BC382" t="str">
        <f>"39-5092.00"</f>
        <v>39-5092.00</v>
      </c>
      <c r="BD382" t="s">
        <v>2687</v>
      </c>
      <c r="BE382" t="s">
        <v>2688</v>
      </c>
      <c r="BF382" t="s">
        <v>2689</v>
      </c>
      <c r="BG382">
        <v>1</v>
      </c>
      <c r="BH382">
        <v>1</v>
      </c>
      <c r="BI382" s="1">
        <v>44105</v>
      </c>
      <c r="BJ382" s="1">
        <v>44469</v>
      </c>
      <c r="BK382" s="1">
        <v>44118</v>
      </c>
      <c r="BL382" s="1">
        <v>44469</v>
      </c>
      <c r="BM382">
        <v>40</v>
      </c>
      <c r="BN382">
        <v>0</v>
      </c>
      <c r="BO382">
        <v>0</v>
      </c>
      <c r="BP382">
        <v>8</v>
      </c>
      <c r="BQ382">
        <v>8</v>
      </c>
      <c r="BR382">
        <v>8</v>
      </c>
      <c r="BS382">
        <v>8</v>
      </c>
      <c r="BT382">
        <v>8</v>
      </c>
      <c r="BU382" t="str">
        <f>"9:00 AM"</f>
        <v>9:00 AM</v>
      </c>
      <c r="BV382" t="str">
        <f>"5:00 PM"</f>
        <v>5:00 PM</v>
      </c>
      <c r="BW382" t="s">
        <v>128</v>
      </c>
      <c r="BX382">
        <v>0</v>
      </c>
      <c r="BY382">
        <v>12</v>
      </c>
      <c r="BZ382" t="s">
        <v>111</v>
      </c>
      <c r="CA382">
        <v>0</v>
      </c>
      <c r="CB382" t="s">
        <v>2690</v>
      </c>
      <c r="CC382" t="s">
        <v>2691</v>
      </c>
      <c r="CD382" t="s">
        <v>2678</v>
      </c>
      <c r="CE382" t="s">
        <v>344</v>
      </c>
      <c r="CF382" t="s">
        <v>117</v>
      </c>
      <c r="CG382">
        <v>96950</v>
      </c>
      <c r="CH382" s="3">
        <v>9.35</v>
      </c>
      <c r="CI382" s="3">
        <v>9.35</v>
      </c>
      <c r="CJ382" s="3">
        <v>14.02</v>
      </c>
      <c r="CK382" s="3">
        <v>14.03</v>
      </c>
      <c r="CL382" t="s">
        <v>132</v>
      </c>
      <c r="CM382" t="s">
        <v>119</v>
      </c>
      <c r="CN382" t="s">
        <v>133</v>
      </c>
      <c r="CP382" t="s">
        <v>111</v>
      </c>
      <c r="CQ382" t="s">
        <v>134</v>
      </c>
      <c r="CR382" t="s">
        <v>111</v>
      </c>
      <c r="CS382" t="s">
        <v>134</v>
      </c>
      <c r="CT382" t="s">
        <v>119</v>
      </c>
      <c r="CU382" t="s">
        <v>134</v>
      </c>
      <c r="CV382" t="s">
        <v>119</v>
      </c>
      <c r="CW382" t="s">
        <v>2692</v>
      </c>
      <c r="CX382" t="s">
        <v>119</v>
      </c>
      <c r="CY382" t="s">
        <v>2679</v>
      </c>
      <c r="CZ382" t="s">
        <v>353</v>
      </c>
      <c r="DA382" t="s">
        <v>134</v>
      </c>
      <c r="DB382" t="s">
        <v>111</v>
      </c>
    </row>
    <row r="383" spans="1:111" ht="15" customHeight="1" x14ac:dyDescent="0.25">
      <c r="A383" t="s">
        <v>8211</v>
      </c>
      <c r="B383" t="s">
        <v>193</v>
      </c>
      <c r="C383" s="1">
        <v>44056.04593252315</v>
      </c>
      <c r="D383" s="1">
        <v>44148</v>
      </c>
      <c r="E383" t="s">
        <v>138</v>
      </c>
      <c r="F383" s="1">
        <v>44103.833333333336</v>
      </c>
      <c r="G383" t="s">
        <v>134</v>
      </c>
      <c r="H383" t="s">
        <v>111</v>
      </c>
      <c r="I383" t="s">
        <v>111</v>
      </c>
      <c r="J383" t="s">
        <v>8212</v>
      </c>
      <c r="K383" t="s">
        <v>8213</v>
      </c>
      <c r="L383" t="s">
        <v>240</v>
      </c>
      <c r="M383" t="s">
        <v>8214</v>
      </c>
      <c r="N383" t="s">
        <v>116</v>
      </c>
      <c r="O383" t="s">
        <v>117</v>
      </c>
      <c r="P383">
        <v>96950</v>
      </c>
      <c r="Q383" t="s">
        <v>118</v>
      </c>
      <c r="R383" t="s">
        <v>119</v>
      </c>
      <c r="S383">
        <v>16704833702</v>
      </c>
      <c r="T383">
        <v>0</v>
      </c>
      <c r="U383">
        <v>54151</v>
      </c>
      <c r="V383" t="s">
        <v>120</v>
      </c>
      <c r="X383" t="s">
        <v>121</v>
      </c>
      <c r="Y383" t="s">
        <v>122</v>
      </c>
      <c r="Z383" t="s">
        <v>119</v>
      </c>
      <c r="AA383" t="s">
        <v>711</v>
      </c>
      <c r="AB383" t="s">
        <v>240</v>
      </c>
      <c r="AC383" t="s">
        <v>8215</v>
      </c>
      <c r="AD383" t="s">
        <v>116</v>
      </c>
      <c r="AE383" t="s">
        <v>117</v>
      </c>
      <c r="AF383">
        <v>96950</v>
      </c>
      <c r="AG383" t="s">
        <v>118</v>
      </c>
      <c r="AH383" t="s">
        <v>119</v>
      </c>
      <c r="AI383">
        <v>16704833702</v>
      </c>
      <c r="AJ383">
        <v>0</v>
      </c>
      <c r="AK383" t="s">
        <v>8216</v>
      </c>
      <c r="BC383" t="str">
        <f>"27-1024.00"</f>
        <v>27-1024.00</v>
      </c>
      <c r="BD383" t="s">
        <v>1934</v>
      </c>
      <c r="BE383" t="s">
        <v>8217</v>
      </c>
      <c r="BF383" t="s">
        <v>3441</v>
      </c>
      <c r="BG383">
        <v>1</v>
      </c>
      <c r="BI383" s="1">
        <v>44105</v>
      </c>
      <c r="BJ383" s="1">
        <v>45199</v>
      </c>
      <c r="BM383">
        <v>40</v>
      </c>
      <c r="BN383">
        <v>0</v>
      </c>
      <c r="BO383">
        <v>8</v>
      </c>
      <c r="BP383">
        <v>8</v>
      </c>
      <c r="BQ383">
        <v>8</v>
      </c>
      <c r="BR383">
        <v>8</v>
      </c>
      <c r="BS383">
        <v>8</v>
      </c>
      <c r="BT383">
        <v>0</v>
      </c>
      <c r="BU383" t="str">
        <f>"8:00 AM"</f>
        <v>8:00 AM</v>
      </c>
      <c r="BV383" t="str">
        <f>"5:00 PM"</f>
        <v>5:00 PM</v>
      </c>
      <c r="BW383" t="s">
        <v>349</v>
      </c>
      <c r="BX383">
        <v>0</v>
      </c>
      <c r="BY383">
        <v>36</v>
      </c>
      <c r="BZ383" t="s">
        <v>111</v>
      </c>
      <c r="CA383">
        <v>0</v>
      </c>
      <c r="CB383" t="s">
        <v>8218</v>
      </c>
      <c r="CC383" t="s">
        <v>240</v>
      </c>
      <c r="CD383" t="s">
        <v>8214</v>
      </c>
      <c r="CE383" t="s">
        <v>116</v>
      </c>
      <c r="CF383" t="s">
        <v>117</v>
      </c>
      <c r="CG383">
        <v>96950</v>
      </c>
      <c r="CH383" s="3">
        <v>16.47</v>
      </c>
      <c r="CI383" s="3">
        <v>16.47</v>
      </c>
      <c r="CJ383" s="3">
        <v>24.7</v>
      </c>
      <c r="CK383" s="3">
        <v>24.7</v>
      </c>
      <c r="CL383" t="s">
        <v>132</v>
      </c>
      <c r="CM383" t="s">
        <v>119</v>
      </c>
      <c r="CN383" t="s">
        <v>133</v>
      </c>
      <c r="CP383" t="s">
        <v>111</v>
      </c>
      <c r="CQ383" t="s">
        <v>134</v>
      </c>
      <c r="CR383" t="s">
        <v>111</v>
      </c>
      <c r="CS383" t="s">
        <v>134</v>
      </c>
      <c r="CT383" t="s">
        <v>119</v>
      </c>
      <c r="CU383" t="s">
        <v>134</v>
      </c>
      <c r="CV383" t="s">
        <v>119</v>
      </c>
      <c r="CW383" t="s">
        <v>119</v>
      </c>
      <c r="CX383">
        <v>16704833702</v>
      </c>
      <c r="CY383" t="s">
        <v>8216</v>
      </c>
      <c r="CZ383" t="s">
        <v>119</v>
      </c>
      <c r="DA383" t="s">
        <v>134</v>
      </c>
      <c r="DB383" t="s">
        <v>111</v>
      </c>
      <c r="DC383" t="s">
        <v>121</v>
      </c>
      <c r="DD383" t="s">
        <v>122</v>
      </c>
      <c r="DF383" t="s">
        <v>8219</v>
      </c>
      <c r="DG383" t="s">
        <v>8216</v>
      </c>
    </row>
    <row r="384" spans="1:111" ht="15" customHeight="1" x14ac:dyDescent="0.25">
      <c r="A384" t="s">
        <v>1635</v>
      </c>
      <c r="B384" t="s">
        <v>137</v>
      </c>
      <c r="C384" s="1">
        <v>44056.08885104167</v>
      </c>
      <c r="D384" s="1">
        <v>44139</v>
      </c>
      <c r="E384" t="s">
        <v>138</v>
      </c>
      <c r="F384" s="1">
        <v>44134.833333333336</v>
      </c>
      <c r="G384" t="s">
        <v>111</v>
      </c>
      <c r="H384" t="s">
        <v>111</v>
      </c>
      <c r="I384" t="s">
        <v>111</v>
      </c>
      <c r="J384" t="s">
        <v>1636</v>
      </c>
      <c r="K384" t="s">
        <v>1637</v>
      </c>
      <c r="L384" t="s">
        <v>1638</v>
      </c>
      <c r="M384" t="s">
        <v>1639</v>
      </c>
      <c r="N384" t="s">
        <v>116</v>
      </c>
      <c r="O384" t="s">
        <v>117</v>
      </c>
      <c r="P384">
        <v>96950</v>
      </c>
      <c r="Q384" t="s">
        <v>118</v>
      </c>
      <c r="S384">
        <v>16702342783</v>
      </c>
      <c r="U384">
        <v>81299</v>
      </c>
      <c r="V384" t="s">
        <v>120</v>
      </c>
      <c r="X384" t="s">
        <v>1640</v>
      </c>
      <c r="Y384" t="s">
        <v>1641</v>
      </c>
      <c r="Z384" t="s">
        <v>1642</v>
      </c>
      <c r="AA384" t="s">
        <v>1547</v>
      </c>
      <c r="AB384" t="s">
        <v>1643</v>
      </c>
      <c r="AC384" t="s">
        <v>1639</v>
      </c>
      <c r="AD384" t="s">
        <v>116</v>
      </c>
      <c r="AE384" t="s">
        <v>117</v>
      </c>
      <c r="AF384">
        <v>96950</v>
      </c>
      <c r="AG384" t="s">
        <v>118</v>
      </c>
      <c r="AI384">
        <v>16702342783</v>
      </c>
      <c r="AK384" t="s">
        <v>1644</v>
      </c>
      <c r="AL384" t="s">
        <v>1192</v>
      </c>
      <c r="AM384" t="s">
        <v>1645</v>
      </c>
      <c r="AN384" t="s">
        <v>1436</v>
      </c>
      <c r="AO384" t="s">
        <v>1646</v>
      </c>
      <c r="AP384" t="s">
        <v>1437</v>
      </c>
      <c r="AQ384" t="s">
        <v>1438</v>
      </c>
      <c r="AR384" t="s">
        <v>116</v>
      </c>
      <c r="AS384" t="s">
        <v>117</v>
      </c>
      <c r="AT384">
        <v>96950</v>
      </c>
      <c r="AU384" t="s">
        <v>118</v>
      </c>
      <c r="AW384">
        <v>16702330081</v>
      </c>
      <c r="AY384" t="s">
        <v>1439</v>
      </c>
      <c r="AZ384" t="s">
        <v>1440</v>
      </c>
      <c r="BA384" t="s">
        <v>117</v>
      </c>
      <c r="BB384" t="s">
        <v>1441</v>
      </c>
      <c r="BC384" t="str">
        <f>"31-9011.00"</f>
        <v>31-9011.00</v>
      </c>
      <c r="BD384" t="s">
        <v>504</v>
      </c>
      <c r="BE384" t="s">
        <v>1647</v>
      </c>
      <c r="BF384" t="s">
        <v>1648</v>
      </c>
      <c r="BG384">
        <v>4</v>
      </c>
      <c r="BH384">
        <v>4</v>
      </c>
      <c r="BI384" s="1">
        <v>44136</v>
      </c>
      <c r="BJ384" s="1">
        <v>44500</v>
      </c>
      <c r="BK384" s="1">
        <v>44139</v>
      </c>
      <c r="BL384" s="1">
        <v>44500</v>
      </c>
      <c r="BM384">
        <v>40</v>
      </c>
      <c r="BN384">
        <v>0</v>
      </c>
      <c r="BO384">
        <v>0</v>
      </c>
      <c r="BP384">
        <v>8</v>
      </c>
      <c r="BQ384">
        <v>8</v>
      </c>
      <c r="BR384">
        <v>8</v>
      </c>
      <c r="BS384">
        <v>8</v>
      </c>
      <c r="BT384">
        <v>8</v>
      </c>
      <c r="BU384" t="str">
        <f>"9:00 AM"</f>
        <v>9:00 AM</v>
      </c>
      <c r="BV384" t="str">
        <f>"6:00 PM"</f>
        <v>6:00 PM</v>
      </c>
      <c r="BW384" t="s">
        <v>128</v>
      </c>
      <c r="BX384">
        <v>0</v>
      </c>
      <c r="BY384">
        <v>24</v>
      </c>
      <c r="BZ384" t="s">
        <v>111</v>
      </c>
      <c r="CA384">
        <v>0</v>
      </c>
      <c r="CB384" t="s">
        <v>1649</v>
      </c>
      <c r="CC384" t="s">
        <v>1638</v>
      </c>
      <c r="CD384" t="s">
        <v>1639</v>
      </c>
      <c r="CE384" t="s">
        <v>116</v>
      </c>
      <c r="CF384" t="s">
        <v>117</v>
      </c>
      <c r="CG384">
        <v>96950</v>
      </c>
      <c r="CH384" s="3">
        <v>12.22</v>
      </c>
      <c r="CI384" s="3">
        <v>12.22</v>
      </c>
      <c r="CL384" t="s">
        <v>132</v>
      </c>
      <c r="CM384" t="s">
        <v>119</v>
      </c>
      <c r="CN384" t="s">
        <v>133</v>
      </c>
      <c r="CP384" t="s">
        <v>111</v>
      </c>
      <c r="CQ384" t="s">
        <v>134</v>
      </c>
      <c r="CR384" t="s">
        <v>111</v>
      </c>
      <c r="CS384" t="s">
        <v>111</v>
      </c>
      <c r="CT384" t="s">
        <v>119</v>
      </c>
      <c r="CU384" t="s">
        <v>134</v>
      </c>
      <c r="CV384" t="s">
        <v>134</v>
      </c>
      <c r="CW384" t="s">
        <v>1650</v>
      </c>
      <c r="CX384">
        <v>16702342783</v>
      </c>
      <c r="CY384" t="s">
        <v>1644</v>
      </c>
      <c r="CZ384" t="s">
        <v>119</v>
      </c>
      <c r="DA384" t="s">
        <v>134</v>
      </c>
      <c r="DB384" t="s">
        <v>111</v>
      </c>
    </row>
    <row r="385" spans="1:107" ht="15" customHeight="1" x14ac:dyDescent="0.25">
      <c r="A385" t="s">
        <v>7544</v>
      </c>
      <c r="B385" t="s">
        <v>109</v>
      </c>
      <c r="C385" s="1">
        <v>44056.086351273145</v>
      </c>
      <c r="D385" s="1">
        <v>44137</v>
      </c>
      <c r="E385" t="s">
        <v>138</v>
      </c>
      <c r="F385" s="1">
        <v>44103.833333333336</v>
      </c>
      <c r="G385" t="s">
        <v>134</v>
      </c>
      <c r="H385" t="s">
        <v>111</v>
      </c>
      <c r="I385" t="s">
        <v>111</v>
      </c>
      <c r="J385" t="s">
        <v>1137</v>
      </c>
      <c r="K385" t="s">
        <v>1138</v>
      </c>
      <c r="L385" t="s">
        <v>1139</v>
      </c>
      <c r="M385" t="s">
        <v>344</v>
      </c>
      <c r="N385" t="s">
        <v>154</v>
      </c>
      <c r="O385" t="s">
        <v>117</v>
      </c>
      <c r="P385">
        <v>96950</v>
      </c>
      <c r="Q385" t="s">
        <v>118</v>
      </c>
      <c r="S385">
        <v>16702379950</v>
      </c>
      <c r="U385">
        <v>721120</v>
      </c>
      <c r="V385" t="s">
        <v>120</v>
      </c>
      <c r="X385" t="s">
        <v>1140</v>
      </c>
      <c r="Y385" t="s">
        <v>1141</v>
      </c>
      <c r="AA385" t="s">
        <v>1142</v>
      </c>
      <c r="AB385" t="s">
        <v>1139</v>
      </c>
      <c r="AC385" t="s">
        <v>344</v>
      </c>
      <c r="AD385" t="s">
        <v>154</v>
      </c>
      <c r="AE385" t="s">
        <v>117</v>
      </c>
      <c r="AF385">
        <v>96950</v>
      </c>
      <c r="AG385" t="s">
        <v>118</v>
      </c>
      <c r="AI385">
        <v>16702379950</v>
      </c>
      <c r="AK385" t="s">
        <v>1143</v>
      </c>
      <c r="BC385" t="str">
        <f>"43-5032.00"</f>
        <v>43-5032.00</v>
      </c>
      <c r="BD385" t="s">
        <v>7545</v>
      </c>
      <c r="BE385" t="s">
        <v>7546</v>
      </c>
      <c r="BF385" t="s">
        <v>7547</v>
      </c>
      <c r="BG385">
        <v>6</v>
      </c>
      <c r="BI385" s="1">
        <v>44105</v>
      </c>
      <c r="BJ385" s="1">
        <v>44469</v>
      </c>
      <c r="BM385">
        <v>35</v>
      </c>
      <c r="BN385">
        <v>0</v>
      </c>
      <c r="BO385">
        <v>7</v>
      </c>
      <c r="BP385">
        <v>7</v>
      </c>
      <c r="BQ385">
        <v>7</v>
      </c>
      <c r="BR385">
        <v>7</v>
      </c>
      <c r="BS385">
        <v>7</v>
      </c>
      <c r="BT385">
        <v>0</v>
      </c>
      <c r="BU385" t="str">
        <f>"6:00 AM"</f>
        <v>6:00 AM</v>
      </c>
      <c r="BV385" t="str">
        <f>"2:00 PM"</f>
        <v>2:00 PM</v>
      </c>
      <c r="BW385" t="s">
        <v>128</v>
      </c>
      <c r="BX385">
        <v>0</v>
      </c>
      <c r="BY385">
        <v>12</v>
      </c>
      <c r="BZ385" t="s">
        <v>134</v>
      </c>
      <c r="CA385">
        <v>10</v>
      </c>
      <c r="CB385" t="s">
        <v>7548</v>
      </c>
      <c r="CC385" t="s">
        <v>1139</v>
      </c>
      <c r="CD385" t="s">
        <v>344</v>
      </c>
      <c r="CE385" t="s">
        <v>154</v>
      </c>
      <c r="CF385" t="s">
        <v>117</v>
      </c>
      <c r="CG385">
        <v>96950</v>
      </c>
      <c r="CH385" s="3">
        <v>18.98</v>
      </c>
      <c r="CI385" s="3">
        <v>20</v>
      </c>
      <c r="CJ385" s="3">
        <v>28.47</v>
      </c>
      <c r="CK385" s="3">
        <v>30</v>
      </c>
      <c r="CL385" t="s">
        <v>132</v>
      </c>
      <c r="CN385" t="s">
        <v>133</v>
      </c>
      <c r="CP385" t="s">
        <v>111</v>
      </c>
      <c r="CQ385" t="s">
        <v>134</v>
      </c>
      <c r="CR385" t="s">
        <v>134</v>
      </c>
      <c r="CS385" t="s">
        <v>134</v>
      </c>
      <c r="CT385" t="s">
        <v>119</v>
      </c>
      <c r="CU385" t="s">
        <v>134</v>
      </c>
      <c r="CV385" t="s">
        <v>134</v>
      </c>
      <c r="CW385" t="s">
        <v>1147</v>
      </c>
      <c r="CX385">
        <v>16702379900</v>
      </c>
      <c r="CY385" t="s">
        <v>1148</v>
      </c>
      <c r="CZ385" t="s">
        <v>119</v>
      </c>
      <c r="DA385" t="s">
        <v>134</v>
      </c>
      <c r="DB385" t="s">
        <v>111</v>
      </c>
    </row>
    <row r="386" spans="1:107" ht="15" customHeight="1" x14ac:dyDescent="0.25">
      <c r="A386" t="s">
        <v>9069</v>
      </c>
      <c r="B386" t="s">
        <v>109</v>
      </c>
      <c r="C386" s="1">
        <v>44056.096038541669</v>
      </c>
      <c r="D386" s="1">
        <v>44105</v>
      </c>
      <c r="E386" t="s">
        <v>138</v>
      </c>
      <c r="F386" s="1">
        <v>44103.833333333336</v>
      </c>
      <c r="G386" t="s">
        <v>111</v>
      </c>
      <c r="H386" t="s">
        <v>111</v>
      </c>
      <c r="I386" t="s">
        <v>111</v>
      </c>
      <c r="J386" t="s">
        <v>1137</v>
      </c>
      <c r="K386" t="s">
        <v>1138</v>
      </c>
      <c r="L386" t="s">
        <v>1139</v>
      </c>
      <c r="M386" t="s">
        <v>344</v>
      </c>
      <c r="N386" t="s">
        <v>154</v>
      </c>
      <c r="O386" t="s">
        <v>117</v>
      </c>
      <c r="P386">
        <v>96950</v>
      </c>
      <c r="Q386" t="s">
        <v>118</v>
      </c>
      <c r="S386">
        <v>16702379950</v>
      </c>
      <c r="U386">
        <v>721120</v>
      </c>
      <c r="V386" t="s">
        <v>120</v>
      </c>
      <c r="X386" t="s">
        <v>1140</v>
      </c>
      <c r="Y386" t="s">
        <v>1141</v>
      </c>
      <c r="AA386" t="s">
        <v>1142</v>
      </c>
      <c r="AB386" t="s">
        <v>1139</v>
      </c>
      <c r="AC386" t="s">
        <v>344</v>
      </c>
      <c r="AD386" t="s">
        <v>154</v>
      </c>
      <c r="AE386" t="s">
        <v>117</v>
      </c>
      <c r="AF386">
        <v>96950</v>
      </c>
      <c r="AG386" t="s">
        <v>118</v>
      </c>
      <c r="AI386">
        <v>16702379950</v>
      </c>
      <c r="AK386" t="s">
        <v>1143</v>
      </c>
      <c r="BC386" t="str">
        <f>"49-3023.01"</f>
        <v>49-3023.01</v>
      </c>
      <c r="BD386" t="s">
        <v>451</v>
      </c>
      <c r="BE386" t="s">
        <v>9070</v>
      </c>
      <c r="BF386" t="s">
        <v>9071</v>
      </c>
      <c r="BG386">
        <v>5</v>
      </c>
      <c r="BI386" s="1">
        <v>44105</v>
      </c>
      <c r="BJ386" s="1">
        <v>44469</v>
      </c>
      <c r="BM386">
        <v>35</v>
      </c>
      <c r="BN386">
        <v>0</v>
      </c>
      <c r="BO386">
        <v>7</v>
      </c>
      <c r="BP386">
        <v>7</v>
      </c>
      <c r="BQ386">
        <v>7</v>
      </c>
      <c r="BR386">
        <v>7</v>
      </c>
      <c r="BS386">
        <v>7</v>
      </c>
      <c r="BT386">
        <v>0</v>
      </c>
      <c r="BU386" t="str">
        <f>"6:00 AM"</f>
        <v>6:00 AM</v>
      </c>
      <c r="BV386" t="str">
        <f>"2:00 PM"</f>
        <v>2:00 PM</v>
      </c>
      <c r="BW386" t="s">
        <v>128</v>
      </c>
      <c r="BX386">
        <v>0</v>
      </c>
      <c r="BY386">
        <v>24</v>
      </c>
      <c r="BZ386" t="s">
        <v>111</v>
      </c>
      <c r="CA386">
        <v>0</v>
      </c>
      <c r="CB386" t="s">
        <v>9072</v>
      </c>
      <c r="CC386" t="s">
        <v>1139</v>
      </c>
      <c r="CD386" t="s">
        <v>344</v>
      </c>
      <c r="CE386" t="s">
        <v>154</v>
      </c>
      <c r="CF386" t="s">
        <v>117</v>
      </c>
      <c r="CG386">
        <v>96950</v>
      </c>
      <c r="CH386" s="3">
        <v>14.71</v>
      </c>
      <c r="CI386" s="3">
        <v>16</v>
      </c>
      <c r="CJ386" s="3">
        <v>22.07</v>
      </c>
      <c r="CK386" s="3">
        <v>24</v>
      </c>
      <c r="CL386" t="s">
        <v>132</v>
      </c>
      <c r="CN386" t="s">
        <v>133</v>
      </c>
      <c r="CP386" t="s">
        <v>111</v>
      </c>
      <c r="CQ386" t="s">
        <v>134</v>
      </c>
      <c r="CR386" t="s">
        <v>134</v>
      </c>
      <c r="CS386" t="s">
        <v>134</v>
      </c>
      <c r="CT386" t="s">
        <v>119</v>
      </c>
      <c r="CU386" t="s">
        <v>134</v>
      </c>
      <c r="CV386" t="s">
        <v>134</v>
      </c>
      <c r="CW386" t="s">
        <v>1147</v>
      </c>
      <c r="CX386">
        <v>16702379900</v>
      </c>
      <c r="CY386" t="s">
        <v>1148</v>
      </c>
      <c r="CZ386" t="s">
        <v>119</v>
      </c>
      <c r="DA386" t="s">
        <v>134</v>
      </c>
      <c r="DB386" t="s">
        <v>111</v>
      </c>
    </row>
    <row r="387" spans="1:107" ht="15" customHeight="1" x14ac:dyDescent="0.25">
      <c r="A387" t="s">
        <v>4433</v>
      </c>
      <c r="B387" t="s">
        <v>109</v>
      </c>
      <c r="C387" s="1">
        <v>44056.117575115743</v>
      </c>
      <c r="D387" s="1">
        <v>44147</v>
      </c>
      <c r="E387" t="s">
        <v>138</v>
      </c>
      <c r="F387" s="1">
        <v>44114.833333333336</v>
      </c>
      <c r="G387" t="s">
        <v>134</v>
      </c>
      <c r="H387" t="s">
        <v>111</v>
      </c>
      <c r="I387" t="s">
        <v>111</v>
      </c>
      <c r="J387" t="s">
        <v>4434</v>
      </c>
      <c r="K387" t="s">
        <v>119</v>
      </c>
      <c r="L387" t="s">
        <v>4435</v>
      </c>
      <c r="M387" t="s">
        <v>4436</v>
      </c>
      <c r="N387" t="s">
        <v>344</v>
      </c>
      <c r="O387" t="s">
        <v>117</v>
      </c>
      <c r="P387">
        <v>96950</v>
      </c>
      <c r="Q387" t="s">
        <v>118</v>
      </c>
      <c r="R387" t="s">
        <v>119</v>
      </c>
      <c r="S387">
        <v>16702355572</v>
      </c>
      <c r="T387">
        <v>0</v>
      </c>
      <c r="U387">
        <v>23822</v>
      </c>
      <c r="V387" t="s">
        <v>120</v>
      </c>
      <c r="X387" t="s">
        <v>4437</v>
      </c>
      <c r="Y387" t="s">
        <v>4438</v>
      </c>
      <c r="Z387" t="s">
        <v>119</v>
      </c>
      <c r="AA387" t="s">
        <v>4439</v>
      </c>
      <c r="AB387" t="s">
        <v>4440</v>
      </c>
      <c r="AC387" t="s">
        <v>4436</v>
      </c>
      <c r="AD387" t="s">
        <v>344</v>
      </c>
      <c r="AE387" t="s">
        <v>117</v>
      </c>
      <c r="AF387">
        <v>96950</v>
      </c>
      <c r="AG387" t="s">
        <v>118</v>
      </c>
      <c r="AH387" t="s">
        <v>119</v>
      </c>
      <c r="AI387">
        <v>16702355572</v>
      </c>
      <c r="AJ387">
        <v>0</v>
      </c>
      <c r="AK387" t="s">
        <v>4441</v>
      </c>
      <c r="BC387" t="str">
        <f>"37-2012.00"</f>
        <v>37-2012.00</v>
      </c>
      <c r="BD387" t="s">
        <v>424</v>
      </c>
      <c r="BE387" t="s">
        <v>4442</v>
      </c>
      <c r="BF387" t="s">
        <v>4042</v>
      </c>
      <c r="BG387">
        <v>1</v>
      </c>
      <c r="BI387" s="1">
        <v>44116</v>
      </c>
      <c r="BJ387" s="1">
        <v>44480</v>
      </c>
      <c r="BM387">
        <v>40</v>
      </c>
      <c r="BN387">
        <v>0</v>
      </c>
      <c r="BO387">
        <v>8</v>
      </c>
      <c r="BP387">
        <v>8</v>
      </c>
      <c r="BQ387">
        <v>8</v>
      </c>
      <c r="BR387">
        <v>8</v>
      </c>
      <c r="BS387">
        <v>8</v>
      </c>
      <c r="BT387">
        <v>0</v>
      </c>
      <c r="BU387" t="str">
        <f>"8:00 AM"</f>
        <v>8:00 AM</v>
      </c>
      <c r="BV387" t="str">
        <f>"5:00 PM"</f>
        <v>5:00 PM</v>
      </c>
      <c r="BW387" t="s">
        <v>128</v>
      </c>
      <c r="BX387">
        <v>0</v>
      </c>
      <c r="BY387">
        <v>3</v>
      </c>
      <c r="BZ387" t="s">
        <v>111</v>
      </c>
      <c r="CA387">
        <v>0</v>
      </c>
      <c r="CB387" t="s">
        <v>4443</v>
      </c>
      <c r="CC387" t="s">
        <v>4440</v>
      </c>
      <c r="CD387" t="s">
        <v>4436</v>
      </c>
      <c r="CE387" t="s">
        <v>340</v>
      </c>
      <c r="CF387" t="s">
        <v>117</v>
      </c>
      <c r="CG387">
        <v>96950</v>
      </c>
      <c r="CH387" s="3">
        <v>7.69</v>
      </c>
      <c r="CI387" s="3">
        <v>8</v>
      </c>
      <c r="CJ387" s="3">
        <v>11.54</v>
      </c>
      <c r="CK387" s="3">
        <v>12</v>
      </c>
      <c r="CL387" t="s">
        <v>132</v>
      </c>
      <c r="CM387" t="s">
        <v>119</v>
      </c>
      <c r="CN387" t="s">
        <v>133</v>
      </c>
      <c r="CP387" t="s">
        <v>111</v>
      </c>
      <c r="CQ387" t="s">
        <v>134</v>
      </c>
      <c r="CR387" t="s">
        <v>111</v>
      </c>
      <c r="CS387" t="s">
        <v>134</v>
      </c>
      <c r="CT387" t="s">
        <v>119</v>
      </c>
      <c r="CU387" t="s">
        <v>134</v>
      </c>
      <c r="CV387" t="s">
        <v>119</v>
      </c>
      <c r="CW387" t="s">
        <v>4444</v>
      </c>
      <c r="CX387" t="s">
        <v>119</v>
      </c>
      <c r="CY387" t="s">
        <v>4441</v>
      </c>
      <c r="CZ387" t="s">
        <v>335</v>
      </c>
      <c r="DA387" t="s">
        <v>134</v>
      </c>
      <c r="DB387" t="s">
        <v>111</v>
      </c>
    </row>
    <row r="388" spans="1:107" ht="15" customHeight="1" x14ac:dyDescent="0.25">
      <c r="A388" t="s">
        <v>3281</v>
      </c>
      <c r="B388" t="s">
        <v>3282</v>
      </c>
      <c r="C388" s="1">
        <v>44056.147769675925</v>
      </c>
      <c r="D388" s="1">
        <v>44123</v>
      </c>
      <c r="E388" t="s">
        <v>138</v>
      </c>
      <c r="F388" s="1">
        <v>44103.833333333336</v>
      </c>
      <c r="G388" t="s">
        <v>134</v>
      </c>
      <c r="H388" t="s">
        <v>111</v>
      </c>
      <c r="I388" t="s">
        <v>111</v>
      </c>
      <c r="J388" t="s">
        <v>3283</v>
      </c>
      <c r="L388" t="s">
        <v>3284</v>
      </c>
      <c r="M388" t="s">
        <v>3285</v>
      </c>
      <c r="N388" t="s">
        <v>116</v>
      </c>
      <c r="O388" t="s">
        <v>117</v>
      </c>
      <c r="P388">
        <v>96950</v>
      </c>
      <c r="Q388" t="s">
        <v>118</v>
      </c>
      <c r="S388">
        <v>16702356238</v>
      </c>
      <c r="U388">
        <v>56132</v>
      </c>
      <c r="V388" t="s">
        <v>120</v>
      </c>
      <c r="X388" t="s">
        <v>3286</v>
      </c>
      <c r="Y388" t="s">
        <v>3287</v>
      </c>
      <c r="Z388" t="s">
        <v>3288</v>
      </c>
      <c r="AA388" t="s">
        <v>2160</v>
      </c>
      <c r="AB388" t="s">
        <v>3284</v>
      </c>
      <c r="AC388" t="s">
        <v>3285</v>
      </c>
      <c r="AD388" t="s">
        <v>116</v>
      </c>
      <c r="AE388" t="s">
        <v>117</v>
      </c>
      <c r="AF388">
        <v>96950</v>
      </c>
      <c r="AG388" t="s">
        <v>118</v>
      </c>
      <c r="AI388">
        <v>16702356238</v>
      </c>
      <c r="AK388" t="s">
        <v>3289</v>
      </c>
      <c r="BC388" t="str">
        <f>"37-2011.00"</f>
        <v>37-2011.00</v>
      </c>
      <c r="BD388" t="s">
        <v>898</v>
      </c>
      <c r="BE388" t="s">
        <v>3290</v>
      </c>
      <c r="BF388" t="s">
        <v>3291</v>
      </c>
      <c r="BG388">
        <v>11</v>
      </c>
      <c r="BH388">
        <v>10</v>
      </c>
      <c r="BI388" s="1">
        <v>44105</v>
      </c>
      <c r="BJ388" s="1">
        <v>44469</v>
      </c>
      <c r="BK388" s="1">
        <v>44123</v>
      </c>
      <c r="BL388" s="1">
        <v>44469</v>
      </c>
      <c r="BM388">
        <v>35</v>
      </c>
      <c r="BN388">
        <v>0</v>
      </c>
      <c r="BO388">
        <v>7</v>
      </c>
      <c r="BP388">
        <v>7</v>
      </c>
      <c r="BQ388">
        <v>7</v>
      </c>
      <c r="BR388">
        <v>7</v>
      </c>
      <c r="BS388">
        <v>7</v>
      </c>
      <c r="BT388">
        <v>0</v>
      </c>
      <c r="BU388" t="str">
        <f>"8:00 AM"</f>
        <v>8:00 AM</v>
      </c>
      <c r="BV388" t="str">
        <f>"4:00 PM"</f>
        <v>4:00 PM</v>
      </c>
      <c r="BW388" t="s">
        <v>162</v>
      </c>
      <c r="BX388">
        <v>0</v>
      </c>
      <c r="BY388">
        <v>1</v>
      </c>
      <c r="BZ388" t="s">
        <v>111</v>
      </c>
      <c r="CA388">
        <v>0</v>
      </c>
      <c r="CB388" t="s">
        <v>3292</v>
      </c>
      <c r="CC388" t="s">
        <v>3293</v>
      </c>
      <c r="CD388" t="s">
        <v>903</v>
      </c>
      <c r="CE388" t="s">
        <v>116</v>
      </c>
      <c r="CF388" t="s">
        <v>117</v>
      </c>
      <c r="CG388">
        <v>96950</v>
      </c>
      <c r="CH388" s="3">
        <v>10.42</v>
      </c>
      <c r="CI388" s="3">
        <v>10.42</v>
      </c>
      <c r="CJ388" s="3">
        <v>15.63</v>
      </c>
      <c r="CK388" s="3">
        <v>15.63</v>
      </c>
      <c r="CL388" t="s">
        <v>132</v>
      </c>
      <c r="CM388" t="s">
        <v>119</v>
      </c>
      <c r="CN388" t="s">
        <v>133</v>
      </c>
      <c r="CP388" t="s">
        <v>111</v>
      </c>
      <c r="CQ388" t="s">
        <v>134</v>
      </c>
      <c r="CR388" t="s">
        <v>111</v>
      </c>
      <c r="CS388" t="s">
        <v>134</v>
      </c>
      <c r="CT388" t="s">
        <v>119</v>
      </c>
      <c r="CU388" t="s">
        <v>134</v>
      </c>
      <c r="CV388" t="s">
        <v>134</v>
      </c>
      <c r="CW388" t="s">
        <v>3294</v>
      </c>
      <c r="CX388">
        <v>16702356238</v>
      </c>
      <c r="CY388" t="s">
        <v>3289</v>
      </c>
      <c r="CZ388" t="s">
        <v>119</v>
      </c>
      <c r="DA388" t="s">
        <v>134</v>
      </c>
      <c r="DB388" t="s">
        <v>111</v>
      </c>
    </row>
    <row r="389" spans="1:107" ht="15" customHeight="1" x14ac:dyDescent="0.25">
      <c r="A389" t="s">
        <v>4547</v>
      </c>
      <c r="B389" t="s">
        <v>109</v>
      </c>
      <c r="C389" s="1">
        <v>44056.160731828706</v>
      </c>
      <c r="D389" s="1">
        <v>44137</v>
      </c>
      <c r="E389" t="s">
        <v>110</v>
      </c>
      <c r="G389" t="s">
        <v>111</v>
      </c>
      <c r="H389" t="s">
        <v>111</v>
      </c>
      <c r="I389" t="s">
        <v>111</v>
      </c>
      <c r="J389" t="s">
        <v>4548</v>
      </c>
      <c r="K389" t="s">
        <v>4549</v>
      </c>
      <c r="L389" t="s">
        <v>4550</v>
      </c>
      <c r="M389" t="s">
        <v>4194</v>
      </c>
      <c r="N389" t="s">
        <v>116</v>
      </c>
      <c r="O389" t="s">
        <v>117</v>
      </c>
      <c r="P389">
        <v>96950</v>
      </c>
      <c r="Q389" t="s">
        <v>118</v>
      </c>
      <c r="R389" t="s">
        <v>117</v>
      </c>
      <c r="S389">
        <v>16702853669</v>
      </c>
      <c r="U389">
        <v>236116</v>
      </c>
      <c r="V389" t="s">
        <v>120</v>
      </c>
      <c r="X389" t="s">
        <v>4551</v>
      </c>
      <c r="Y389" t="s">
        <v>4552</v>
      </c>
      <c r="Z389" t="s">
        <v>4553</v>
      </c>
      <c r="AA389" t="s">
        <v>2621</v>
      </c>
      <c r="AB389" t="s">
        <v>4550</v>
      </c>
      <c r="AC389" t="s">
        <v>4194</v>
      </c>
      <c r="AD389" t="s">
        <v>116</v>
      </c>
      <c r="AE389" t="s">
        <v>117</v>
      </c>
      <c r="AF389">
        <v>96950</v>
      </c>
      <c r="AG389" t="s">
        <v>118</v>
      </c>
      <c r="AH389" t="s">
        <v>117</v>
      </c>
      <c r="AI389">
        <v>16702853669</v>
      </c>
      <c r="AK389" t="s">
        <v>4554</v>
      </c>
      <c r="BC389" t="str">
        <f>"47-2051.00"</f>
        <v>47-2051.00</v>
      </c>
      <c r="BD389" t="s">
        <v>2200</v>
      </c>
      <c r="BE389" t="s">
        <v>4555</v>
      </c>
      <c r="BF389" t="s">
        <v>4556</v>
      </c>
      <c r="BG389">
        <v>10</v>
      </c>
      <c r="BI389" s="1">
        <v>44105</v>
      </c>
      <c r="BJ389" s="1">
        <v>44469</v>
      </c>
      <c r="BM389">
        <v>40</v>
      </c>
      <c r="BN389">
        <v>0</v>
      </c>
      <c r="BO389">
        <v>8</v>
      </c>
      <c r="BP389">
        <v>8</v>
      </c>
      <c r="BQ389">
        <v>8</v>
      </c>
      <c r="BR389">
        <v>8</v>
      </c>
      <c r="BS389">
        <v>8</v>
      </c>
      <c r="BT389">
        <v>0</v>
      </c>
      <c r="BU389" t="str">
        <f>"8:00 AM"</f>
        <v>8:00 AM</v>
      </c>
      <c r="BV389" t="str">
        <f t="shared" ref="BV389:BV396" si="27">"5:00 PM"</f>
        <v>5:00 PM</v>
      </c>
      <c r="BW389" t="s">
        <v>128</v>
      </c>
      <c r="BX389">
        <v>0</v>
      </c>
      <c r="BY389">
        <v>3</v>
      </c>
      <c r="BZ389" t="s">
        <v>111</v>
      </c>
      <c r="CA389">
        <v>0</v>
      </c>
      <c r="CB389" t="s">
        <v>4557</v>
      </c>
      <c r="CC389" t="s">
        <v>4550</v>
      </c>
      <c r="CD389" t="s">
        <v>4194</v>
      </c>
      <c r="CE389" t="s">
        <v>116</v>
      </c>
      <c r="CF389" t="s">
        <v>117</v>
      </c>
      <c r="CG389">
        <v>96950</v>
      </c>
      <c r="CH389" s="3">
        <v>15.55</v>
      </c>
      <c r="CI389" s="3">
        <v>16</v>
      </c>
      <c r="CJ389" s="3">
        <v>23.35</v>
      </c>
      <c r="CK389" s="3">
        <v>24</v>
      </c>
      <c r="CL389" t="s">
        <v>132</v>
      </c>
      <c r="CM389" t="s">
        <v>119</v>
      </c>
      <c r="CN389" t="s">
        <v>631</v>
      </c>
      <c r="CP389" t="s">
        <v>111</v>
      </c>
      <c r="CQ389" t="s">
        <v>134</v>
      </c>
      <c r="CR389" t="s">
        <v>134</v>
      </c>
      <c r="CS389" t="s">
        <v>134</v>
      </c>
      <c r="CT389" t="s">
        <v>119</v>
      </c>
      <c r="CU389" t="s">
        <v>134</v>
      </c>
      <c r="CV389" t="s">
        <v>119</v>
      </c>
      <c r="CW389" t="s">
        <v>2152</v>
      </c>
      <c r="CX389">
        <v>16702853669</v>
      </c>
      <c r="CY389" t="s">
        <v>4554</v>
      </c>
      <c r="CZ389" t="s">
        <v>119</v>
      </c>
      <c r="DA389" t="s">
        <v>134</v>
      </c>
      <c r="DB389" t="s">
        <v>111</v>
      </c>
    </row>
    <row r="390" spans="1:107" ht="15" customHeight="1" x14ac:dyDescent="0.25">
      <c r="A390" t="s">
        <v>5677</v>
      </c>
      <c r="B390" t="s">
        <v>109</v>
      </c>
      <c r="C390" s="1">
        <v>44056.165013541664</v>
      </c>
      <c r="D390" s="1">
        <v>44137</v>
      </c>
      <c r="E390" t="s">
        <v>110</v>
      </c>
      <c r="G390" t="s">
        <v>111</v>
      </c>
      <c r="H390" t="s">
        <v>111</v>
      </c>
      <c r="I390" t="s">
        <v>111</v>
      </c>
      <c r="J390" t="s">
        <v>4548</v>
      </c>
      <c r="K390" t="s">
        <v>4549</v>
      </c>
      <c r="L390" t="s">
        <v>4550</v>
      </c>
      <c r="M390" t="s">
        <v>4194</v>
      </c>
      <c r="N390" t="s">
        <v>116</v>
      </c>
      <c r="O390" t="s">
        <v>117</v>
      </c>
      <c r="P390">
        <v>96950</v>
      </c>
      <c r="Q390" t="s">
        <v>118</v>
      </c>
      <c r="R390" t="s">
        <v>117</v>
      </c>
      <c r="S390">
        <v>16702853669</v>
      </c>
      <c r="U390">
        <v>8112</v>
      </c>
      <c r="V390" t="s">
        <v>120</v>
      </c>
      <c r="X390" t="s">
        <v>4551</v>
      </c>
      <c r="Y390" t="s">
        <v>4552</v>
      </c>
      <c r="Z390" t="s">
        <v>4553</v>
      </c>
      <c r="AA390" t="s">
        <v>2621</v>
      </c>
      <c r="AB390" t="s">
        <v>4550</v>
      </c>
      <c r="AC390" t="s">
        <v>4194</v>
      </c>
      <c r="AD390" t="s">
        <v>116</v>
      </c>
      <c r="AE390" t="s">
        <v>117</v>
      </c>
      <c r="AF390">
        <v>96950</v>
      </c>
      <c r="AG390" t="s">
        <v>118</v>
      </c>
      <c r="AH390" t="s">
        <v>117</v>
      </c>
      <c r="AI390">
        <v>16702853669</v>
      </c>
      <c r="AK390" t="s">
        <v>4554</v>
      </c>
      <c r="BC390" t="str">
        <f>"49-9071.00"</f>
        <v>49-9071.00</v>
      </c>
      <c r="BD390" t="s">
        <v>125</v>
      </c>
      <c r="BE390" t="s">
        <v>5678</v>
      </c>
      <c r="BF390" t="s">
        <v>5679</v>
      </c>
      <c r="BG390">
        <v>10</v>
      </c>
      <c r="BI390" s="1">
        <v>44105</v>
      </c>
      <c r="BJ390" s="1">
        <v>44469</v>
      </c>
      <c r="BM390">
        <v>40</v>
      </c>
      <c r="BN390">
        <v>0</v>
      </c>
      <c r="BO390">
        <v>8</v>
      </c>
      <c r="BP390">
        <v>8</v>
      </c>
      <c r="BQ390">
        <v>8</v>
      </c>
      <c r="BR390">
        <v>8</v>
      </c>
      <c r="BS390">
        <v>8</v>
      </c>
      <c r="BT390">
        <v>0</v>
      </c>
      <c r="BU390" t="str">
        <f>"8:00 AM"</f>
        <v>8:00 AM</v>
      </c>
      <c r="BV390" t="str">
        <f t="shared" si="27"/>
        <v>5:00 PM</v>
      </c>
      <c r="BW390" t="s">
        <v>128</v>
      </c>
      <c r="BX390">
        <v>0</v>
      </c>
      <c r="BY390">
        <v>12</v>
      </c>
      <c r="BZ390" t="s">
        <v>111</v>
      </c>
      <c r="CA390">
        <v>0</v>
      </c>
      <c r="CB390" t="s">
        <v>5680</v>
      </c>
      <c r="CC390" t="s">
        <v>4550</v>
      </c>
      <c r="CD390" t="s">
        <v>4194</v>
      </c>
      <c r="CE390" t="s">
        <v>116</v>
      </c>
      <c r="CF390" t="s">
        <v>117</v>
      </c>
      <c r="CG390">
        <v>96950</v>
      </c>
      <c r="CH390" s="3">
        <v>12.64</v>
      </c>
      <c r="CI390" s="3">
        <v>13.5</v>
      </c>
      <c r="CJ390" s="3">
        <v>18.96</v>
      </c>
      <c r="CK390" s="3">
        <v>20.25</v>
      </c>
      <c r="CL390" t="s">
        <v>132</v>
      </c>
      <c r="CM390" t="s">
        <v>119</v>
      </c>
      <c r="CN390" t="s">
        <v>631</v>
      </c>
      <c r="CP390" t="s">
        <v>111</v>
      </c>
      <c r="CQ390" t="s">
        <v>134</v>
      </c>
      <c r="CR390" t="s">
        <v>134</v>
      </c>
      <c r="CS390" t="s">
        <v>134</v>
      </c>
      <c r="CT390" t="s">
        <v>119</v>
      </c>
      <c r="CU390" t="s">
        <v>134</v>
      </c>
      <c r="CV390" t="s">
        <v>119</v>
      </c>
      <c r="CW390" t="s">
        <v>2152</v>
      </c>
      <c r="CX390">
        <v>16702853669</v>
      </c>
      <c r="CY390" t="s">
        <v>4554</v>
      </c>
      <c r="CZ390" t="s">
        <v>119</v>
      </c>
      <c r="DA390" t="s">
        <v>134</v>
      </c>
      <c r="DB390" t="s">
        <v>111</v>
      </c>
    </row>
    <row r="391" spans="1:107" ht="15" customHeight="1" x14ac:dyDescent="0.25">
      <c r="A391" t="s">
        <v>3201</v>
      </c>
      <c r="B391" t="s">
        <v>109</v>
      </c>
      <c r="C391" s="1">
        <v>44056.289121527778</v>
      </c>
      <c r="D391" s="1">
        <v>44167</v>
      </c>
      <c r="E391" t="s">
        <v>138</v>
      </c>
      <c r="F391" s="1">
        <v>44103.833333333336</v>
      </c>
      <c r="G391" t="s">
        <v>111</v>
      </c>
      <c r="H391" t="s">
        <v>111</v>
      </c>
      <c r="I391" t="s">
        <v>111</v>
      </c>
      <c r="J391" t="s">
        <v>1218</v>
      </c>
      <c r="K391" t="s">
        <v>1219</v>
      </c>
      <c r="L391" t="s">
        <v>299</v>
      </c>
      <c r="M391" t="s">
        <v>1220</v>
      </c>
      <c r="N391" t="s">
        <v>116</v>
      </c>
      <c r="O391" t="s">
        <v>117</v>
      </c>
      <c r="P391">
        <v>96950</v>
      </c>
      <c r="Q391" t="s">
        <v>118</v>
      </c>
      <c r="S391">
        <v>16704836371</v>
      </c>
      <c r="U391">
        <v>722515</v>
      </c>
      <c r="V391" t="s">
        <v>120</v>
      </c>
      <c r="X391" t="s">
        <v>1221</v>
      </c>
      <c r="Y391" t="s">
        <v>1222</v>
      </c>
      <c r="Z391" t="s">
        <v>1223</v>
      </c>
      <c r="AA391" t="s">
        <v>123</v>
      </c>
      <c r="AB391" t="s">
        <v>299</v>
      </c>
      <c r="AC391" t="s">
        <v>1220</v>
      </c>
      <c r="AD391" t="s">
        <v>116</v>
      </c>
      <c r="AE391" t="s">
        <v>117</v>
      </c>
      <c r="AF391">
        <v>96950</v>
      </c>
      <c r="AG391" t="s">
        <v>118</v>
      </c>
      <c r="AI391">
        <v>16704836371</v>
      </c>
      <c r="AK391" t="s">
        <v>1224</v>
      </c>
      <c r="BC391" t="str">
        <f>"35-3022.00"</f>
        <v>35-3022.00</v>
      </c>
      <c r="BD391" t="s">
        <v>1225</v>
      </c>
      <c r="BE391" t="s">
        <v>1226</v>
      </c>
      <c r="BF391" t="s">
        <v>1227</v>
      </c>
      <c r="BG391">
        <v>1</v>
      </c>
      <c r="BI391" s="1">
        <v>44105</v>
      </c>
      <c r="BJ391" s="1">
        <v>44469</v>
      </c>
      <c r="BM391">
        <v>35</v>
      </c>
      <c r="BN391">
        <v>0</v>
      </c>
      <c r="BO391">
        <v>7</v>
      </c>
      <c r="BP391">
        <v>7</v>
      </c>
      <c r="BQ391">
        <v>7</v>
      </c>
      <c r="BR391">
        <v>7</v>
      </c>
      <c r="BS391">
        <v>7</v>
      </c>
      <c r="BT391">
        <v>0</v>
      </c>
      <c r="BU391" t="str">
        <f>"9:00 AM"</f>
        <v>9:00 AM</v>
      </c>
      <c r="BV391" t="str">
        <f t="shared" si="27"/>
        <v>5:00 PM</v>
      </c>
      <c r="BW391" t="s">
        <v>162</v>
      </c>
      <c r="BX391">
        <v>0</v>
      </c>
      <c r="BY391">
        <v>3</v>
      </c>
      <c r="BZ391" t="s">
        <v>111</v>
      </c>
      <c r="CA391">
        <v>0</v>
      </c>
      <c r="CB391" t="s">
        <v>162</v>
      </c>
      <c r="CC391" t="s">
        <v>226</v>
      </c>
      <c r="CD391" t="s">
        <v>1220</v>
      </c>
      <c r="CE391" t="s">
        <v>154</v>
      </c>
      <c r="CF391" t="s">
        <v>117</v>
      </c>
      <c r="CG391">
        <v>96950</v>
      </c>
      <c r="CH391" s="3">
        <v>9.75</v>
      </c>
      <c r="CI391" s="3">
        <v>9.75</v>
      </c>
      <c r="CJ391" s="3">
        <v>14.63</v>
      </c>
      <c r="CK391" s="3">
        <v>14.63</v>
      </c>
      <c r="CL391" t="s">
        <v>132</v>
      </c>
      <c r="CN391" t="s">
        <v>133</v>
      </c>
      <c r="CP391" t="s">
        <v>111</v>
      </c>
      <c r="CQ391" t="s">
        <v>134</v>
      </c>
      <c r="CR391" t="s">
        <v>134</v>
      </c>
      <c r="CS391" t="s">
        <v>134</v>
      </c>
      <c r="CT391" t="s">
        <v>134</v>
      </c>
      <c r="CU391" t="s">
        <v>134</v>
      </c>
      <c r="CV391" t="s">
        <v>134</v>
      </c>
      <c r="CW391" t="s">
        <v>3202</v>
      </c>
      <c r="CX391">
        <v>16704836371</v>
      </c>
      <c r="CY391" t="s">
        <v>1224</v>
      </c>
      <c r="CZ391" t="s">
        <v>119</v>
      </c>
      <c r="DA391" t="s">
        <v>134</v>
      </c>
      <c r="DB391" t="s">
        <v>111</v>
      </c>
    </row>
    <row r="392" spans="1:107" ht="15" customHeight="1" x14ac:dyDescent="0.25">
      <c r="A392" t="s">
        <v>6856</v>
      </c>
      <c r="B392" t="s">
        <v>109</v>
      </c>
      <c r="C392" s="1">
        <v>44056.293021412035</v>
      </c>
      <c r="D392" s="1">
        <v>44167</v>
      </c>
      <c r="E392" t="s">
        <v>138</v>
      </c>
      <c r="F392" s="1">
        <v>44103.833333333336</v>
      </c>
      <c r="G392" t="s">
        <v>134</v>
      </c>
      <c r="H392" t="s">
        <v>111</v>
      </c>
      <c r="I392" t="s">
        <v>111</v>
      </c>
      <c r="J392" t="s">
        <v>1218</v>
      </c>
      <c r="K392" t="s">
        <v>1219</v>
      </c>
      <c r="L392" t="s">
        <v>299</v>
      </c>
      <c r="M392" t="s">
        <v>1220</v>
      </c>
      <c r="N392" t="s">
        <v>116</v>
      </c>
      <c r="O392" t="s">
        <v>117</v>
      </c>
      <c r="P392">
        <v>96950</v>
      </c>
      <c r="Q392" t="s">
        <v>118</v>
      </c>
      <c r="S392">
        <v>16704836371</v>
      </c>
      <c r="U392">
        <v>722515</v>
      </c>
      <c r="V392" t="s">
        <v>120</v>
      </c>
      <c r="X392" t="s">
        <v>1221</v>
      </c>
      <c r="Y392" t="s">
        <v>1222</v>
      </c>
      <c r="Z392" t="s">
        <v>1223</v>
      </c>
      <c r="AA392" t="s">
        <v>123</v>
      </c>
      <c r="AB392" t="s">
        <v>299</v>
      </c>
      <c r="AC392" t="s">
        <v>1220</v>
      </c>
      <c r="AD392" t="s">
        <v>116</v>
      </c>
      <c r="AE392" t="s">
        <v>117</v>
      </c>
      <c r="AF392">
        <v>96950</v>
      </c>
      <c r="AG392" t="s">
        <v>118</v>
      </c>
      <c r="AI392">
        <v>16704836371</v>
      </c>
      <c r="AK392" t="s">
        <v>1224</v>
      </c>
      <c r="BC392" t="str">
        <f>"35-3022.01"</f>
        <v>35-3022.01</v>
      </c>
      <c r="BD392" t="s">
        <v>4736</v>
      </c>
      <c r="BE392" t="s">
        <v>6857</v>
      </c>
      <c r="BF392" t="s">
        <v>6858</v>
      </c>
      <c r="BG392">
        <v>1</v>
      </c>
      <c r="BI392" s="1">
        <v>44105</v>
      </c>
      <c r="BJ392" s="1">
        <v>44469</v>
      </c>
      <c r="BM392">
        <v>35</v>
      </c>
      <c r="BN392">
        <v>0</v>
      </c>
      <c r="BO392">
        <v>7</v>
      </c>
      <c r="BP392">
        <v>7</v>
      </c>
      <c r="BQ392">
        <v>7</v>
      </c>
      <c r="BR392">
        <v>7</v>
      </c>
      <c r="BS392">
        <v>7</v>
      </c>
      <c r="BT392">
        <v>0</v>
      </c>
      <c r="BU392" t="str">
        <f>"9:00 AM"</f>
        <v>9:00 AM</v>
      </c>
      <c r="BV392" t="str">
        <f t="shared" si="27"/>
        <v>5:00 PM</v>
      </c>
      <c r="BW392" t="s">
        <v>162</v>
      </c>
      <c r="BX392">
        <v>0</v>
      </c>
      <c r="BY392">
        <v>3</v>
      </c>
      <c r="BZ392" t="s">
        <v>111</v>
      </c>
      <c r="CA392">
        <v>0</v>
      </c>
      <c r="CB392" t="s">
        <v>162</v>
      </c>
      <c r="CC392" t="s">
        <v>226</v>
      </c>
      <c r="CD392" t="s">
        <v>1220</v>
      </c>
      <c r="CE392" t="s">
        <v>154</v>
      </c>
      <c r="CF392" t="s">
        <v>117</v>
      </c>
      <c r="CG392">
        <v>96950</v>
      </c>
      <c r="CH392" s="3">
        <v>9.75</v>
      </c>
      <c r="CI392" s="3">
        <v>9.75</v>
      </c>
      <c r="CJ392" s="3">
        <v>14.63</v>
      </c>
      <c r="CK392" s="3">
        <v>14.63</v>
      </c>
      <c r="CL392" t="s">
        <v>132</v>
      </c>
      <c r="CN392" t="s">
        <v>133</v>
      </c>
      <c r="CP392" t="s">
        <v>111</v>
      </c>
      <c r="CQ392" t="s">
        <v>134</v>
      </c>
      <c r="CR392" t="s">
        <v>134</v>
      </c>
      <c r="CS392" t="s">
        <v>134</v>
      </c>
      <c r="CT392" t="s">
        <v>134</v>
      </c>
      <c r="CU392" t="s">
        <v>134</v>
      </c>
      <c r="CV392" t="s">
        <v>134</v>
      </c>
      <c r="CW392" t="s">
        <v>3202</v>
      </c>
      <c r="CX392">
        <v>16704836371</v>
      </c>
      <c r="CY392" t="s">
        <v>1224</v>
      </c>
      <c r="CZ392" t="s">
        <v>119</v>
      </c>
      <c r="DA392" t="s">
        <v>134</v>
      </c>
      <c r="DB392" t="s">
        <v>111</v>
      </c>
    </row>
    <row r="393" spans="1:107" ht="15" customHeight="1" x14ac:dyDescent="0.25">
      <c r="A393" t="s">
        <v>6952</v>
      </c>
      <c r="B393" t="s">
        <v>109</v>
      </c>
      <c r="C393" s="1">
        <v>44056.296994097225</v>
      </c>
      <c r="D393" s="1">
        <v>44144</v>
      </c>
      <c r="E393" t="s">
        <v>138</v>
      </c>
      <c r="F393" s="1">
        <v>44103.833333333336</v>
      </c>
      <c r="G393" t="s">
        <v>111</v>
      </c>
      <c r="H393" t="s">
        <v>111</v>
      </c>
      <c r="I393" t="s">
        <v>111</v>
      </c>
      <c r="J393" t="s">
        <v>1218</v>
      </c>
      <c r="K393" t="s">
        <v>1219</v>
      </c>
      <c r="L393" t="s">
        <v>299</v>
      </c>
      <c r="M393" t="s">
        <v>1220</v>
      </c>
      <c r="N393" t="s">
        <v>116</v>
      </c>
      <c r="O393" t="s">
        <v>117</v>
      </c>
      <c r="P393">
        <v>96950</v>
      </c>
      <c r="Q393" t="s">
        <v>118</v>
      </c>
      <c r="S393">
        <v>16704836371</v>
      </c>
      <c r="U393">
        <v>722515</v>
      </c>
      <c r="V393" t="s">
        <v>120</v>
      </c>
      <c r="X393" t="s">
        <v>1221</v>
      </c>
      <c r="Y393" t="s">
        <v>1222</v>
      </c>
      <c r="Z393" t="s">
        <v>1223</v>
      </c>
      <c r="AA393" t="s">
        <v>123</v>
      </c>
      <c r="AB393" t="s">
        <v>299</v>
      </c>
      <c r="AC393" t="s">
        <v>1220</v>
      </c>
      <c r="AD393" t="s">
        <v>116</v>
      </c>
      <c r="AE393" t="s">
        <v>117</v>
      </c>
      <c r="AF393">
        <v>96950</v>
      </c>
      <c r="AG393" t="s">
        <v>118</v>
      </c>
      <c r="AI393">
        <v>16704836371</v>
      </c>
      <c r="AK393" t="s">
        <v>1224</v>
      </c>
      <c r="BC393" t="str">
        <f>"35-3022.01"</f>
        <v>35-3022.01</v>
      </c>
      <c r="BD393" t="s">
        <v>4736</v>
      </c>
      <c r="BE393" t="s">
        <v>6857</v>
      </c>
      <c r="BF393" t="s">
        <v>6858</v>
      </c>
      <c r="BG393">
        <v>1</v>
      </c>
      <c r="BI393" s="1">
        <v>44105</v>
      </c>
      <c r="BJ393" s="1">
        <v>44469</v>
      </c>
      <c r="BM393">
        <v>35</v>
      </c>
      <c r="BN393">
        <v>0</v>
      </c>
      <c r="BO393">
        <v>7</v>
      </c>
      <c r="BP393">
        <v>7</v>
      </c>
      <c r="BQ393">
        <v>7</v>
      </c>
      <c r="BR393">
        <v>7</v>
      </c>
      <c r="BS393">
        <v>7</v>
      </c>
      <c r="BT393">
        <v>0</v>
      </c>
      <c r="BU393" t="str">
        <f>"9:00 AM"</f>
        <v>9:00 AM</v>
      </c>
      <c r="BV393" t="str">
        <f t="shared" si="27"/>
        <v>5:00 PM</v>
      </c>
      <c r="BW393" t="s">
        <v>162</v>
      </c>
      <c r="BX393">
        <v>0</v>
      </c>
      <c r="BY393">
        <v>12</v>
      </c>
      <c r="BZ393" t="s">
        <v>111</v>
      </c>
      <c r="CA393">
        <v>0</v>
      </c>
      <c r="CB393" t="s">
        <v>162</v>
      </c>
      <c r="CC393" t="s">
        <v>226</v>
      </c>
      <c r="CD393" t="s">
        <v>1220</v>
      </c>
      <c r="CE393" t="s">
        <v>154</v>
      </c>
      <c r="CF393" t="s">
        <v>117</v>
      </c>
      <c r="CG393">
        <v>96950</v>
      </c>
      <c r="CH393" s="3">
        <v>9.75</v>
      </c>
      <c r="CI393" s="3">
        <v>9.75</v>
      </c>
      <c r="CJ393" s="3">
        <v>14.63</v>
      </c>
      <c r="CK393" s="3">
        <v>14.63</v>
      </c>
      <c r="CL393" t="s">
        <v>132</v>
      </c>
      <c r="CN393" t="s">
        <v>133</v>
      </c>
      <c r="CP393" t="s">
        <v>111</v>
      </c>
      <c r="CQ393" t="s">
        <v>134</v>
      </c>
      <c r="CR393" t="s">
        <v>134</v>
      </c>
      <c r="CS393" t="s">
        <v>134</v>
      </c>
      <c r="CT393" t="s">
        <v>134</v>
      </c>
      <c r="CU393" t="s">
        <v>134</v>
      </c>
      <c r="CV393" t="s">
        <v>134</v>
      </c>
      <c r="CW393" t="s">
        <v>164</v>
      </c>
      <c r="CX393">
        <v>16704836371</v>
      </c>
      <c r="CY393" t="s">
        <v>1224</v>
      </c>
      <c r="CZ393" t="s">
        <v>119</v>
      </c>
      <c r="DA393" t="s">
        <v>134</v>
      </c>
      <c r="DB393" t="s">
        <v>111</v>
      </c>
    </row>
    <row r="394" spans="1:107" ht="15" customHeight="1" x14ac:dyDescent="0.25">
      <c r="A394" t="s">
        <v>5433</v>
      </c>
      <c r="B394" t="s">
        <v>109</v>
      </c>
      <c r="C394" s="1">
        <v>44056.301245717594</v>
      </c>
      <c r="D394" s="1">
        <v>44137</v>
      </c>
      <c r="E394" t="s">
        <v>138</v>
      </c>
      <c r="F394" s="1">
        <v>44103.833333333336</v>
      </c>
      <c r="G394" t="s">
        <v>134</v>
      </c>
      <c r="H394" t="s">
        <v>111</v>
      </c>
      <c r="I394" t="s">
        <v>111</v>
      </c>
      <c r="J394" t="s">
        <v>1218</v>
      </c>
      <c r="K394" t="s">
        <v>1219</v>
      </c>
      <c r="L394" t="s">
        <v>299</v>
      </c>
      <c r="M394" t="s">
        <v>1220</v>
      </c>
      <c r="N394" t="s">
        <v>116</v>
      </c>
      <c r="O394" t="s">
        <v>117</v>
      </c>
      <c r="P394">
        <v>96950</v>
      </c>
      <c r="Q394" t="s">
        <v>118</v>
      </c>
      <c r="S394">
        <v>16704836371</v>
      </c>
      <c r="U394">
        <v>722515</v>
      </c>
      <c r="V394" t="s">
        <v>120</v>
      </c>
      <c r="X394" t="s">
        <v>1221</v>
      </c>
      <c r="Y394" t="s">
        <v>1222</v>
      </c>
      <c r="Z394" t="s">
        <v>1223</v>
      </c>
      <c r="AA394" t="s">
        <v>123</v>
      </c>
      <c r="AB394" t="s">
        <v>299</v>
      </c>
      <c r="AC394" t="s">
        <v>1220</v>
      </c>
      <c r="AD394" t="s">
        <v>116</v>
      </c>
      <c r="AE394" t="s">
        <v>117</v>
      </c>
      <c r="AF394">
        <v>96950</v>
      </c>
      <c r="AG394" t="s">
        <v>118</v>
      </c>
      <c r="AI394">
        <v>16704836371</v>
      </c>
      <c r="AK394" t="s">
        <v>1224</v>
      </c>
      <c r="BC394" t="str">
        <f>"35-2014.00"</f>
        <v>35-2014.00</v>
      </c>
      <c r="BD394" t="s">
        <v>393</v>
      </c>
      <c r="BE394" t="s">
        <v>2800</v>
      </c>
      <c r="BF394" t="s">
        <v>749</v>
      </c>
      <c r="BG394">
        <v>1</v>
      </c>
      <c r="BI394" s="1">
        <v>44105</v>
      </c>
      <c r="BJ394" s="1">
        <v>44469</v>
      </c>
      <c r="BM394">
        <v>35</v>
      </c>
      <c r="BN394">
        <v>0</v>
      </c>
      <c r="BO394">
        <v>7</v>
      </c>
      <c r="BP394">
        <v>7</v>
      </c>
      <c r="BQ394">
        <v>7</v>
      </c>
      <c r="BR394">
        <v>7</v>
      </c>
      <c r="BS394">
        <v>7</v>
      </c>
      <c r="BT394">
        <v>0</v>
      </c>
      <c r="BU394" t="str">
        <f>"9:00 AM"</f>
        <v>9:00 AM</v>
      </c>
      <c r="BV394" t="str">
        <f t="shared" si="27"/>
        <v>5:00 PM</v>
      </c>
      <c r="BW394" t="s">
        <v>162</v>
      </c>
      <c r="BX394">
        <v>0</v>
      </c>
      <c r="BY394">
        <v>12</v>
      </c>
      <c r="BZ394" t="s">
        <v>111</v>
      </c>
      <c r="CA394">
        <v>0</v>
      </c>
      <c r="CB394" t="s">
        <v>162</v>
      </c>
      <c r="CC394" t="s">
        <v>226</v>
      </c>
      <c r="CD394" t="s">
        <v>1220</v>
      </c>
      <c r="CE394" t="s">
        <v>154</v>
      </c>
      <c r="CF394" t="s">
        <v>117</v>
      </c>
      <c r="CG394">
        <v>96950</v>
      </c>
      <c r="CH394" s="3">
        <v>10.68</v>
      </c>
      <c r="CI394" s="3">
        <v>10.68</v>
      </c>
      <c r="CJ394" s="3">
        <v>16.02</v>
      </c>
      <c r="CK394" s="3">
        <v>16.02</v>
      </c>
      <c r="CL394" t="s">
        <v>132</v>
      </c>
      <c r="CN394" t="s">
        <v>133</v>
      </c>
      <c r="CP394" t="s">
        <v>111</v>
      </c>
      <c r="CQ394" t="s">
        <v>134</v>
      </c>
      <c r="CR394" t="s">
        <v>134</v>
      </c>
      <c r="CS394" t="s">
        <v>134</v>
      </c>
      <c r="CT394" t="s">
        <v>134</v>
      </c>
      <c r="CU394" t="s">
        <v>134</v>
      </c>
      <c r="CV394" t="s">
        <v>134</v>
      </c>
      <c r="CW394" t="s">
        <v>164</v>
      </c>
      <c r="CX394">
        <v>16704836371</v>
      </c>
      <c r="CY394" t="s">
        <v>1224</v>
      </c>
      <c r="CZ394" t="s">
        <v>119</v>
      </c>
      <c r="DA394" t="s">
        <v>134</v>
      </c>
      <c r="DB394" t="s">
        <v>111</v>
      </c>
    </row>
    <row r="395" spans="1:107" ht="15" customHeight="1" x14ac:dyDescent="0.25">
      <c r="A395" t="s">
        <v>9652</v>
      </c>
      <c r="B395" t="s">
        <v>137</v>
      </c>
      <c r="C395" s="1">
        <v>44056.301707638886</v>
      </c>
      <c r="D395" s="1">
        <v>44124</v>
      </c>
      <c r="E395" t="s">
        <v>138</v>
      </c>
      <c r="F395" s="1">
        <v>44103.833333333336</v>
      </c>
      <c r="G395" t="s">
        <v>111</v>
      </c>
      <c r="H395" t="s">
        <v>111</v>
      </c>
      <c r="I395" t="s">
        <v>111</v>
      </c>
      <c r="J395" t="s">
        <v>2012</v>
      </c>
      <c r="K395" t="s">
        <v>2013</v>
      </c>
      <c r="L395" t="s">
        <v>1589</v>
      </c>
      <c r="M395" t="s">
        <v>9653</v>
      </c>
      <c r="N395" t="s">
        <v>116</v>
      </c>
      <c r="O395" t="s">
        <v>117</v>
      </c>
      <c r="P395">
        <v>96950</v>
      </c>
      <c r="Q395" t="s">
        <v>118</v>
      </c>
      <c r="S395">
        <v>16702352883</v>
      </c>
      <c r="U395">
        <v>561320</v>
      </c>
      <c r="V395" t="s">
        <v>120</v>
      </c>
      <c r="X395" t="s">
        <v>1591</v>
      </c>
      <c r="Y395" t="s">
        <v>1592</v>
      </c>
      <c r="Z395" t="s">
        <v>1593</v>
      </c>
      <c r="AA395" t="s">
        <v>333</v>
      </c>
      <c r="AB395" t="s">
        <v>1589</v>
      </c>
      <c r="AC395" t="s">
        <v>9653</v>
      </c>
      <c r="AD395" t="s">
        <v>116</v>
      </c>
      <c r="AE395" t="s">
        <v>117</v>
      </c>
      <c r="AF395">
        <v>96950</v>
      </c>
      <c r="AG395" t="s">
        <v>118</v>
      </c>
      <c r="AI395">
        <v>16702352883</v>
      </c>
      <c r="AK395" t="s">
        <v>9654</v>
      </c>
      <c r="BC395" t="str">
        <f>"51-6052.00"</f>
        <v>51-6052.00</v>
      </c>
      <c r="BD395" t="s">
        <v>2380</v>
      </c>
      <c r="BE395" t="s">
        <v>9655</v>
      </c>
      <c r="BF395" t="s">
        <v>9656</v>
      </c>
      <c r="BG395">
        <v>1</v>
      </c>
      <c r="BH395">
        <v>1</v>
      </c>
      <c r="BI395" s="1">
        <v>44105</v>
      </c>
      <c r="BJ395" s="1">
        <v>44469</v>
      </c>
      <c r="BK395" s="1">
        <v>44124</v>
      </c>
      <c r="BL395" s="1">
        <v>44469</v>
      </c>
      <c r="BM395">
        <v>35</v>
      </c>
      <c r="BN395">
        <v>0</v>
      </c>
      <c r="BO395">
        <v>7</v>
      </c>
      <c r="BP395">
        <v>7</v>
      </c>
      <c r="BQ395">
        <v>7</v>
      </c>
      <c r="BR395">
        <v>7</v>
      </c>
      <c r="BS395">
        <v>7</v>
      </c>
      <c r="BT395">
        <v>0</v>
      </c>
      <c r="BU395" t="str">
        <f>"10:00 AM"</f>
        <v>10:00 AM</v>
      </c>
      <c r="BV395" t="str">
        <f t="shared" si="27"/>
        <v>5:00 PM</v>
      </c>
      <c r="BW395" t="s">
        <v>162</v>
      </c>
      <c r="BX395">
        <v>3</v>
      </c>
      <c r="BY395">
        <v>6</v>
      </c>
      <c r="BZ395" t="s">
        <v>111</v>
      </c>
      <c r="CA395">
        <v>0</v>
      </c>
      <c r="CB395" s="2" t="s">
        <v>9657</v>
      </c>
      <c r="CC395" t="s">
        <v>1589</v>
      </c>
      <c r="CD395" t="s">
        <v>1590</v>
      </c>
      <c r="CE395" t="s">
        <v>116</v>
      </c>
      <c r="CF395" t="s">
        <v>117</v>
      </c>
      <c r="CG395">
        <v>96950</v>
      </c>
      <c r="CH395" s="3">
        <v>10.38</v>
      </c>
      <c r="CI395" s="3">
        <v>10.38</v>
      </c>
      <c r="CJ395" s="3">
        <v>15.57</v>
      </c>
      <c r="CK395" s="3">
        <v>15.57</v>
      </c>
      <c r="CL395" t="s">
        <v>132</v>
      </c>
      <c r="CM395" t="s">
        <v>119</v>
      </c>
      <c r="CN395" t="s">
        <v>133</v>
      </c>
      <c r="CP395" t="s">
        <v>111</v>
      </c>
      <c r="CQ395" t="s">
        <v>134</v>
      </c>
      <c r="CR395" t="s">
        <v>111</v>
      </c>
      <c r="CS395" t="s">
        <v>134</v>
      </c>
      <c r="CT395" t="s">
        <v>134</v>
      </c>
      <c r="CU395" t="s">
        <v>134</v>
      </c>
      <c r="CV395" t="s">
        <v>119</v>
      </c>
      <c r="CW395" t="s">
        <v>119</v>
      </c>
      <c r="CX395">
        <v>16702352883</v>
      </c>
      <c r="CY395" t="s">
        <v>175</v>
      </c>
      <c r="CZ395" t="s">
        <v>119</v>
      </c>
      <c r="DA395" t="s">
        <v>134</v>
      </c>
      <c r="DB395" t="s">
        <v>111</v>
      </c>
    </row>
    <row r="396" spans="1:107" ht="15" customHeight="1" x14ac:dyDescent="0.25">
      <c r="A396" t="s">
        <v>9439</v>
      </c>
      <c r="B396" t="s">
        <v>109</v>
      </c>
      <c r="C396" s="1">
        <v>44056.30471365741</v>
      </c>
      <c r="D396" s="1">
        <v>44144</v>
      </c>
      <c r="E396" t="s">
        <v>138</v>
      </c>
      <c r="F396" s="1">
        <v>44103.833333333336</v>
      </c>
      <c r="G396" t="s">
        <v>111</v>
      </c>
      <c r="H396" t="s">
        <v>111</v>
      </c>
      <c r="I396" t="s">
        <v>111</v>
      </c>
      <c r="J396" t="s">
        <v>1218</v>
      </c>
      <c r="K396" t="s">
        <v>1219</v>
      </c>
      <c r="L396" t="s">
        <v>299</v>
      </c>
      <c r="M396" t="s">
        <v>1220</v>
      </c>
      <c r="N396" t="s">
        <v>116</v>
      </c>
      <c r="O396" t="s">
        <v>117</v>
      </c>
      <c r="P396">
        <v>96950</v>
      </c>
      <c r="Q396" t="s">
        <v>118</v>
      </c>
      <c r="S396">
        <v>16704836371</v>
      </c>
      <c r="U396">
        <v>722515</v>
      </c>
      <c r="V396" t="s">
        <v>120</v>
      </c>
      <c r="X396" t="s">
        <v>1221</v>
      </c>
      <c r="Y396" t="s">
        <v>1222</v>
      </c>
      <c r="Z396" t="s">
        <v>1223</v>
      </c>
      <c r="AA396" t="s">
        <v>123</v>
      </c>
      <c r="AB396" t="s">
        <v>299</v>
      </c>
      <c r="AC396" t="s">
        <v>1220</v>
      </c>
      <c r="AD396" t="s">
        <v>116</v>
      </c>
      <c r="AE396" t="s">
        <v>117</v>
      </c>
      <c r="AF396">
        <v>96950</v>
      </c>
      <c r="AG396" t="s">
        <v>118</v>
      </c>
      <c r="AI396">
        <v>16704836371</v>
      </c>
      <c r="AK396" t="s">
        <v>1224</v>
      </c>
      <c r="BC396" t="str">
        <f>"35-2014.00"</f>
        <v>35-2014.00</v>
      </c>
      <c r="BD396" t="s">
        <v>393</v>
      </c>
      <c r="BE396" t="s">
        <v>2800</v>
      </c>
      <c r="BF396" t="s">
        <v>749</v>
      </c>
      <c r="BG396">
        <v>1</v>
      </c>
      <c r="BI396" s="1">
        <v>44105</v>
      </c>
      <c r="BJ396" s="1">
        <v>44469</v>
      </c>
      <c r="BM396">
        <v>35</v>
      </c>
      <c r="BN396">
        <v>0</v>
      </c>
      <c r="BO396">
        <v>7</v>
      </c>
      <c r="BP396">
        <v>7</v>
      </c>
      <c r="BQ396">
        <v>7</v>
      </c>
      <c r="BR396">
        <v>7</v>
      </c>
      <c r="BS396">
        <v>7</v>
      </c>
      <c r="BT396">
        <v>0</v>
      </c>
      <c r="BU396" t="str">
        <f>"9:00 AM"</f>
        <v>9:00 AM</v>
      </c>
      <c r="BV396" t="str">
        <f t="shared" si="27"/>
        <v>5:00 PM</v>
      </c>
      <c r="BW396" t="s">
        <v>162</v>
      </c>
      <c r="BX396">
        <v>0</v>
      </c>
      <c r="BY396">
        <v>12</v>
      </c>
      <c r="BZ396" t="s">
        <v>111</v>
      </c>
      <c r="CA396">
        <v>0</v>
      </c>
      <c r="CB396" t="s">
        <v>162</v>
      </c>
      <c r="CC396" t="s">
        <v>226</v>
      </c>
      <c r="CD396" t="s">
        <v>1220</v>
      </c>
      <c r="CE396" t="s">
        <v>154</v>
      </c>
      <c r="CF396" t="s">
        <v>117</v>
      </c>
      <c r="CG396">
        <v>96950</v>
      </c>
      <c r="CH396" s="3">
        <v>10.68</v>
      </c>
      <c r="CI396" s="3">
        <v>10.68</v>
      </c>
      <c r="CJ396" s="3">
        <v>16.02</v>
      </c>
      <c r="CK396" s="3">
        <v>16.02</v>
      </c>
      <c r="CL396" t="s">
        <v>132</v>
      </c>
      <c r="CN396" t="s">
        <v>133</v>
      </c>
      <c r="CP396" t="s">
        <v>111</v>
      </c>
      <c r="CQ396" t="s">
        <v>134</v>
      </c>
      <c r="CR396" t="s">
        <v>134</v>
      </c>
      <c r="CS396" t="s">
        <v>134</v>
      </c>
      <c r="CT396" t="s">
        <v>134</v>
      </c>
      <c r="CU396" t="s">
        <v>134</v>
      </c>
      <c r="CV396" t="s">
        <v>134</v>
      </c>
      <c r="CW396" t="s">
        <v>164</v>
      </c>
      <c r="CX396">
        <v>16704836371</v>
      </c>
      <c r="CY396" t="s">
        <v>1224</v>
      </c>
      <c r="CZ396" t="s">
        <v>119</v>
      </c>
      <c r="DA396" t="s">
        <v>134</v>
      </c>
      <c r="DB396" t="s">
        <v>111</v>
      </c>
    </row>
    <row r="397" spans="1:107" ht="15" customHeight="1" x14ac:dyDescent="0.25">
      <c r="A397" t="s">
        <v>9158</v>
      </c>
      <c r="B397" t="s">
        <v>109</v>
      </c>
      <c r="C397" s="1">
        <v>44056.333867476853</v>
      </c>
      <c r="D397" s="1">
        <v>44112</v>
      </c>
      <c r="E397" t="s">
        <v>138</v>
      </c>
      <c r="F397" s="1">
        <v>44103.833333333336</v>
      </c>
      <c r="G397" t="s">
        <v>134</v>
      </c>
      <c r="H397" t="s">
        <v>111</v>
      </c>
      <c r="I397" t="s">
        <v>111</v>
      </c>
      <c r="J397" t="s">
        <v>2194</v>
      </c>
      <c r="K397" t="s">
        <v>2195</v>
      </c>
      <c r="L397" t="s">
        <v>2196</v>
      </c>
      <c r="N397" t="s">
        <v>154</v>
      </c>
      <c r="O397" t="s">
        <v>117</v>
      </c>
      <c r="P397">
        <v>96950</v>
      </c>
      <c r="Q397" t="s">
        <v>118</v>
      </c>
      <c r="S397">
        <v>16702351495</v>
      </c>
      <c r="U397">
        <v>23622</v>
      </c>
      <c r="V397" t="s">
        <v>120</v>
      </c>
      <c r="X397" t="s">
        <v>332</v>
      </c>
      <c r="Y397" t="s">
        <v>2197</v>
      </c>
      <c r="Z397" t="s">
        <v>2198</v>
      </c>
      <c r="AA397" t="s">
        <v>216</v>
      </c>
      <c r="AB397" t="s">
        <v>2196</v>
      </c>
      <c r="AD397" t="s">
        <v>154</v>
      </c>
      <c r="AE397" t="s">
        <v>117</v>
      </c>
      <c r="AF397">
        <v>96950</v>
      </c>
      <c r="AG397" t="s">
        <v>118</v>
      </c>
      <c r="AI397">
        <v>16707881495</v>
      </c>
      <c r="AK397" t="s">
        <v>2199</v>
      </c>
      <c r="BC397" t="str">
        <f>"47-2051.00"</f>
        <v>47-2051.00</v>
      </c>
      <c r="BD397" t="s">
        <v>2200</v>
      </c>
      <c r="BE397" t="s">
        <v>2201</v>
      </c>
      <c r="BF397" t="s">
        <v>2202</v>
      </c>
      <c r="BG397">
        <v>1</v>
      </c>
      <c r="BI397" s="1">
        <v>44105</v>
      </c>
      <c r="BJ397" s="1">
        <v>44469</v>
      </c>
      <c r="BM397">
        <v>35</v>
      </c>
      <c r="BN397">
        <v>0</v>
      </c>
      <c r="BO397">
        <v>7</v>
      </c>
      <c r="BP397">
        <v>7</v>
      </c>
      <c r="BQ397">
        <v>7</v>
      </c>
      <c r="BR397">
        <v>7</v>
      </c>
      <c r="BS397">
        <v>7</v>
      </c>
      <c r="BT397">
        <v>0</v>
      </c>
      <c r="BU397" t="str">
        <f>"9:00 AM"</f>
        <v>9:00 AM</v>
      </c>
      <c r="BV397" t="str">
        <f>"7:00 PM"</f>
        <v>7:00 PM</v>
      </c>
      <c r="BW397" t="s">
        <v>128</v>
      </c>
      <c r="BX397">
        <v>0</v>
      </c>
      <c r="BY397">
        <v>24</v>
      </c>
      <c r="BZ397" t="s">
        <v>111</v>
      </c>
      <c r="CA397">
        <v>0</v>
      </c>
      <c r="CB397" t="s">
        <v>2203</v>
      </c>
      <c r="CC397" t="s">
        <v>2196</v>
      </c>
      <c r="CE397" t="s">
        <v>154</v>
      </c>
      <c r="CF397" t="s">
        <v>117</v>
      </c>
      <c r="CG397">
        <v>96950</v>
      </c>
      <c r="CH397" s="3">
        <v>15.55</v>
      </c>
      <c r="CI397" s="3">
        <v>15.55</v>
      </c>
      <c r="CJ397" s="3">
        <v>23.33</v>
      </c>
      <c r="CK397" s="3">
        <v>23.33</v>
      </c>
      <c r="CL397" t="s">
        <v>132</v>
      </c>
      <c r="CN397" t="s">
        <v>133</v>
      </c>
      <c r="CP397" t="s">
        <v>111</v>
      </c>
      <c r="CQ397" t="s">
        <v>134</v>
      </c>
      <c r="CR397" t="s">
        <v>134</v>
      </c>
      <c r="CS397" t="s">
        <v>134</v>
      </c>
      <c r="CT397" t="s">
        <v>134</v>
      </c>
      <c r="CU397" t="s">
        <v>134</v>
      </c>
      <c r="CV397" t="s">
        <v>134</v>
      </c>
      <c r="CW397" t="s">
        <v>164</v>
      </c>
      <c r="CX397">
        <v>16707881495</v>
      </c>
      <c r="CY397" t="s">
        <v>2199</v>
      </c>
      <c r="CZ397" t="s">
        <v>119</v>
      </c>
      <c r="DA397" t="s">
        <v>134</v>
      </c>
      <c r="DB397" t="s">
        <v>111</v>
      </c>
    </row>
    <row r="398" spans="1:107" ht="15" customHeight="1" x14ac:dyDescent="0.25">
      <c r="A398" t="s">
        <v>4288</v>
      </c>
      <c r="B398" t="s">
        <v>109</v>
      </c>
      <c r="C398" s="1">
        <v>44056.330328819444</v>
      </c>
      <c r="D398" s="1">
        <v>44144</v>
      </c>
      <c r="E398" t="s">
        <v>138</v>
      </c>
      <c r="F398" s="1">
        <v>44103.833333333336</v>
      </c>
      <c r="G398" t="s">
        <v>111</v>
      </c>
      <c r="H398" t="s">
        <v>111</v>
      </c>
      <c r="I398" t="s">
        <v>111</v>
      </c>
      <c r="J398" t="s">
        <v>2194</v>
      </c>
      <c r="K398" t="s">
        <v>2195</v>
      </c>
      <c r="L398" t="s">
        <v>2196</v>
      </c>
      <c r="N398" t="s">
        <v>154</v>
      </c>
      <c r="O398" t="s">
        <v>117</v>
      </c>
      <c r="P398">
        <v>96950</v>
      </c>
      <c r="Q398" t="s">
        <v>118</v>
      </c>
      <c r="S398">
        <v>16702351495</v>
      </c>
      <c r="U398">
        <v>23622</v>
      </c>
      <c r="V398" t="s">
        <v>120</v>
      </c>
      <c r="X398" t="s">
        <v>332</v>
      </c>
      <c r="Y398" t="s">
        <v>2197</v>
      </c>
      <c r="Z398" t="s">
        <v>2198</v>
      </c>
      <c r="AA398" t="s">
        <v>216</v>
      </c>
      <c r="AB398" t="s">
        <v>2196</v>
      </c>
      <c r="AD398" t="s">
        <v>154</v>
      </c>
      <c r="AE398" t="s">
        <v>117</v>
      </c>
      <c r="AF398">
        <v>96950</v>
      </c>
      <c r="AG398" t="s">
        <v>118</v>
      </c>
      <c r="AI398">
        <v>16707881495</v>
      </c>
      <c r="AK398" t="s">
        <v>2199</v>
      </c>
      <c r="BC398" t="str">
        <f>"47-2051.00"</f>
        <v>47-2051.00</v>
      </c>
      <c r="BD398" t="s">
        <v>2200</v>
      </c>
      <c r="BE398" t="s">
        <v>2201</v>
      </c>
      <c r="BF398" t="s">
        <v>2202</v>
      </c>
      <c r="BG398">
        <v>1</v>
      </c>
      <c r="BI398" s="1">
        <v>44105</v>
      </c>
      <c r="BJ398" s="1">
        <v>44469</v>
      </c>
      <c r="BM398">
        <v>35</v>
      </c>
      <c r="BN398">
        <v>0</v>
      </c>
      <c r="BO398">
        <v>7</v>
      </c>
      <c r="BP398">
        <v>7</v>
      </c>
      <c r="BQ398">
        <v>7</v>
      </c>
      <c r="BR398">
        <v>7</v>
      </c>
      <c r="BS398">
        <v>7</v>
      </c>
      <c r="BT398">
        <v>0</v>
      </c>
      <c r="BU398" t="str">
        <f>"9:00 AM"</f>
        <v>9:00 AM</v>
      </c>
      <c r="BV398" t="str">
        <f>"5:00 PM"</f>
        <v>5:00 PM</v>
      </c>
      <c r="BW398" t="s">
        <v>128</v>
      </c>
      <c r="BX398">
        <v>0</v>
      </c>
      <c r="BY398">
        <v>24</v>
      </c>
      <c r="BZ398" t="s">
        <v>111</v>
      </c>
      <c r="CA398">
        <v>0</v>
      </c>
      <c r="CB398" t="s">
        <v>2203</v>
      </c>
      <c r="CC398" t="s">
        <v>2196</v>
      </c>
      <c r="CE398" t="s">
        <v>154</v>
      </c>
      <c r="CF398" t="s">
        <v>117</v>
      </c>
      <c r="CG398">
        <v>96950</v>
      </c>
      <c r="CH398" s="3">
        <v>15.55</v>
      </c>
      <c r="CI398" s="3">
        <v>15.55</v>
      </c>
      <c r="CJ398" s="3">
        <v>23.33</v>
      </c>
      <c r="CK398" s="3">
        <v>23.33</v>
      </c>
      <c r="CL398" t="s">
        <v>132</v>
      </c>
      <c r="CN398" t="s">
        <v>133</v>
      </c>
      <c r="CP398" t="s">
        <v>111</v>
      </c>
      <c r="CQ398" t="s">
        <v>134</v>
      </c>
      <c r="CR398" t="s">
        <v>134</v>
      </c>
      <c r="CS398" t="s">
        <v>134</v>
      </c>
      <c r="CT398" t="s">
        <v>134</v>
      </c>
      <c r="CU398" t="s">
        <v>134</v>
      </c>
      <c r="CV398" t="s">
        <v>134</v>
      </c>
      <c r="CW398" t="s">
        <v>164</v>
      </c>
      <c r="CX398">
        <v>16707881495</v>
      </c>
      <c r="CY398" t="s">
        <v>2199</v>
      </c>
      <c r="CZ398" t="s">
        <v>119</v>
      </c>
      <c r="DA398" t="s">
        <v>134</v>
      </c>
      <c r="DB398" t="s">
        <v>111</v>
      </c>
    </row>
    <row r="399" spans="1:107" ht="15" customHeight="1" x14ac:dyDescent="0.25">
      <c r="A399" t="s">
        <v>8735</v>
      </c>
      <c r="B399" t="s">
        <v>109</v>
      </c>
      <c r="C399" s="1">
        <v>44056.394673842595</v>
      </c>
      <c r="D399" s="1">
        <v>44144</v>
      </c>
      <c r="E399" t="s">
        <v>138</v>
      </c>
      <c r="F399" s="1">
        <v>44103.833333333336</v>
      </c>
      <c r="G399" t="s">
        <v>134</v>
      </c>
      <c r="H399" t="s">
        <v>111</v>
      </c>
      <c r="I399" t="s">
        <v>111</v>
      </c>
      <c r="J399" t="s">
        <v>6202</v>
      </c>
      <c r="L399" t="s">
        <v>8736</v>
      </c>
      <c r="N399" t="s">
        <v>116</v>
      </c>
      <c r="O399" t="s">
        <v>117</v>
      </c>
      <c r="P399">
        <v>96950</v>
      </c>
      <c r="Q399" t="s">
        <v>118</v>
      </c>
      <c r="R399" t="s">
        <v>119</v>
      </c>
      <c r="S399">
        <v>16702358722</v>
      </c>
      <c r="U399">
        <v>541211</v>
      </c>
      <c r="V399" t="s">
        <v>120</v>
      </c>
      <c r="X399" t="s">
        <v>6203</v>
      </c>
      <c r="Y399" t="s">
        <v>759</v>
      </c>
      <c r="Z399" t="s">
        <v>8320</v>
      </c>
      <c r="AA399" t="s">
        <v>5263</v>
      </c>
      <c r="AB399" t="s">
        <v>8737</v>
      </c>
      <c r="AC399" t="s">
        <v>2079</v>
      </c>
      <c r="AD399" t="s">
        <v>116</v>
      </c>
      <c r="AE399" t="s">
        <v>117</v>
      </c>
      <c r="AF399">
        <v>96950</v>
      </c>
      <c r="AG399" t="s">
        <v>118</v>
      </c>
      <c r="AI399">
        <v>16702358722</v>
      </c>
      <c r="AK399" t="s">
        <v>8738</v>
      </c>
      <c r="BC399" t="str">
        <f>"13-2011.02"</f>
        <v>13-2011.02</v>
      </c>
      <c r="BD399" t="s">
        <v>3642</v>
      </c>
      <c r="BE399" t="s">
        <v>8739</v>
      </c>
      <c r="BF399" t="s">
        <v>8740</v>
      </c>
      <c r="BG399">
        <v>1</v>
      </c>
      <c r="BI399" s="1">
        <v>44105</v>
      </c>
      <c r="BJ399" s="1">
        <v>44469</v>
      </c>
      <c r="BM399">
        <v>40</v>
      </c>
      <c r="BN399">
        <v>0</v>
      </c>
      <c r="BO399">
        <v>8</v>
      </c>
      <c r="BP399">
        <v>8</v>
      </c>
      <c r="BQ399">
        <v>8</v>
      </c>
      <c r="BR399">
        <v>8</v>
      </c>
      <c r="BS399">
        <v>8</v>
      </c>
      <c r="BT399">
        <v>0</v>
      </c>
      <c r="BU399" t="str">
        <f>"8:00 AM"</f>
        <v>8:00 AM</v>
      </c>
      <c r="BV399" t="str">
        <f>"5:00 PM"</f>
        <v>5:00 PM</v>
      </c>
      <c r="BW399" t="s">
        <v>415</v>
      </c>
      <c r="BX399">
        <v>0</v>
      </c>
      <c r="BY399">
        <v>12</v>
      </c>
      <c r="BZ399" t="s">
        <v>111</v>
      </c>
      <c r="CA399">
        <v>0</v>
      </c>
      <c r="CB399" t="s">
        <v>509</v>
      </c>
      <c r="CC399" t="s">
        <v>8741</v>
      </c>
      <c r="CD399" t="s">
        <v>2079</v>
      </c>
      <c r="CE399" t="s">
        <v>116</v>
      </c>
      <c r="CF399" t="s">
        <v>117</v>
      </c>
      <c r="CG399">
        <v>96950</v>
      </c>
      <c r="CH399" s="3">
        <v>12.86</v>
      </c>
      <c r="CI399" s="3">
        <v>12.86</v>
      </c>
      <c r="CJ399" s="3">
        <v>19.29</v>
      </c>
      <c r="CK399" s="3">
        <v>19.29</v>
      </c>
      <c r="CL399" t="s">
        <v>132</v>
      </c>
      <c r="CM399" t="s">
        <v>509</v>
      </c>
      <c r="CN399" t="s">
        <v>133</v>
      </c>
      <c r="CP399" t="s">
        <v>111</v>
      </c>
      <c r="CQ399" t="s">
        <v>134</v>
      </c>
      <c r="CR399" t="s">
        <v>111</v>
      </c>
      <c r="CS399" t="s">
        <v>134</v>
      </c>
      <c r="CT399" t="s">
        <v>119</v>
      </c>
      <c r="CU399" t="s">
        <v>119</v>
      </c>
      <c r="CV399" t="s">
        <v>119</v>
      </c>
      <c r="CW399" t="s">
        <v>8742</v>
      </c>
      <c r="CX399">
        <v>16702358722</v>
      </c>
      <c r="CY399" t="s">
        <v>8738</v>
      </c>
      <c r="CZ399" t="s">
        <v>119</v>
      </c>
      <c r="DA399" t="s">
        <v>134</v>
      </c>
      <c r="DB399" t="s">
        <v>111</v>
      </c>
    </row>
    <row r="400" spans="1:107" ht="15" customHeight="1" x14ac:dyDescent="0.25">
      <c r="A400" t="s">
        <v>9047</v>
      </c>
      <c r="B400" t="s">
        <v>137</v>
      </c>
      <c r="C400" s="1">
        <v>44056.409217824075</v>
      </c>
      <c r="D400" s="1">
        <v>44160</v>
      </c>
      <c r="E400" t="s">
        <v>138</v>
      </c>
      <c r="F400" s="1">
        <v>44103.833333333336</v>
      </c>
      <c r="G400" t="s">
        <v>111</v>
      </c>
      <c r="H400" t="s">
        <v>111</v>
      </c>
      <c r="I400" t="s">
        <v>111</v>
      </c>
      <c r="J400" t="s">
        <v>9048</v>
      </c>
      <c r="K400" t="s">
        <v>9049</v>
      </c>
      <c r="L400" t="s">
        <v>9050</v>
      </c>
      <c r="M400" t="s">
        <v>4651</v>
      </c>
      <c r="N400" t="s">
        <v>116</v>
      </c>
      <c r="O400" t="s">
        <v>117</v>
      </c>
      <c r="P400">
        <v>96950</v>
      </c>
      <c r="Q400" t="s">
        <v>118</v>
      </c>
      <c r="S400">
        <v>16702878273</v>
      </c>
      <c r="U400">
        <v>48531</v>
      </c>
      <c r="V400" t="s">
        <v>120</v>
      </c>
      <c r="X400" t="s">
        <v>9051</v>
      </c>
      <c r="Y400" t="s">
        <v>9052</v>
      </c>
      <c r="AA400" t="s">
        <v>1547</v>
      </c>
      <c r="AB400" t="s">
        <v>9050</v>
      </c>
      <c r="AC400" t="s">
        <v>4651</v>
      </c>
      <c r="AD400" t="s">
        <v>116</v>
      </c>
      <c r="AE400" t="s">
        <v>117</v>
      </c>
      <c r="AF400">
        <v>96950</v>
      </c>
      <c r="AG400" t="s">
        <v>118</v>
      </c>
      <c r="AI400">
        <v>16706702878</v>
      </c>
      <c r="AK400" t="s">
        <v>9053</v>
      </c>
      <c r="BC400" t="str">
        <f>"53-3041.00"</f>
        <v>53-3041.00</v>
      </c>
      <c r="BD400" t="s">
        <v>9054</v>
      </c>
      <c r="BE400" t="s">
        <v>9055</v>
      </c>
      <c r="BF400" t="s">
        <v>9056</v>
      </c>
      <c r="BG400">
        <v>1</v>
      </c>
      <c r="BH400">
        <v>1</v>
      </c>
      <c r="BI400" s="1">
        <v>44105</v>
      </c>
      <c r="BJ400" s="1">
        <v>44469</v>
      </c>
      <c r="BK400" s="1">
        <v>44160</v>
      </c>
      <c r="BL400" s="1">
        <v>44469</v>
      </c>
      <c r="BM400">
        <v>40</v>
      </c>
      <c r="BN400">
        <v>0</v>
      </c>
      <c r="BO400">
        <v>8</v>
      </c>
      <c r="BP400">
        <v>8</v>
      </c>
      <c r="BQ400">
        <v>8</v>
      </c>
      <c r="BR400">
        <v>8</v>
      </c>
      <c r="BS400">
        <v>8</v>
      </c>
      <c r="BT400">
        <v>0</v>
      </c>
      <c r="BU400" t="str">
        <f>"8:00 AM"</f>
        <v>8:00 AM</v>
      </c>
      <c r="BV400" t="str">
        <f>"5:00 PM"</f>
        <v>5:00 PM</v>
      </c>
      <c r="BW400" t="s">
        <v>162</v>
      </c>
      <c r="BX400">
        <v>0</v>
      </c>
      <c r="BY400">
        <v>6</v>
      </c>
      <c r="BZ400" t="s">
        <v>111</v>
      </c>
      <c r="CA400">
        <v>0</v>
      </c>
      <c r="CB400" t="s">
        <v>9057</v>
      </c>
      <c r="CC400" t="s">
        <v>9058</v>
      </c>
      <c r="CD400" t="s">
        <v>9059</v>
      </c>
      <c r="CE400" t="s">
        <v>116</v>
      </c>
      <c r="CF400" t="s">
        <v>117</v>
      </c>
      <c r="CG400">
        <v>96950</v>
      </c>
      <c r="CH400" s="3">
        <v>12.89</v>
      </c>
      <c r="CI400" s="3">
        <v>12.89</v>
      </c>
      <c r="CJ400" s="3">
        <v>19.34</v>
      </c>
      <c r="CK400" s="3">
        <v>19.34</v>
      </c>
      <c r="CL400" t="s">
        <v>132</v>
      </c>
      <c r="CM400" t="s">
        <v>162</v>
      </c>
      <c r="CN400" t="s">
        <v>133</v>
      </c>
      <c r="CP400" t="s">
        <v>111</v>
      </c>
      <c r="CQ400" t="s">
        <v>134</v>
      </c>
      <c r="CR400" t="s">
        <v>134</v>
      </c>
      <c r="CS400" t="s">
        <v>134</v>
      </c>
      <c r="CT400" t="s">
        <v>119</v>
      </c>
      <c r="CU400" t="s">
        <v>134</v>
      </c>
      <c r="CV400" t="s">
        <v>119</v>
      </c>
      <c r="CW400" t="s">
        <v>9060</v>
      </c>
      <c r="CX400">
        <v>16702878273</v>
      </c>
      <c r="CY400" t="s">
        <v>9053</v>
      </c>
      <c r="CZ400" t="s">
        <v>119</v>
      </c>
      <c r="DA400" t="s">
        <v>134</v>
      </c>
      <c r="DB400" t="s">
        <v>111</v>
      </c>
      <c r="DC400" t="s">
        <v>509</v>
      </c>
    </row>
    <row r="401" spans="1:106" ht="15" customHeight="1" x14ac:dyDescent="0.25">
      <c r="A401" t="s">
        <v>336</v>
      </c>
      <c r="B401" t="s">
        <v>137</v>
      </c>
      <c r="C401" s="1">
        <v>44056.818322800929</v>
      </c>
      <c r="D401" s="1">
        <v>44123</v>
      </c>
      <c r="E401" t="s">
        <v>138</v>
      </c>
      <c r="F401" s="1">
        <v>44103.833333333336</v>
      </c>
      <c r="G401" t="s">
        <v>134</v>
      </c>
      <c r="H401" t="s">
        <v>111</v>
      </c>
      <c r="I401" t="s">
        <v>111</v>
      </c>
      <c r="J401" t="s">
        <v>337</v>
      </c>
      <c r="K401" t="s">
        <v>338</v>
      </c>
      <c r="L401" t="s">
        <v>339</v>
      </c>
      <c r="M401" t="s">
        <v>340</v>
      </c>
      <c r="N401" t="s">
        <v>116</v>
      </c>
      <c r="O401" t="s">
        <v>117</v>
      </c>
      <c r="P401">
        <v>96950</v>
      </c>
      <c r="Q401" t="s">
        <v>118</v>
      </c>
      <c r="S401">
        <v>16702870847</v>
      </c>
      <c r="U401">
        <v>236116</v>
      </c>
      <c r="V401" t="s">
        <v>120</v>
      </c>
      <c r="X401" t="s">
        <v>227</v>
      </c>
      <c r="Y401" t="s">
        <v>228</v>
      </c>
      <c r="Z401" t="s">
        <v>341</v>
      </c>
      <c r="AA401" t="s">
        <v>342</v>
      </c>
      <c r="AB401" t="s">
        <v>343</v>
      </c>
      <c r="AC401" t="s">
        <v>344</v>
      </c>
      <c r="AD401" t="s">
        <v>154</v>
      </c>
      <c r="AE401" t="s">
        <v>117</v>
      </c>
      <c r="AF401">
        <v>96950</v>
      </c>
      <c r="AG401" t="s">
        <v>118</v>
      </c>
      <c r="AI401">
        <v>16702340560</v>
      </c>
      <c r="AJ401">
        <v>115</v>
      </c>
      <c r="AK401" t="s">
        <v>345</v>
      </c>
      <c r="BC401" t="str">
        <f>"43-3061.00"</f>
        <v>43-3061.00</v>
      </c>
      <c r="BD401" t="s">
        <v>346</v>
      </c>
      <c r="BE401" t="s">
        <v>347</v>
      </c>
      <c r="BF401" t="s">
        <v>348</v>
      </c>
      <c r="BG401">
        <v>1</v>
      </c>
      <c r="BH401">
        <v>1</v>
      </c>
      <c r="BI401" s="1">
        <v>44105</v>
      </c>
      <c r="BJ401" s="1">
        <v>45199</v>
      </c>
      <c r="BK401" s="1">
        <v>44123</v>
      </c>
      <c r="BL401" s="1">
        <v>45199</v>
      </c>
      <c r="BM401">
        <v>35</v>
      </c>
      <c r="BN401">
        <v>0</v>
      </c>
      <c r="BO401">
        <v>7</v>
      </c>
      <c r="BP401">
        <v>7</v>
      </c>
      <c r="BQ401">
        <v>7</v>
      </c>
      <c r="BR401">
        <v>7</v>
      </c>
      <c r="BS401">
        <v>7</v>
      </c>
      <c r="BT401">
        <v>0</v>
      </c>
      <c r="BU401" t="str">
        <f>"8:00 AM"</f>
        <v>8:00 AM</v>
      </c>
      <c r="BV401" t="str">
        <f>"5:00 PM"</f>
        <v>5:00 PM</v>
      </c>
      <c r="BW401" t="s">
        <v>349</v>
      </c>
      <c r="BX401">
        <v>0</v>
      </c>
      <c r="BY401">
        <v>24</v>
      </c>
      <c r="BZ401" t="s">
        <v>111</v>
      </c>
      <c r="CA401">
        <v>0</v>
      </c>
      <c r="CB401" t="s">
        <v>350</v>
      </c>
      <c r="CC401" t="s">
        <v>339</v>
      </c>
      <c r="CD401" t="s">
        <v>340</v>
      </c>
      <c r="CE401" t="s">
        <v>116</v>
      </c>
      <c r="CF401" t="s">
        <v>117</v>
      </c>
      <c r="CG401">
        <v>96950</v>
      </c>
      <c r="CH401" s="3">
        <v>16.059999999999999</v>
      </c>
      <c r="CI401" s="3">
        <v>16.059999999999999</v>
      </c>
      <c r="CJ401" s="3">
        <v>24.09</v>
      </c>
      <c r="CK401" s="3">
        <v>24.09</v>
      </c>
      <c r="CL401" t="s">
        <v>132</v>
      </c>
      <c r="CM401" t="s">
        <v>351</v>
      </c>
      <c r="CN401" t="s">
        <v>133</v>
      </c>
      <c r="CP401" t="s">
        <v>111</v>
      </c>
      <c r="CQ401" t="s">
        <v>134</v>
      </c>
      <c r="CR401" t="s">
        <v>111</v>
      </c>
      <c r="CS401" t="s">
        <v>134</v>
      </c>
      <c r="CT401" t="s">
        <v>134</v>
      </c>
      <c r="CU401" t="s">
        <v>134</v>
      </c>
      <c r="CV401" t="s">
        <v>119</v>
      </c>
      <c r="CW401" t="s">
        <v>119</v>
      </c>
      <c r="CX401">
        <v>16702870847</v>
      </c>
      <c r="CY401" t="s">
        <v>352</v>
      </c>
      <c r="CZ401" t="s">
        <v>353</v>
      </c>
      <c r="DA401" t="s">
        <v>134</v>
      </c>
      <c r="DB401" t="s">
        <v>111</v>
      </c>
    </row>
    <row r="402" spans="1:106" ht="15" customHeight="1" x14ac:dyDescent="0.25">
      <c r="A402" t="s">
        <v>606</v>
      </c>
      <c r="B402" t="s">
        <v>193</v>
      </c>
      <c r="C402" s="1">
        <v>44056.919212037035</v>
      </c>
      <c r="D402" s="1">
        <v>44152</v>
      </c>
      <c r="E402" t="s">
        <v>138</v>
      </c>
      <c r="F402" s="1">
        <v>44103.833333333336</v>
      </c>
      <c r="G402" t="s">
        <v>134</v>
      </c>
      <c r="H402" t="s">
        <v>111</v>
      </c>
      <c r="I402" t="s">
        <v>111</v>
      </c>
      <c r="J402" t="s">
        <v>607</v>
      </c>
      <c r="K402" t="s">
        <v>608</v>
      </c>
      <c r="L402" t="s">
        <v>609</v>
      </c>
      <c r="M402" t="s">
        <v>610</v>
      </c>
      <c r="N402" t="s">
        <v>154</v>
      </c>
      <c r="O402" t="s">
        <v>117</v>
      </c>
      <c r="P402">
        <v>96950</v>
      </c>
      <c r="Q402" t="s">
        <v>118</v>
      </c>
      <c r="R402" t="s">
        <v>611</v>
      </c>
      <c r="S402">
        <v>16703228786</v>
      </c>
      <c r="U402">
        <v>56152</v>
      </c>
      <c r="V402" t="s">
        <v>120</v>
      </c>
      <c r="X402" t="s">
        <v>612</v>
      </c>
      <c r="Y402" t="s">
        <v>613</v>
      </c>
      <c r="Z402" t="s">
        <v>614</v>
      </c>
      <c r="AA402" t="s">
        <v>615</v>
      </c>
      <c r="AB402" t="s">
        <v>609</v>
      </c>
      <c r="AC402" t="s">
        <v>610</v>
      </c>
      <c r="AD402" t="s">
        <v>154</v>
      </c>
      <c r="AE402" t="s">
        <v>117</v>
      </c>
      <c r="AF402">
        <v>96950</v>
      </c>
      <c r="AG402" t="s">
        <v>118</v>
      </c>
      <c r="AH402" t="s">
        <v>119</v>
      </c>
      <c r="AI402">
        <v>16703228786</v>
      </c>
      <c r="AK402" t="s">
        <v>616</v>
      </c>
      <c r="BC402" t="str">
        <f>"43-3031.00"</f>
        <v>43-3031.00</v>
      </c>
      <c r="BD402" t="s">
        <v>176</v>
      </c>
      <c r="BE402" t="s">
        <v>617</v>
      </c>
      <c r="BF402" t="s">
        <v>555</v>
      </c>
      <c r="BG402">
        <v>1</v>
      </c>
      <c r="BI402" s="1">
        <v>44105</v>
      </c>
      <c r="BJ402" s="1">
        <v>44469</v>
      </c>
      <c r="BM402">
        <v>35</v>
      </c>
      <c r="BN402">
        <v>0</v>
      </c>
      <c r="BO402">
        <v>7</v>
      </c>
      <c r="BP402">
        <v>7</v>
      </c>
      <c r="BQ402">
        <v>7</v>
      </c>
      <c r="BR402">
        <v>7</v>
      </c>
      <c r="BS402">
        <v>7</v>
      </c>
      <c r="BT402">
        <v>0</v>
      </c>
      <c r="BU402" t="str">
        <f>"8:00 AM"</f>
        <v>8:00 AM</v>
      </c>
      <c r="BV402" t="str">
        <f>"4:00 PM"</f>
        <v>4:00 PM</v>
      </c>
      <c r="BW402" t="s">
        <v>349</v>
      </c>
      <c r="BX402">
        <v>0</v>
      </c>
      <c r="BY402">
        <v>24</v>
      </c>
      <c r="BZ402" t="s">
        <v>111</v>
      </c>
      <c r="CA402">
        <v>0</v>
      </c>
      <c r="CB402" t="s">
        <v>618</v>
      </c>
      <c r="CC402" t="s">
        <v>609</v>
      </c>
      <c r="CD402" t="s">
        <v>610</v>
      </c>
      <c r="CE402" t="s">
        <v>154</v>
      </c>
      <c r="CF402" t="s">
        <v>117</v>
      </c>
      <c r="CG402">
        <v>96950</v>
      </c>
      <c r="CH402" s="3">
        <v>13.9</v>
      </c>
      <c r="CI402" s="3">
        <v>13.9</v>
      </c>
      <c r="CJ402" s="3">
        <v>20.85</v>
      </c>
      <c r="CK402" s="3">
        <v>20.85</v>
      </c>
      <c r="CL402" t="s">
        <v>132</v>
      </c>
      <c r="CN402" t="s">
        <v>133</v>
      </c>
      <c r="CP402" t="s">
        <v>111</v>
      </c>
      <c r="CQ402" t="s">
        <v>134</v>
      </c>
      <c r="CR402" t="s">
        <v>111</v>
      </c>
      <c r="CS402" t="s">
        <v>134</v>
      </c>
      <c r="CT402" t="s">
        <v>119</v>
      </c>
      <c r="CU402" t="s">
        <v>134</v>
      </c>
      <c r="CV402" t="s">
        <v>119</v>
      </c>
      <c r="CW402" t="s">
        <v>619</v>
      </c>
      <c r="CX402">
        <v>16703228786</v>
      </c>
      <c r="CY402" t="s">
        <v>616</v>
      </c>
      <c r="CZ402" t="s">
        <v>119</v>
      </c>
      <c r="DA402" t="s">
        <v>134</v>
      </c>
      <c r="DB402" t="s">
        <v>111</v>
      </c>
    </row>
    <row r="403" spans="1:106" ht="15" customHeight="1" x14ac:dyDescent="0.25">
      <c r="A403" t="s">
        <v>9159</v>
      </c>
      <c r="B403" t="s">
        <v>3282</v>
      </c>
      <c r="C403" s="1">
        <v>44056.981000115738</v>
      </c>
      <c r="D403" s="1">
        <v>44133</v>
      </c>
      <c r="E403" t="s">
        <v>110</v>
      </c>
      <c r="G403" t="s">
        <v>111</v>
      </c>
      <c r="H403" t="s">
        <v>111</v>
      </c>
      <c r="I403" t="s">
        <v>111</v>
      </c>
      <c r="J403" t="s">
        <v>9160</v>
      </c>
      <c r="L403" t="s">
        <v>6940</v>
      </c>
      <c r="M403" t="s">
        <v>2143</v>
      </c>
      <c r="N403" t="s">
        <v>116</v>
      </c>
      <c r="O403" t="s">
        <v>117</v>
      </c>
      <c r="P403">
        <v>96950</v>
      </c>
      <c r="Q403" t="s">
        <v>118</v>
      </c>
      <c r="R403" t="s">
        <v>286</v>
      </c>
      <c r="S403">
        <v>16702355009</v>
      </c>
      <c r="U403">
        <v>561311</v>
      </c>
      <c r="V403" t="s">
        <v>421</v>
      </c>
      <c r="W403" t="s">
        <v>134</v>
      </c>
      <c r="X403" t="s">
        <v>6113</v>
      </c>
      <c r="Y403" t="s">
        <v>2228</v>
      </c>
      <c r="Z403" t="s">
        <v>6939</v>
      </c>
      <c r="AA403" t="s">
        <v>123</v>
      </c>
      <c r="AB403" t="s">
        <v>6940</v>
      </c>
      <c r="AC403" t="s">
        <v>2143</v>
      </c>
      <c r="AD403" t="s">
        <v>116</v>
      </c>
      <c r="AE403" t="s">
        <v>117</v>
      </c>
      <c r="AF403">
        <v>96950</v>
      </c>
      <c r="AG403" t="s">
        <v>118</v>
      </c>
      <c r="AH403" t="s">
        <v>119</v>
      </c>
      <c r="AI403">
        <v>16702355009</v>
      </c>
      <c r="AK403" t="s">
        <v>6941</v>
      </c>
      <c r="BC403" t="str">
        <f>"37-2012.00"</f>
        <v>37-2012.00</v>
      </c>
      <c r="BD403" t="s">
        <v>424</v>
      </c>
      <c r="BE403" t="s">
        <v>9161</v>
      </c>
      <c r="BF403" t="s">
        <v>6539</v>
      </c>
      <c r="BG403">
        <v>50</v>
      </c>
      <c r="BH403">
        <v>42</v>
      </c>
      <c r="BI403" s="1">
        <v>44105</v>
      </c>
      <c r="BJ403" s="1">
        <v>44469</v>
      </c>
      <c r="BK403" s="1">
        <v>44133</v>
      </c>
      <c r="BL403" s="1">
        <v>44469</v>
      </c>
      <c r="BM403">
        <v>35</v>
      </c>
      <c r="BN403">
        <v>7</v>
      </c>
      <c r="BO403">
        <v>0</v>
      </c>
      <c r="BP403">
        <v>7</v>
      </c>
      <c r="BQ403">
        <v>7</v>
      </c>
      <c r="BR403">
        <v>0</v>
      </c>
      <c r="BS403">
        <v>7</v>
      </c>
      <c r="BT403">
        <v>7</v>
      </c>
      <c r="BU403" t="str">
        <f>"9:00 AM"</f>
        <v>9:00 AM</v>
      </c>
      <c r="BV403" t="str">
        <f>"5:00 PM"</f>
        <v>5:00 PM</v>
      </c>
      <c r="BW403" t="s">
        <v>128</v>
      </c>
      <c r="BX403">
        <v>0</v>
      </c>
      <c r="BY403">
        <v>3</v>
      </c>
      <c r="BZ403" t="s">
        <v>111</v>
      </c>
      <c r="CA403">
        <v>0</v>
      </c>
      <c r="CB403" s="2" t="s">
        <v>9162</v>
      </c>
      <c r="CC403" t="s">
        <v>9163</v>
      </c>
      <c r="CD403" t="s">
        <v>344</v>
      </c>
      <c r="CE403" t="s">
        <v>116</v>
      </c>
      <c r="CF403" t="s">
        <v>117</v>
      </c>
      <c r="CG403">
        <v>96950</v>
      </c>
      <c r="CH403" s="3">
        <v>7.33</v>
      </c>
      <c r="CI403" s="3">
        <v>7.33</v>
      </c>
      <c r="CJ403" s="3">
        <v>10.99</v>
      </c>
      <c r="CK403" s="3">
        <v>10.99</v>
      </c>
      <c r="CL403" t="s">
        <v>132</v>
      </c>
      <c r="CM403" t="s">
        <v>9164</v>
      </c>
      <c r="CN403" t="s">
        <v>133</v>
      </c>
      <c r="CP403" t="s">
        <v>111</v>
      </c>
      <c r="CQ403" t="s">
        <v>134</v>
      </c>
      <c r="CR403" t="s">
        <v>111</v>
      </c>
      <c r="CS403" t="s">
        <v>134</v>
      </c>
      <c r="CT403" t="s">
        <v>119</v>
      </c>
      <c r="CU403" t="s">
        <v>134</v>
      </c>
      <c r="CV403" t="s">
        <v>134</v>
      </c>
      <c r="CW403" t="s">
        <v>9165</v>
      </c>
      <c r="CX403">
        <v>16702355009</v>
      </c>
      <c r="CY403" t="s">
        <v>6941</v>
      </c>
      <c r="CZ403" t="s">
        <v>119</v>
      </c>
      <c r="DA403" t="s">
        <v>134</v>
      </c>
      <c r="DB403" t="s">
        <v>134</v>
      </c>
    </row>
    <row r="404" spans="1:106" ht="15" customHeight="1" x14ac:dyDescent="0.25">
      <c r="A404" t="s">
        <v>6937</v>
      </c>
      <c r="B404" t="s">
        <v>109</v>
      </c>
      <c r="C404" s="1">
        <v>44057.014210416666</v>
      </c>
      <c r="D404" s="1">
        <v>44151</v>
      </c>
      <c r="E404" t="s">
        <v>110</v>
      </c>
      <c r="G404" t="s">
        <v>111</v>
      </c>
      <c r="H404" t="s">
        <v>111</v>
      </c>
      <c r="I404" t="s">
        <v>111</v>
      </c>
      <c r="J404" t="s">
        <v>2225</v>
      </c>
      <c r="L404" t="s">
        <v>6938</v>
      </c>
      <c r="N404" t="s">
        <v>116</v>
      </c>
      <c r="O404" t="s">
        <v>117</v>
      </c>
      <c r="P404">
        <v>96950</v>
      </c>
      <c r="Q404" t="s">
        <v>118</v>
      </c>
      <c r="S404">
        <v>16702355009</v>
      </c>
      <c r="U404">
        <v>561311</v>
      </c>
      <c r="V404" t="s">
        <v>120</v>
      </c>
      <c r="X404" t="s">
        <v>6113</v>
      </c>
      <c r="Y404" t="s">
        <v>2228</v>
      </c>
      <c r="Z404" t="s">
        <v>6939</v>
      </c>
      <c r="AA404" t="s">
        <v>123</v>
      </c>
      <c r="AB404" t="s">
        <v>6940</v>
      </c>
      <c r="AC404" t="s">
        <v>2143</v>
      </c>
      <c r="AD404" t="s">
        <v>116</v>
      </c>
      <c r="AE404" t="s">
        <v>117</v>
      </c>
      <c r="AF404">
        <v>96950</v>
      </c>
      <c r="AG404" t="s">
        <v>118</v>
      </c>
      <c r="AI404">
        <v>16702355009</v>
      </c>
      <c r="AK404" t="s">
        <v>6941</v>
      </c>
      <c r="BC404" t="str">
        <f>"43-3031.00"</f>
        <v>43-3031.00</v>
      </c>
      <c r="BD404" t="s">
        <v>176</v>
      </c>
      <c r="BE404" t="s">
        <v>6942</v>
      </c>
      <c r="BF404" t="s">
        <v>6943</v>
      </c>
      <c r="BG404">
        <v>4</v>
      </c>
      <c r="BI404" s="1">
        <v>44105</v>
      </c>
      <c r="BJ404" s="1">
        <v>44469</v>
      </c>
      <c r="BM404">
        <v>35</v>
      </c>
      <c r="BN404">
        <v>0</v>
      </c>
      <c r="BO404">
        <v>7</v>
      </c>
      <c r="BP404">
        <v>7</v>
      </c>
      <c r="BQ404">
        <v>7</v>
      </c>
      <c r="BR404">
        <v>7</v>
      </c>
      <c r="BS404">
        <v>7</v>
      </c>
      <c r="BT404">
        <v>0</v>
      </c>
      <c r="BU404" t="str">
        <f>"9:00 PM"</f>
        <v>9:00 PM</v>
      </c>
      <c r="BV404" t="str">
        <f>"6:00 PM"</f>
        <v>6:00 PM</v>
      </c>
      <c r="BW404" t="s">
        <v>349</v>
      </c>
      <c r="BX404">
        <v>0</v>
      </c>
      <c r="BY404">
        <v>12</v>
      </c>
      <c r="BZ404" t="s">
        <v>111</v>
      </c>
      <c r="CA404">
        <v>0</v>
      </c>
      <c r="CB404" t="s">
        <v>6944</v>
      </c>
      <c r="CC404" t="s">
        <v>6945</v>
      </c>
      <c r="CD404" t="s">
        <v>5007</v>
      </c>
      <c r="CE404" t="s">
        <v>154</v>
      </c>
      <c r="CF404" t="s">
        <v>117</v>
      </c>
      <c r="CG404">
        <v>96950</v>
      </c>
      <c r="CH404" s="3">
        <v>13.9</v>
      </c>
      <c r="CI404" s="3">
        <v>13.9</v>
      </c>
      <c r="CJ404" s="3">
        <v>20.85</v>
      </c>
      <c r="CK404" s="3">
        <v>20.85</v>
      </c>
      <c r="CL404" t="s">
        <v>132</v>
      </c>
      <c r="CM404" t="s">
        <v>1622</v>
      </c>
      <c r="CN404" t="s">
        <v>133</v>
      </c>
      <c r="CP404" t="s">
        <v>111</v>
      </c>
      <c r="CQ404" t="s">
        <v>134</v>
      </c>
      <c r="CR404" t="s">
        <v>111</v>
      </c>
      <c r="CS404" t="s">
        <v>134</v>
      </c>
      <c r="CT404" t="s">
        <v>119</v>
      </c>
      <c r="CU404" t="s">
        <v>134</v>
      </c>
      <c r="CV404" t="s">
        <v>134</v>
      </c>
      <c r="CW404" t="s">
        <v>6946</v>
      </c>
      <c r="CX404">
        <v>16702355009</v>
      </c>
      <c r="CY404" t="s">
        <v>6941</v>
      </c>
      <c r="CZ404" t="s">
        <v>119</v>
      </c>
      <c r="DA404" t="s">
        <v>134</v>
      </c>
      <c r="DB404" t="s">
        <v>111</v>
      </c>
    </row>
    <row r="405" spans="1:106" ht="15" customHeight="1" x14ac:dyDescent="0.25">
      <c r="A405" t="s">
        <v>7239</v>
      </c>
      <c r="B405" t="s">
        <v>193</v>
      </c>
      <c r="C405" s="1">
        <v>44057.068163194446</v>
      </c>
      <c r="D405" s="1">
        <v>44144</v>
      </c>
      <c r="E405" t="s">
        <v>138</v>
      </c>
      <c r="F405" s="1">
        <v>44102.833333333336</v>
      </c>
      <c r="G405" t="s">
        <v>111</v>
      </c>
      <c r="H405" t="s">
        <v>111</v>
      </c>
      <c r="I405" t="s">
        <v>111</v>
      </c>
      <c r="J405" t="s">
        <v>7240</v>
      </c>
      <c r="K405" t="s">
        <v>7241</v>
      </c>
      <c r="L405" t="s">
        <v>7242</v>
      </c>
      <c r="M405" t="s">
        <v>7243</v>
      </c>
      <c r="N405" t="s">
        <v>154</v>
      </c>
      <c r="O405" t="s">
        <v>117</v>
      </c>
      <c r="P405">
        <v>96950</v>
      </c>
      <c r="Q405" t="s">
        <v>118</v>
      </c>
      <c r="R405" t="s">
        <v>119</v>
      </c>
      <c r="S405">
        <v>16702334000</v>
      </c>
      <c r="U405">
        <v>71394</v>
      </c>
      <c r="V405" t="s">
        <v>120</v>
      </c>
      <c r="X405" t="s">
        <v>7244</v>
      </c>
      <c r="Y405" t="s">
        <v>7245</v>
      </c>
      <c r="AA405" t="s">
        <v>174</v>
      </c>
      <c r="AB405" t="s">
        <v>7242</v>
      </c>
      <c r="AC405" t="s">
        <v>119</v>
      </c>
      <c r="AD405" t="s">
        <v>154</v>
      </c>
      <c r="AE405" t="s">
        <v>117</v>
      </c>
      <c r="AF405">
        <v>96950</v>
      </c>
      <c r="AG405" t="s">
        <v>118</v>
      </c>
      <c r="AH405" t="s">
        <v>119</v>
      </c>
      <c r="AI405">
        <v>16702334000</v>
      </c>
      <c r="AK405" t="s">
        <v>7246</v>
      </c>
      <c r="BC405" t="str">
        <f>"43-4051.00"</f>
        <v>43-4051.00</v>
      </c>
      <c r="BD405" t="s">
        <v>295</v>
      </c>
      <c r="BE405" t="s">
        <v>7247</v>
      </c>
      <c r="BF405" t="s">
        <v>2493</v>
      </c>
      <c r="BG405">
        <v>1</v>
      </c>
      <c r="BI405" s="1">
        <v>44105</v>
      </c>
      <c r="BJ405" s="1">
        <v>44469</v>
      </c>
      <c r="BM405">
        <v>35</v>
      </c>
      <c r="BN405">
        <v>0</v>
      </c>
      <c r="BO405">
        <v>6</v>
      </c>
      <c r="BP405">
        <v>6</v>
      </c>
      <c r="BQ405">
        <v>6</v>
      </c>
      <c r="BR405">
        <v>6</v>
      </c>
      <c r="BS405">
        <v>6</v>
      </c>
      <c r="BT405">
        <v>5</v>
      </c>
      <c r="BU405" t="str">
        <f>"4:45 AM"</f>
        <v>4:45 AM</v>
      </c>
      <c r="BV405" t="str">
        <f>"10:30 PM"</f>
        <v>10:30 PM</v>
      </c>
      <c r="BW405" t="s">
        <v>162</v>
      </c>
      <c r="BX405">
        <v>0</v>
      </c>
      <c r="BY405">
        <v>6</v>
      </c>
      <c r="BZ405" t="s">
        <v>111</v>
      </c>
      <c r="CA405">
        <v>0</v>
      </c>
      <c r="CB405" s="2" t="s">
        <v>7248</v>
      </c>
      <c r="CC405" t="s">
        <v>7243</v>
      </c>
      <c r="CD405" t="s">
        <v>119</v>
      </c>
      <c r="CE405" t="s">
        <v>154</v>
      </c>
      <c r="CF405" t="s">
        <v>117</v>
      </c>
      <c r="CG405">
        <v>96950</v>
      </c>
      <c r="CH405" s="3">
        <v>9.26</v>
      </c>
      <c r="CI405" s="3">
        <v>9.3000000000000007</v>
      </c>
      <c r="CJ405" s="3">
        <v>13.89</v>
      </c>
      <c r="CK405" s="3">
        <v>13.95</v>
      </c>
      <c r="CL405" t="s">
        <v>132</v>
      </c>
      <c r="CN405" t="s">
        <v>133</v>
      </c>
      <c r="CP405" t="s">
        <v>111</v>
      </c>
      <c r="CQ405" t="s">
        <v>134</v>
      </c>
      <c r="CR405" t="s">
        <v>111</v>
      </c>
      <c r="CS405" t="s">
        <v>134</v>
      </c>
      <c r="CT405" t="s">
        <v>119</v>
      </c>
      <c r="CU405" t="s">
        <v>134</v>
      </c>
      <c r="CV405" t="s">
        <v>119</v>
      </c>
      <c r="CW405" t="s">
        <v>7249</v>
      </c>
      <c r="CX405">
        <v>16702334000</v>
      </c>
      <c r="CY405" t="s">
        <v>7250</v>
      </c>
      <c r="CZ405" t="s">
        <v>119</v>
      </c>
      <c r="DA405" t="s">
        <v>134</v>
      </c>
      <c r="DB405" t="s">
        <v>111</v>
      </c>
    </row>
    <row r="406" spans="1:106" ht="15" customHeight="1" x14ac:dyDescent="0.25">
      <c r="A406" t="s">
        <v>9638</v>
      </c>
      <c r="B406" t="s">
        <v>137</v>
      </c>
      <c r="C406" s="1">
        <v>44057.221821064813</v>
      </c>
      <c r="D406" s="1">
        <v>44124</v>
      </c>
      <c r="E406" t="s">
        <v>110</v>
      </c>
      <c r="G406" t="s">
        <v>111</v>
      </c>
      <c r="H406" t="s">
        <v>111</v>
      </c>
      <c r="I406" t="s">
        <v>111</v>
      </c>
      <c r="J406" t="s">
        <v>3217</v>
      </c>
      <c r="K406" t="s">
        <v>1588</v>
      </c>
      <c r="L406" t="s">
        <v>1589</v>
      </c>
      <c r="M406" t="s">
        <v>1590</v>
      </c>
      <c r="N406" t="s">
        <v>116</v>
      </c>
      <c r="O406" t="s">
        <v>117</v>
      </c>
      <c r="P406">
        <v>96950</v>
      </c>
      <c r="Q406" t="s">
        <v>118</v>
      </c>
      <c r="S406">
        <v>16702352883</v>
      </c>
      <c r="U406">
        <v>561320</v>
      </c>
      <c r="V406" t="s">
        <v>120</v>
      </c>
      <c r="X406" t="s">
        <v>1591</v>
      </c>
      <c r="Y406" t="s">
        <v>1592</v>
      </c>
      <c r="Z406" t="s">
        <v>1593</v>
      </c>
      <c r="AA406" t="s">
        <v>216</v>
      </c>
      <c r="AB406" t="s">
        <v>1589</v>
      </c>
      <c r="AC406" t="s">
        <v>1590</v>
      </c>
      <c r="AD406" t="s">
        <v>116</v>
      </c>
      <c r="AE406" t="s">
        <v>117</v>
      </c>
      <c r="AF406">
        <v>96950</v>
      </c>
      <c r="AG406" t="s">
        <v>118</v>
      </c>
      <c r="AI406">
        <v>16702352883</v>
      </c>
      <c r="AK406" t="s">
        <v>1594</v>
      </c>
      <c r="BC406" t="str">
        <f>"35-3021.00"</f>
        <v>35-3021.00</v>
      </c>
      <c r="BD406" t="s">
        <v>2036</v>
      </c>
      <c r="BE406" t="s">
        <v>9639</v>
      </c>
      <c r="BF406" t="s">
        <v>9640</v>
      </c>
      <c r="BG406">
        <v>5</v>
      </c>
      <c r="BH406">
        <v>5</v>
      </c>
      <c r="BI406" s="1">
        <v>44136</v>
      </c>
      <c r="BJ406" s="1">
        <v>44500</v>
      </c>
      <c r="BK406" s="1">
        <v>44136</v>
      </c>
      <c r="BL406" s="1">
        <v>44500</v>
      </c>
      <c r="BM406">
        <v>35</v>
      </c>
      <c r="BN406">
        <v>6</v>
      </c>
      <c r="BO406">
        <v>5</v>
      </c>
      <c r="BP406">
        <v>6</v>
      </c>
      <c r="BQ406">
        <v>6</v>
      </c>
      <c r="BR406">
        <v>0</v>
      </c>
      <c r="BS406">
        <v>6</v>
      </c>
      <c r="BT406">
        <v>6</v>
      </c>
      <c r="BU406" t="str">
        <f>"12:00 PM"</f>
        <v>12:00 PM</v>
      </c>
      <c r="BV406" t="str">
        <f>"7:00 PM"</f>
        <v>7:00 PM</v>
      </c>
      <c r="BW406" t="s">
        <v>128</v>
      </c>
      <c r="BX406">
        <v>3</v>
      </c>
      <c r="BY406">
        <v>3</v>
      </c>
      <c r="BZ406" t="s">
        <v>111</v>
      </c>
      <c r="CA406">
        <v>0</v>
      </c>
      <c r="CB406" t="s">
        <v>9641</v>
      </c>
      <c r="CC406" t="s">
        <v>1589</v>
      </c>
      <c r="CD406" t="s">
        <v>1590</v>
      </c>
      <c r="CE406" t="s">
        <v>116</v>
      </c>
      <c r="CF406" t="s">
        <v>117</v>
      </c>
      <c r="CG406">
        <v>96950</v>
      </c>
      <c r="CH406" s="3">
        <v>7.41</v>
      </c>
      <c r="CI406" s="3">
        <v>7.5</v>
      </c>
      <c r="CJ406" s="3">
        <v>11.12</v>
      </c>
      <c r="CK406" s="3">
        <v>11.25</v>
      </c>
      <c r="CL406" t="s">
        <v>132</v>
      </c>
      <c r="CM406" t="s">
        <v>119</v>
      </c>
      <c r="CN406" t="s">
        <v>133</v>
      </c>
      <c r="CP406" t="s">
        <v>111</v>
      </c>
      <c r="CQ406" t="s">
        <v>134</v>
      </c>
      <c r="CR406" t="s">
        <v>111</v>
      </c>
      <c r="CS406" t="s">
        <v>134</v>
      </c>
      <c r="CT406" t="s">
        <v>134</v>
      </c>
      <c r="CU406" t="s">
        <v>134</v>
      </c>
      <c r="CV406" t="s">
        <v>119</v>
      </c>
      <c r="CW406" t="s">
        <v>119</v>
      </c>
      <c r="CX406">
        <v>16702352883</v>
      </c>
      <c r="CY406" t="s">
        <v>1594</v>
      </c>
      <c r="CZ406" t="s">
        <v>119</v>
      </c>
      <c r="DA406" t="s">
        <v>134</v>
      </c>
      <c r="DB406" t="s">
        <v>111</v>
      </c>
    </row>
    <row r="407" spans="1:106" ht="15" customHeight="1" x14ac:dyDescent="0.25">
      <c r="A407" t="s">
        <v>3216</v>
      </c>
      <c r="B407" t="s">
        <v>137</v>
      </c>
      <c r="C407" s="1">
        <v>44057.260184375002</v>
      </c>
      <c r="D407" s="1">
        <v>44124</v>
      </c>
      <c r="E407" t="s">
        <v>110</v>
      </c>
      <c r="G407" t="s">
        <v>111</v>
      </c>
      <c r="H407" t="s">
        <v>111</v>
      </c>
      <c r="I407" t="s">
        <v>111</v>
      </c>
      <c r="J407" t="s">
        <v>3217</v>
      </c>
      <c r="K407" t="s">
        <v>1588</v>
      </c>
      <c r="L407" t="s">
        <v>1589</v>
      </c>
      <c r="M407" t="s">
        <v>1590</v>
      </c>
      <c r="N407" t="s">
        <v>116</v>
      </c>
      <c r="O407" t="s">
        <v>117</v>
      </c>
      <c r="P407">
        <v>96950</v>
      </c>
      <c r="Q407" t="s">
        <v>118</v>
      </c>
      <c r="S407">
        <v>16702352883</v>
      </c>
      <c r="U407">
        <v>561320</v>
      </c>
      <c r="V407" t="s">
        <v>120</v>
      </c>
      <c r="X407" t="s">
        <v>1591</v>
      </c>
      <c r="Y407" t="s">
        <v>1592</v>
      </c>
      <c r="Z407" t="s">
        <v>1593</v>
      </c>
      <c r="AA407" t="s">
        <v>216</v>
      </c>
      <c r="AB407" t="s">
        <v>1589</v>
      </c>
      <c r="AC407" t="s">
        <v>1590</v>
      </c>
      <c r="AD407" t="s">
        <v>116</v>
      </c>
      <c r="AE407" t="s">
        <v>117</v>
      </c>
      <c r="AF407">
        <v>96950</v>
      </c>
      <c r="AG407" t="s">
        <v>118</v>
      </c>
      <c r="AI407">
        <v>16702352883</v>
      </c>
      <c r="AK407" t="s">
        <v>1594</v>
      </c>
      <c r="BC407" t="str">
        <f>"35-2011.00"</f>
        <v>35-2011.00</v>
      </c>
      <c r="BD407" t="s">
        <v>2446</v>
      </c>
      <c r="BE407" t="s">
        <v>3218</v>
      </c>
      <c r="BF407" t="s">
        <v>3219</v>
      </c>
      <c r="BG407">
        <v>5</v>
      </c>
      <c r="BH407">
        <v>5</v>
      </c>
      <c r="BI407" s="1">
        <v>44136</v>
      </c>
      <c r="BJ407" s="1">
        <v>44500</v>
      </c>
      <c r="BK407" s="1">
        <v>44136</v>
      </c>
      <c r="BL407" s="1">
        <v>44500</v>
      </c>
      <c r="BM407">
        <v>35</v>
      </c>
      <c r="BN407">
        <v>6</v>
      </c>
      <c r="BO407">
        <v>5</v>
      </c>
      <c r="BP407">
        <v>6</v>
      </c>
      <c r="BQ407">
        <v>0</v>
      </c>
      <c r="BR407">
        <v>6</v>
      </c>
      <c r="BS407">
        <v>6</v>
      </c>
      <c r="BT407">
        <v>6</v>
      </c>
      <c r="BU407" t="str">
        <f>"12:00 PM"</f>
        <v>12:00 PM</v>
      </c>
      <c r="BV407" t="str">
        <f>"7:00 PM"</f>
        <v>7:00 PM</v>
      </c>
      <c r="BW407" t="s">
        <v>128</v>
      </c>
      <c r="BX407">
        <v>6</v>
      </c>
      <c r="BY407">
        <v>6</v>
      </c>
      <c r="BZ407" t="s">
        <v>111</v>
      </c>
      <c r="CA407">
        <v>0</v>
      </c>
      <c r="CB407" s="2" t="s">
        <v>3220</v>
      </c>
      <c r="CC407" t="s">
        <v>1589</v>
      </c>
      <c r="CD407" t="s">
        <v>1590</v>
      </c>
      <c r="CE407" t="s">
        <v>116</v>
      </c>
      <c r="CF407" t="s">
        <v>117</v>
      </c>
      <c r="CG407">
        <v>96950</v>
      </c>
      <c r="CH407" s="3">
        <v>7.92</v>
      </c>
      <c r="CI407" s="3">
        <v>7.92</v>
      </c>
      <c r="CJ407" s="3">
        <v>11.88</v>
      </c>
      <c r="CK407" s="3">
        <v>11.88</v>
      </c>
      <c r="CL407" t="s">
        <v>132</v>
      </c>
      <c r="CN407" t="s">
        <v>133</v>
      </c>
      <c r="CP407" t="s">
        <v>111</v>
      </c>
      <c r="CQ407" t="s">
        <v>134</v>
      </c>
      <c r="CR407" t="s">
        <v>111</v>
      </c>
      <c r="CS407" t="s">
        <v>134</v>
      </c>
      <c r="CT407" t="s">
        <v>134</v>
      </c>
      <c r="CU407" t="s">
        <v>134</v>
      </c>
      <c r="CV407" t="s">
        <v>119</v>
      </c>
      <c r="CW407" t="s">
        <v>119</v>
      </c>
      <c r="CX407">
        <v>16702352883</v>
      </c>
      <c r="CY407" t="s">
        <v>1594</v>
      </c>
      <c r="CZ407" t="s">
        <v>119</v>
      </c>
      <c r="DA407" t="s">
        <v>134</v>
      </c>
      <c r="DB407" t="s">
        <v>111</v>
      </c>
    </row>
    <row r="408" spans="1:106" ht="15" customHeight="1" x14ac:dyDescent="0.25">
      <c r="A408" t="s">
        <v>1136</v>
      </c>
      <c r="B408" t="s">
        <v>137</v>
      </c>
      <c r="C408" s="1">
        <v>44057.279134490738</v>
      </c>
      <c r="D408" s="1">
        <v>44130</v>
      </c>
      <c r="E408" t="s">
        <v>138</v>
      </c>
      <c r="F408" s="1">
        <v>44103.833333333336</v>
      </c>
      <c r="G408" t="s">
        <v>134</v>
      </c>
      <c r="H408" t="s">
        <v>111</v>
      </c>
      <c r="I408" t="s">
        <v>111</v>
      </c>
      <c r="J408" t="s">
        <v>1137</v>
      </c>
      <c r="K408" t="s">
        <v>1138</v>
      </c>
      <c r="L408" t="s">
        <v>1139</v>
      </c>
      <c r="M408" t="s">
        <v>344</v>
      </c>
      <c r="N408" t="s">
        <v>154</v>
      </c>
      <c r="O408" t="s">
        <v>117</v>
      </c>
      <c r="P408">
        <v>96950</v>
      </c>
      <c r="Q408" t="s">
        <v>118</v>
      </c>
      <c r="S408">
        <v>16702379950</v>
      </c>
      <c r="U408">
        <v>721120</v>
      </c>
      <c r="V408" t="s">
        <v>120</v>
      </c>
      <c r="X408" t="s">
        <v>1140</v>
      </c>
      <c r="Y408" t="s">
        <v>1141</v>
      </c>
      <c r="AA408" t="s">
        <v>1142</v>
      </c>
      <c r="AB408" t="s">
        <v>1139</v>
      </c>
      <c r="AC408" t="s">
        <v>344</v>
      </c>
      <c r="AD408" t="s">
        <v>154</v>
      </c>
      <c r="AE408" t="s">
        <v>117</v>
      </c>
      <c r="AF408">
        <v>96950</v>
      </c>
      <c r="AG408" t="s">
        <v>118</v>
      </c>
      <c r="AI408">
        <v>16702379950</v>
      </c>
      <c r="AK408" t="s">
        <v>1143</v>
      </c>
      <c r="BC408" t="str">
        <f>"35-3031.00"</f>
        <v>35-3031.00</v>
      </c>
      <c r="BD408" t="s">
        <v>585</v>
      </c>
      <c r="BE408" t="s">
        <v>1144</v>
      </c>
      <c r="BF408" t="s">
        <v>1145</v>
      </c>
      <c r="BG408">
        <v>20</v>
      </c>
      <c r="BH408">
        <v>20</v>
      </c>
      <c r="BI408" s="1">
        <v>44105</v>
      </c>
      <c r="BJ408" s="1">
        <v>44469</v>
      </c>
      <c r="BK408" s="1">
        <v>44130</v>
      </c>
      <c r="BL408" s="1">
        <v>44469</v>
      </c>
      <c r="BM408">
        <v>35</v>
      </c>
      <c r="BN408">
        <v>0</v>
      </c>
      <c r="BO408">
        <v>7</v>
      </c>
      <c r="BP408">
        <v>7</v>
      </c>
      <c r="BQ408">
        <v>7</v>
      </c>
      <c r="BR408">
        <v>7</v>
      </c>
      <c r="BS408">
        <v>7</v>
      </c>
      <c r="BT408">
        <v>0</v>
      </c>
      <c r="BU408" t="str">
        <f>"6:00 AM"</f>
        <v>6:00 AM</v>
      </c>
      <c r="BV408" t="str">
        <f>"2:00 PM"</f>
        <v>2:00 PM</v>
      </c>
      <c r="BW408" t="s">
        <v>128</v>
      </c>
      <c r="BX408">
        <v>0</v>
      </c>
      <c r="BY408">
        <v>12</v>
      </c>
      <c r="BZ408" t="s">
        <v>111</v>
      </c>
      <c r="CA408">
        <v>0</v>
      </c>
      <c r="CB408" t="s">
        <v>1146</v>
      </c>
      <c r="CC408" t="s">
        <v>1139</v>
      </c>
      <c r="CD408" t="s">
        <v>344</v>
      </c>
      <c r="CE408" t="s">
        <v>154</v>
      </c>
      <c r="CF408" t="s">
        <v>117</v>
      </c>
      <c r="CG408">
        <v>96950</v>
      </c>
      <c r="CH408" s="3">
        <v>9.23</v>
      </c>
      <c r="CI408" s="3">
        <v>20</v>
      </c>
      <c r="CJ408" s="3">
        <v>13.85</v>
      </c>
      <c r="CK408" s="3">
        <v>30</v>
      </c>
      <c r="CL408" t="s">
        <v>132</v>
      </c>
      <c r="CN408" t="s">
        <v>133</v>
      </c>
      <c r="CP408" t="s">
        <v>111</v>
      </c>
      <c r="CQ408" t="s">
        <v>134</v>
      </c>
      <c r="CR408" t="s">
        <v>134</v>
      </c>
      <c r="CS408" t="s">
        <v>134</v>
      </c>
      <c r="CT408" t="s">
        <v>119</v>
      </c>
      <c r="CU408" t="s">
        <v>134</v>
      </c>
      <c r="CV408" t="s">
        <v>134</v>
      </c>
      <c r="CW408" t="s">
        <v>1147</v>
      </c>
      <c r="CX408">
        <v>16702379900</v>
      </c>
      <c r="CY408" t="s">
        <v>1148</v>
      </c>
      <c r="CZ408" t="s">
        <v>119</v>
      </c>
      <c r="DA408" t="s">
        <v>134</v>
      </c>
      <c r="DB408" t="s">
        <v>111</v>
      </c>
    </row>
    <row r="409" spans="1:106" ht="15" customHeight="1" x14ac:dyDescent="0.25">
      <c r="A409" t="s">
        <v>6892</v>
      </c>
      <c r="B409" t="s">
        <v>109</v>
      </c>
      <c r="C409" s="1">
        <v>44057.40750833333</v>
      </c>
      <c r="D409" s="1">
        <v>44144</v>
      </c>
      <c r="E409" t="s">
        <v>110</v>
      </c>
      <c r="G409" t="s">
        <v>111</v>
      </c>
      <c r="H409" t="s">
        <v>111</v>
      </c>
      <c r="I409" t="s">
        <v>111</v>
      </c>
      <c r="J409" t="s">
        <v>3473</v>
      </c>
      <c r="K409" t="s">
        <v>3474</v>
      </c>
      <c r="L409" t="s">
        <v>3475</v>
      </c>
      <c r="N409" t="s">
        <v>154</v>
      </c>
      <c r="O409" t="s">
        <v>117</v>
      </c>
      <c r="P409">
        <v>96950</v>
      </c>
      <c r="Q409" t="s">
        <v>118</v>
      </c>
      <c r="S409">
        <v>16702346108</v>
      </c>
      <c r="T409">
        <v>7723</v>
      </c>
      <c r="U409">
        <v>531110</v>
      </c>
      <c r="V409" t="s">
        <v>120</v>
      </c>
      <c r="X409" t="s">
        <v>800</v>
      </c>
      <c r="Y409" t="s">
        <v>3476</v>
      </c>
      <c r="Z409" t="s">
        <v>1250</v>
      </c>
      <c r="AA409" t="s">
        <v>123</v>
      </c>
      <c r="AB409" t="s">
        <v>3475</v>
      </c>
      <c r="AD409" t="s">
        <v>154</v>
      </c>
      <c r="AE409" t="s">
        <v>117</v>
      </c>
      <c r="AF409">
        <v>96950</v>
      </c>
      <c r="AG409" t="s">
        <v>118</v>
      </c>
      <c r="AI409">
        <v>16702346108</v>
      </c>
      <c r="AJ409">
        <v>7723</v>
      </c>
      <c r="AK409" t="s">
        <v>3477</v>
      </c>
      <c r="BC409" t="str">
        <f>"49-9071.00"</f>
        <v>49-9071.00</v>
      </c>
      <c r="BD409" t="s">
        <v>125</v>
      </c>
      <c r="BE409" t="s">
        <v>3478</v>
      </c>
      <c r="BF409" t="s">
        <v>3479</v>
      </c>
      <c r="BG409">
        <v>3</v>
      </c>
      <c r="BI409" s="1">
        <v>44105</v>
      </c>
      <c r="BJ409" s="1">
        <v>44469</v>
      </c>
      <c r="BM409">
        <v>40</v>
      </c>
      <c r="BN409">
        <v>0</v>
      </c>
      <c r="BO409">
        <v>8</v>
      </c>
      <c r="BP409">
        <v>8</v>
      </c>
      <c r="BQ409">
        <v>8</v>
      </c>
      <c r="BR409">
        <v>8</v>
      </c>
      <c r="BS409">
        <v>8</v>
      </c>
      <c r="BT409">
        <v>0</v>
      </c>
      <c r="BU409" t="str">
        <f>"8:00 AM"</f>
        <v>8:00 AM</v>
      </c>
      <c r="BV409" t="str">
        <f>"5:00 PM"</f>
        <v>5:00 PM</v>
      </c>
      <c r="BW409" t="s">
        <v>128</v>
      </c>
      <c r="BX409">
        <v>0</v>
      </c>
      <c r="BY409">
        <v>24</v>
      </c>
      <c r="BZ409" t="s">
        <v>111</v>
      </c>
      <c r="CA409">
        <v>0</v>
      </c>
      <c r="CB409" t="s">
        <v>3480</v>
      </c>
      <c r="CC409" t="s">
        <v>1412</v>
      </c>
      <c r="CD409" t="s">
        <v>340</v>
      </c>
      <c r="CE409" t="s">
        <v>116</v>
      </c>
      <c r="CF409" t="s">
        <v>117</v>
      </c>
      <c r="CG409">
        <v>96950</v>
      </c>
      <c r="CH409" s="3">
        <v>8.33</v>
      </c>
      <c r="CI409" s="3">
        <v>8.33</v>
      </c>
      <c r="CJ409" s="3">
        <v>12.49</v>
      </c>
      <c r="CK409" s="3">
        <v>12.49</v>
      </c>
      <c r="CL409" t="s">
        <v>132</v>
      </c>
      <c r="CM409" t="s">
        <v>119</v>
      </c>
      <c r="CN409" t="s">
        <v>133</v>
      </c>
      <c r="CP409" t="s">
        <v>134</v>
      </c>
      <c r="CQ409" t="s">
        <v>134</v>
      </c>
      <c r="CR409" t="s">
        <v>134</v>
      </c>
      <c r="CS409" t="s">
        <v>134</v>
      </c>
      <c r="CT409" t="s">
        <v>119</v>
      </c>
      <c r="CU409" t="s">
        <v>134</v>
      </c>
      <c r="CV409" t="s">
        <v>119</v>
      </c>
      <c r="CW409" t="s">
        <v>119</v>
      </c>
      <c r="CX409">
        <v>16702346108</v>
      </c>
      <c r="CY409" t="s">
        <v>3477</v>
      </c>
      <c r="CZ409" t="s">
        <v>119</v>
      </c>
      <c r="DA409" t="s">
        <v>134</v>
      </c>
      <c r="DB409" t="s">
        <v>111</v>
      </c>
    </row>
    <row r="410" spans="1:106" ht="15" customHeight="1" x14ac:dyDescent="0.25">
      <c r="A410" t="s">
        <v>7959</v>
      </c>
      <c r="B410" t="s">
        <v>109</v>
      </c>
      <c r="C410" s="1">
        <v>44057.442661342589</v>
      </c>
      <c r="D410" s="1">
        <v>44151</v>
      </c>
      <c r="E410" t="s">
        <v>138</v>
      </c>
      <c r="F410" s="1">
        <v>44103.833333333336</v>
      </c>
      <c r="G410" t="s">
        <v>134</v>
      </c>
      <c r="H410" t="s">
        <v>111</v>
      </c>
      <c r="I410" t="s">
        <v>111</v>
      </c>
      <c r="J410" t="s">
        <v>2423</v>
      </c>
      <c r="K410" t="s">
        <v>6633</v>
      </c>
      <c r="L410" t="s">
        <v>2425</v>
      </c>
      <c r="N410" t="s">
        <v>154</v>
      </c>
      <c r="O410" t="s">
        <v>117</v>
      </c>
      <c r="P410">
        <v>96950</v>
      </c>
      <c r="Q410" t="s">
        <v>118</v>
      </c>
      <c r="R410" t="s">
        <v>119</v>
      </c>
      <c r="S410">
        <v>16702333063</v>
      </c>
      <c r="U410">
        <v>561520</v>
      </c>
      <c r="V410" t="s">
        <v>120</v>
      </c>
      <c r="X410" t="s">
        <v>499</v>
      </c>
      <c r="Y410" t="s">
        <v>500</v>
      </c>
      <c r="AA410" t="s">
        <v>501</v>
      </c>
      <c r="AB410" t="s">
        <v>2425</v>
      </c>
      <c r="AD410" t="s">
        <v>154</v>
      </c>
      <c r="AE410" t="s">
        <v>117</v>
      </c>
      <c r="AF410">
        <v>96950</v>
      </c>
      <c r="AG410" t="s">
        <v>118</v>
      </c>
      <c r="AH410" t="s">
        <v>119</v>
      </c>
      <c r="AI410">
        <v>16702333063</v>
      </c>
      <c r="AK410" t="s">
        <v>503</v>
      </c>
      <c r="BC410" t="str">
        <f>"43-3031.00"</f>
        <v>43-3031.00</v>
      </c>
      <c r="BD410" t="s">
        <v>176</v>
      </c>
      <c r="BE410" t="s">
        <v>7960</v>
      </c>
      <c r="BF410" t="s">
        <v>1008</v>
      </c>
      <c r="BG410">
        <v>1</v>
      </c>
      <c r="BI410" s="1">
        <v>44105</v>
      </c>
      <c r="BJ410" s="1">
        <v>44469</v>
      </c>
      <c r="BM410">
        <v>40</v>
      </c>
      <c r="BN410">
        <v>0</v>
      </c>
      <c r="BO410">
        <v>8</v>
      </c>
      <c r="BP410">
        <v>8</v>
      </c>
      <c r="BQ410">
        <v>8</v>
      </c>
      <c r="BR410">
        <v>8</v>
      </c>
      <c r="BS410">
        <v>8</v>
      </c>
      <c r="BT410">
        <v>0</v>
      </c>
      <c r="BU410" t="str">
        <f>"9:00 AM"</f>
        <v>9:00 AM</v>
      </c>
      <c r="BV410" t="str">
        <f>"6:00 PM"</f>
        <v>6:00 PM</v>
      </c>
      <c r="BW410" t="s">
        <v>349</v>
      </c>
      <c r="BX410">
        <v>0</v>
      </c>
      <c r="BY410">
        <v>36</v>
      </c>
      <c r="BZ410" t="s">
        <v>134</v>
      </c>
      <c r="CA410">
        <v>3</v>
      </c>
      <c r="CB410" s="2" t="s">
        <v>7961</v>
      </c>
      <c r="CC410" t="s">
        <v>7962</v>
      </c>
      <c r="CE410" t="s">
        <v>116</v>
      </c>
      <c r="CF410" t="s">
        <v>117</v>
      </c>
      <c r="CG410">
        <v>96950</v>
      </c>
      <c r="CH410" s="3">
        <v>9.8699999999999992</v>
      </c>
      <c r="CI410" s="3">
        <v>12.08</v>
      </c>
      <c r="CJ410" s="3">
        <v>14.81</v>
      </c>
      <c r="CK410" s="3">
        <v>18.12</v>
      </c>
      <c r="CL410" t="s">
        <v>132</v>
      </c>
      <c r="CM410" t="s">
        <v>509</v>
      </c>
      <c r="CN410" t="s">
        <v>133</v>
      </c>
      <c r="CP410" t="s">
        <v>111</v>
      </c>
      <c r="CQ410" t="s">
        <v>134</v>
      </c>
      <c r="CR410" t="s">
        <v>111</v>
      </c>
      <c r="CS410" t="s">
        <v>134</v>
      </c>
      <c r="CT410" t="s">
        <v>119</v>
      </c>
      <c r="CU410" t="s">
        <v>119</v>
      </c>
      <c r="CV410" t="s">
        <v>119</v>
      </c>
      <c r="CW410" t="s">
        <v>3279</v>
      </c>
      <c r="CX410">
        <v>16702333063</v>
      </c>
      <c r="CY410" t="s">
        <v>503</v>
      </c>
      <c r="CZ410" t="s">
        <v>119</v>
      </c>
      <c r="DA410" t="s">
        <v>134</v>
      </c>
      <c r="DB410" t="s">
        <v>111</v>
      </c>
    </row>
    <row r="411" spans="1:106" ht="15" customHeight="1" x14ac:dyDescent="0.25">
      <c r="A411" t="s">
        <v>1229</v>
      </c>
      <c r="B411" t="s">
        <v>109</v>
      </c>
      <c r="C411" s="1">
        <v>44057.445390277775</v>
      </c>
      <c r="D411" s="1">
        <v>44147</v>
      </c>
      <c r="E411" t="s">
        <v>138</v>
      </c>
      <c r="F411" s="1">
        <v>44103.833333333336</v>
      </c>
      <c r="G411" t="s">
        <v>134</v>
      </c>
      <c r="H411" t="s">
        <v>111</v>
      </c>
      <c r="I411" t="s">
        <v>111</v>
      </c>
      <c r="J411" t="s">
        <v>1230</v>
      </c>
      <c r="L411" t="s">
        <v>1231</v>
      </c>
      <c r="N411" t="s">
        <v>116</v>
      </c>
      <c r="O411" t="s">
        <v>117</v>
      </c>
      <c r="P411">
        <v>96950</v>
      </c>
      <c r="Q411" t="s">
        <v>118</v>
      </c>
      <c r="R411" t="s">
        <v>119</v>
      </c>
      <c r="S411">
        <v>16707838064</v>
      </c>
      <c r="U411">
        <v>42448</v>
      </c>
      <c r="V411" t="s">
        <v>120</v>
      </c>
      <c r="X411" t="s">
        <v>1232</v>
      </c>
      <c r="Y411" t="s">
        <v>1233</v>
      </c>
      <c r="Z411" t="s">
        <v>119</v>
      </c>
      <c r="AA411" t="s">
        <v>501</v>
      </c>
      <c r="AB411" t="s">
        <v>1231</v>
      </c>
      <c r="AD411" t="s">
        <v>116</v>
      </c>
      <c r="AE411" t="s">
        <v>117</v>
      </c>
      <c r="AF411">
        <v>96950</v>
      </c>
      <c r="AG411" t="s">
        <v>118</v>
      </c>
      <c r="AH411" t="s">
        <v>119</v>
      </c>
      <c r="AI411">
        <v>16707838064</v>
      </c>
      <c r="AK411" t="s">
        <v>1234</v>
      </c>
      <c r="BC411" t="str">
        <f>"41-4012.00"</f>
        <v>41-4012.00</v>
      </c>
      <c r="BD411" t="s">
        <v>1235</v>
      </c>
      <c r="BE411" t="s">
        <v>1236</v>
      </c>
      <c r="BF411" t="s">
        <v>1237</v>
      </c>
      <c r="BG411">
        <v>1</v>
      </c>
      <c r="BI411" s="1">
        <v>44105</v>
      </c>
      <c r="BJ411" s="1">
        <v>44469</v>
      </c>
      <c r="BM411">
        <v>40</v>
      </c>
      <c r="BN411">
        <v>0</v>
      </c>
      <c r="BO411">
        <v>8</v>
      </c>
      <c r="BP411">
        <v>8</v>
      </c>
      <c r="BQ411">
        <v>8</v>
      </c>
      <c r="BR411">
        <v>8</v>
      </c>
      <c r="BS411">
        <v>8</v>
      </c>
      <c r="BT411">
        <v>0</v>
      </c>
      <c r="BU411" t="str">
        <f>"9:00 AM"</f>
        <v>9:00 AM</v>
      </c>
      <c r="BV411" t="str">
        <f>"6:00 PM"</f>
        <v>6:00 PM</v>
      </c>
      <c r="BW411" t="s">
        <v>349</v>
      </c>
      <c r="BX411">
        <v>0</v>
      </c>
      <c r="BY411">
        <v>12</v>
      </c>
      <c r="BZ411" t="s">
        <v>111</v>
      </c>
      <c r="CA411">
        <v>0</v>
      </c>
      <c r="CB411" s="2" t="s">
        <v>1238</v>
      </c>
      <c r="CC411" t="s">
        <v>1239</v>
      </c>
      <c r="CE411" t="s">
        <v>116</v>
      </c>
      <c r="CF411" t="s">
        <v>117</v>
      </c>
      <c r="CG411">
        <v>96950</v>
      </c>
      <c r="CH411" s="3">
        <v>13.06</v>
      </c>
      <c r="CI411" s="3">
        <v>13.06</v>
      </c>
      <c r="CJ411" s="3">
        <v>19.59</v>
      </c>
      <c r="CK411" s="3">
        <v>19.59</v>
      </c>
      <c r="CL411" t="s">
        <v>132</v>
      </c>
      <c r="CM411" t="s">
        <v>119</v>
      </c>
      <c r="CN411" t="s">
        <v>133</v>
      </c>
      <c r="CP411" t="s">
        <v>111</v>
      </c>
      <c r="CQ411" t="s">
        <v>134</v>
      </c>
      <c r="CR411" t="s">
        <v>111</v>
      </c>
      <c r="CS411" t="s">
        <v>134</v>
      </c>
      <c r="CT411" t="s">
        <v>119</v>
      </c>
      <c r="CU411" t="s">
        <v>119</v>
      </c>
      <c r="CV411" t="s">
        <v>119</v>
      </c>
      <c r="CW411" t="s">
        <v>510</v>
      </c>
      <c r="CX411">
        <v>16707838064</v>
      </c>
      <c r="CY411" t="s">
        <v>1234</v>
      </c>
      <c r="CZ411" t="s">
        <v>119</v>
      </c>
      <c r="DA411" t="s">
        <v>134</v>
      </c>
      <c r="DB411" t="s">
        <v>111</v>
      </c>
    </row>
    <row r="412" spans="1:106" ht="15" customHeight="1" x14ac:dyDescent="0.25">
      <c r="A412" t="s">
        <v>5310</v>
      </c>
      <c r="B412" t="s">
        <v>137</v>
      </c>
      <c r="C412" s="1">
        <v>44057.448382291666</v>
      </c>
      <c r="D412" s="1">
        <v>44123</v>
      </c>
      <c r="E412" t="s">
        <v>110</v>
      </c>
      <c r="G412" t="s">
        <v>134</v>
      </c>
      <c r="H412" t="s">
        <v>111</v>
      </c>
      <c r="I412" t="s">
        <v>111</v>
      </c>
      <c r="J412" t="s">
        <v>5311</v>
      </c>
      <c r="K412" t="s">
        <v>5312</v>
      </c>
      <c r="L412" t="s">
        <v>5313</v>
      </c>
      <c r="M412" t="s">
        <v>5314</v>
      </c>
      <c r="N412" t="s">
        <v>116</v>
      </c>
      <c r="O412" t="s">
        <v>117</v>
      </c>
      <c r="P412">
        <v>96950</v>
      </c>
      <c r="Q412" t="s">
        <v>118</v>
      </c>
      <c r="S412">
        <v>16709894247</v>
      </c>
      <c r="U412">
        <v>722513</v>
      </c>
      <c r="V412" t="s">
        <v>120</v>
      </c>
      <c r="X412" t="s">
        <v>5315</v>
      </c>
      <c r="Y412" t="s">
        <v>5316</v>
      </c>
      <c r="Z412" t="s">
        <v>5317</v>
      </c>
      <c r="AA412" t="s">
        <v>123</v>
      </c>
      <c r="AB412" t="s">
        <v>5313</v>
      </c>
      <c r="AD412" t="s">
        <v>116</v>
      </c>
      <c r="AE412" t="s">
        <v>117</v>
      </c>
      <c r="AF412">
        <v>96950</v>
      </c>
      <c r="AG412" t="s">
        <v>118</v>
      </c>
      <c r="AI412">
        <v>16709894247</v>
      </c>
      <c r="AK412" t="s">
        <v>5318</v>
      </c>
      <c r="BC412" t="str">
        <f>"35-2014.00"</f>
        <v>35-2014.00</v>
      </c>
      <c r="BD412" t="s">
        <v>393</v>
      </c>
      <c r="BE412" t="s">
        <v>5319</v>
      </c>
      <c r="BF412" t="s">
        <v>395</v>
      </c>
      <c r="BG412">
        <v>4</v>
      </c>
      <c r="BH412">
        <v>4</v>
      </c>
      <c r="BI412" s="1">
        <v>44105</v>
      </c>
      <c r="BJ412" s="1">
        <v>44469</v>
      </c>
      <c r="BK412" s="1">
        <v>44123</v>
      </c>
      <c r="BL412" s="1">
        <v>44469</v>
      </c>
      <c r="BM412">
        <v>35</v>
      </c>
      <c r="BN412">
        <v>5</v>
      </c>
      <c r="BO412">
        <v>0</v>
      </c>
      <c r="BP412">
        <v>6</v>
      </c>
      <c r="BQ412">
        <v>6</v>
      </c>
      <c r="BR412">
        <v>6</v>
      </c>
      <c r="BS412">
        <v>6</v>
      </c>
      <c r="BT412">
        <v>6</v>
      </c>
      <c r="BU412" t="str">
        <f>"6:00 AM"</f>
        <v>6:00 AM</v>
      </c>
      <c r="BV412" t="str">
        <f>"1:00 PM"</f>
        <v>1:00 PM</v>
      </c>
      <c r="BW412" t="s">
        <v>128</v>
      </c>
      <c r="BX412">
        <v>0</v>
      </c>
      <c r="BY412">
        <v>12</v>
      </c>
      <c r="BZ412" t="s">
        <v>111</v>
      </c>
      <c r="CA412">
        <v>0</v>
      </c>
      <c r="CB412" t="s">
        <v>5320</v>
      </c>
      <c r="CC412" t="s">
        <v>5321</v>
      </c>
      <c r="CD412" t="s">
        <v>5322</v>
      </c>
      <c r="CE412" t="s">
        <v>116</v>
      </c>
      <c r="CF412" t="s">
        <v>117</v>
      </c>
      <c r="CG412">
        <v>96950</v>
      </c>
      <c r="CH412" s="3">
        <v>10.68</v>
      </c>
      <c r="CI412" s="3">
        <v>10.68</v>
      </c>
      <c r="CJ412" s="3">
        <v>16.02</v>
      </c>
      <c r="CK412" s="3">
        <v>16.02</v>
      </c>
      <c r="CL412" t="s">
        <v>132</v>
      </c>
      <c r="CM412" t="s">
        <v>119</v>
      </c>
      <c r="CN412" t="s">
        <v>133</v>
      </c>
      <c r="CP412" t="s">
        <v>111</v>
      </c>
      <c r="CQ412" t="s">
        <v>134</v>
      </c>
      <c r="CR412" t="s">
        <v>111</v>
      </c>
      <c r="CS412" t="s">
        <v>134</v>
      </c>
      <c r="CT412" t="s">
        <v>119</v>
      </c>
      <c r="CU412" t="s">
        <v>134</v>
      </c>
      <c r="CV412" t="s">
        <v>134</v>
      </c>
      <c r="CW412" t="s">
        <v>5323</v>
      </c>
      <c r="CX412">
        <v>16709894247</v>
      </c>
      <c r="CY412" t="s">
        <v>5318</v>
      </c>
      <c r="CZ412" t="s">
        <v>119</v>
      </c>
      <c r="DA412" t="s">
        <v>134</v>
      </c>
      <c r="DB412" t="s">
        <v>111</v>
      </c>
    </row>
    <row r="413" spans="1:106" ht="15" customHeight="1" x14ac:dyDescent="0.25">
      <c r="A413" t="s">
        <v>6791</v>
      </c>
      <c r="B413" t="s">
        <v>193</v>
      </c>
      <c r="C413" s="1">
        <v>44058.011248148148</v>
      </c>
      <c r="D413" s="1">
        <v>44108</v>
      </c>
      <c r="E413" t="s">
        <v>138</v>
      </c>
      <c r="F413" s="1">
        <v>44103.833333333336</v>
      </c>
      <c r="G413" t="s">
        <v>134</v>
      </c>
      <c r="H413" t="s">
        <v>111</v>
      </c>
      <c r="I413" t="s">
        <v>111</v>
      </c>
      <c r="J413" t="s">
        <v>2570</v>
      </c>
      <c r="K413" t="s">
        <v>286</v>
      </c>
      <c r="L413" t="s">
        <v>2571</v>
      </c>
      <c r="M413" t="s">
        <v>2572</v>
      </c>
      <c r="N413" t="s">
        <v>154</v>
      </c>
      <c r="O413" t="s">
        <v>117</v>
      </c>
      <c r="P413">
        <v>96950</v>
      </c>
      <c r="Q413" t="s">
        <v>118</v>
      </c>
      <c r="R413" t="s">
        <v>117</v>
      </c>
      <c r="S413">
        <v>16706704832</v>
      </c>
      <c r="U413">
        <v>813990</v>
      </c>
      <c r="V413" t="s">
        <v>120</v>
      </c>
      <c r="X413" t="s">
        <v>2573</v>
      </c>
      <c r="Y413" t="s">
        <v>2574</v>
      </c>
      <c r="AA413" t="s">
        <v>230</v>
      </c>
      <c r="AB413" t="s">
        <v>2571</v>
      </c>
      <c r="AC413" t="s">
        <v>2572</v>
      </c>
      <c r="AD413" t="s">
        <v>154</v>
      </c>
      <c r="AE413" t="s">
        <v>117</v>
      </c>
      <c r="AF413">
        <v>96950</v>
      </c>
      <c r="AG413" t="s">
        <v>118</v>
      </c>
      <c r="AI413">
        <v>16704832072</v>
      </c>
      <c r="AK413" t="s">
        <v>2575</v>
      </c>
      <c r="BC413" t="str">
        <f>"49-9071.00"</f>
        <v>49-9071.00</v>
      </c>
      <c r="BD413" t="s">
        <v>125</v>
      </c>
      <c r="BE413" t="s">
        <v>6792</v>
      </c>
      <c r="BF413" t="s">
        <v>1369</v>
      </c>
      <c r="BG413">
        <v>1</v>
      </c>
      <c r="BI413" s="1">
        <v>44105</v>
      </c>
      <c r="BJ413" s="1">
        <v>44469</v>
      </c>
      <c r="BM413">
        <v>35</v>
      </c>
      <c r="BN413">
        <v>0</v>
      </c>
      <c r="BO413">
        <v>7</v>
      </c>
      <c r="BP413">
        <v>7</v>
      </c>
      <c r="BQ413">
        <v>7</v>
      </c>
      <c r="BR413">
        <v>7</v>
      </c>
      <c r="BS413">
        <v>7</v>
      </c>
      <c r="BT413">
        <v>0</v>
      </c>
      <c r="BU413" t="str">
        <f>"7:30 AM"</f>
        <v>7:30 AM</v>
      </c>
      <c r="BV413" t="str">
        <f>"3:30 PM"</f>
        <v>3:30 PM</v>
      </c>
      <c r="BW413" t="s">
        <v>128</v>
      </c>
      <c r="BX413">
        <v>0</v>
      </c>
      <c r="BY413">
        <v>24</v>
      </c>
      <c r="BZ413" t="s">
        <v>111</v>
      </c>
      <c r="CA413">
        <v>0</v>
      </c>
      <c r="CB413" t="s">
        <v>2578</v>
      </c>
      <c r="CC413" t="s">
        <v>2571</v>
      </c>
      <c r="CD413" t="s">
        <v>2572</v>
      </c>
      <c r="CE413" t="s">
        <v>154</v>
      </c>
      <c r="CF413" t="s">
        <v>117</v>
      </c>
      <c r="CG413">
        <v>96950</v>
      </c>
      <c r="CH413" s="3">
        <v>12.64</v>
      </c>
      <c r="CJ413" s="3">
        <v>0</v>
      </c>
      <c r="CL413" t="s">
        <v>132</v>
      </c>
      <c r="CM413" t="s">
        <v>286</v>
      </c>
      <c r="CN413" t="s">
        <v>133</v>
      </c>
      <c r="CP413" t="s">
        <v>111</v>
      </c>
      <c r="CQ413" t="s">
        <v>134</v>
      </c>
      <c r="CR413" t="s">
        <v>111</v>
      </c>
      <c r="CS413" t="s">
        <v>111</v>
      </c>
      <c r="CT413" t="s">
        <v>119</v>
      </c>
      <c r="CU413" t="s">
        <v>134</v>
      </c>
      <c r="CV413" t="s">
        <v>119</v>
      </c>
      <c r="CW413" t="s">
        <v>286</v>
      </c>
      <c r="CX413">
        <v>16702349351</v>
      </c>
      <c r="CY413" t="s">
        <v>2575</v>
      </c>
      <c r="CZ413" t="s">
        <v>286</v>
      </c>
      <c r="DA413" t="s">
        <v>134</v>
      </c>
      <c r="DB413" t="s">
        <v>111</v>
      </c>
    </row>
    <row r="414" spans="1:106" ht="15" customHeight="1" x14ac:dyDescent="0.25">
      <c r="A414" t="s">
        <v>7130</v>
      </c>
      <c r="B414" t="s">
        <v>137</v>
      </c>
      <c r="C414" s="1">
        <v>44058.172537152779</v>
      </c>
      <c r="D414" s="1">
        <v>44137</v>
      </c>
      <c r="E414" t="s">
        <v>110</v>
      </c>
      <c r="G414" t="s">
        <v>111</v>
      </c>
      <c r="H414" t="s">
        <v>111</v>
      </c>
      <c r="I414" t="s">
        <v>111</v>
      </c>
      <c r="J414" t="s">
        <v>1137</v>
      </c>
      <c r="K414" t="s">
        <v>1138</v>
      </c>
      <c r="L414" t="s">
        <v>1139</v>
      </c>
      <c r="M414" t="s">
        <v>344</v>
      </c>
      <c r="N414" t="s">
        <v>154</v>
      </c>
      <c r="O414" t="s">
        <v>117</v>
      </c>
      <c r="P414">
        <v>96950</v>
      </c>
      <c r="Q414" t="s">
        <v>118</v>
      </c>
      <c r="S414">
        <v>16702379950</v>
      </c>
      <c r="U414">
        <v>721120</v>
      </c>
      <c r="V414" t="s">
        <v>120</v>
      </c>
      <c r="X414" t="s">
        <v>1140</v>
      </c>
      <c r="Y414" t="s">
        <v>1141</v>
      </c>
      <c r="AA414" t="s">
        <v>1142</v>
      </c>
      <c r="AB414" t="s">
        <v>1139</v>
      </c>
      <c r="AC414" t="s">
        <v>344</v>
      </c>
      <c r="AD414" t="s">
        <v>154</v>
      </c>
      <c r="AE414" t="s">
        <v>117</v>
      </c>
      <c r="AF414">
        <v>96950</v>
      </c>
      <c r="AG414" t="s">
        <v>118</v>
      </c>
      <c r="AI414">
        <v>16702379950</v>
      </c>
      <c r="AK414" t="s">
        <v>1143</v>
      </c>
      <c r="BC414" t="str">
        <f>"47-2031.01"</f>
        <v>47-2031.01</v>
      </c>
      <c r="BD414" t="s">
        <v>7131</v>
      </c>
      <c r="BE414" t="s">
        <v>7132</v>
      </c>
      <c r="BF414" t="s">
        <v>7133</v>
      </c>
      <c r="BG414">
        <v>80</v>
      </c>
      <c r="BH414">
        <v>80</v>
      </c>
      <c r="BI414" s="1">
        <v>44105</v>
      </c>
      <c r="BJ414" s="1">
        <v>44469</v>
      </c>
      <c r="BK414" s="1">
        <v>44137</v>
      </c>
      <c r="BL414" s="1">
        <v>44469</v>
      </c>
      <c r="BM414">
        <v>35</v>
      </c>
      <c r="BN414">
        <v>0</v>
      </c>
      <c r="BO414">
        <v>7</v>
      </c>
      <c r="BP414">
        <v>7</v>
      </c>
      <c r="BQ414">
        <v>7</v>
      </c>
      <c r="BR414">
        <v>7</v>
      </c>
      <c r="BS414">
        <v>7</v>
      </c>
      <c r="BT414">
        <v>0</v>
      </c>
      <c r="BU414" t="str">
        <f>"6:00 AM"</f>
        <v>6:00 AM</v>
      </c>
      <c r="BV414" t="str">
        <f>"2:00 PM"</f>
        <v>2:00 PM</v>
      </c>
      <c r="BW414" t="s">
        <v>128</v>
      </c>
      <c r="BX414">
        <v>0</v>
      </c>
      <c r="BY414">
        <v>12</v>
      </c>
      <c r="BZ414" t="s">
        <v>111</v>
      </c>
      <c r="CA414">
        <v>0</v>
      </c>
      <c r="CB414" t="s">
        <v>7134</v>
      </c>
      <c r="CC414" t="s">
        <v>1139</v>
      </c>
      <c r="CD414" t="s">
        <v>344</v>
      </c>
      <c r="CE414" t="s">
        <v>154</v>
      </c>
      <c r="CF414" t="s">
        <v>117</v>
      </c>
      <c r="CG414">
        <v>96950</v>
      </c>
      <c r="CH414" s="3">
        <v>15.91</v>
      </c>
      <c r="CI414" s="3">
        <v>19.09</v>
      </c>
      <c r="CJ414" s="3">
        <v>23.87</v>
      </c>
      <c r="CK414" s="3">
        <v>28.64</v>
      </c>
      <c r="CL414" t="s">
        <v>132</v>
      </c>
      <c r="CN414" t="s">
        <v>133</v>
      </c>
      <c r="CP414" t="s">
        <v>111</v>
      </c>
      <c r="CQ414" t="s">
        <v>134</v>
      </c>
      <c r="CR414" t="s">
        <v>134</v>
      </c>
      <c r="CS414" t="s">
        <v>134</v>
      </c>
      <c r="CT414" t="s">
        <v>119</v>
      </c>
      <c r="CU414" t="s">
        <v>134</v>
      </c>
      <c r="CV414" t="s">
        <v>134</v>
      </c>
      <c r="CW414" t="s">
        <v>1147</v>
      </c>
      <c r="CX414">
        <v>16702379900</v>
      </c>
      <c r="CY414" t="s">
        <v>1148</v>
      </c>
      <c r="CZ414" t="s">
        <v>119</v>
      </c>
      <c r="DA414" t="s">
        <v>134</v>
      </c>
      <c r="DB414" t="s">
        <v>111</v>
      </c>
    </row>
    <row r="415" spans="1:106" ht="15" customHeight="1" x14ac:dyDescent="0.25">
      <c r="A415" t="s">
        <v>8207</v>
      </c>
      <c r="B415" t="s">
        <v>137</v>
      </c>
      <c r="C415" s="1">
        <v>44058.187988194448</v>
      </c>
      <c r="D415" s="1">
        <v>44137</v>
      </c>
      <c r="E415" t="s">
        <v>110</v>
      </c>
      <c r="G415" t="s">
        <v>111</v>
      </c>
      <c r="H415" t="s">
        <v>111</v>
      </c>
      <c r="I415" t="s">
        <v>111</v>
      </c>
      <c r="J415" t="s">
        <v>1137</v>
      </c>
      <c r="K415" t="s">
        <v>1138</v>
      </c>
      <c r="L415" t="s">
        <v>1139</v>
      </c>
      <c r="M415" t="s">
        <v>344</v>
      </c>
      <c r="N415" t="s">
        <v>154</v>
      </c>
      <c r="O415" t="s">
        <v>117</v>
      </c>
      <c r="P415">
        <v>96950</v>
      </c>
      <c r="Q415" t="s">
        <v>118</v>
      </c>
      <c r="S415">
        <v>16702379950</v>
      </c>
      <c r="U415">
        <v>721120</v>
      </c>
      <c r="V415" t="s">
        <v>120</v>
      </c>
      <c r="X415" t="s">
        <v>1140</v>
      </c>
      <c r="Y415" t="s">
        <v>1141</v>
      </c>
      <c r="AA415" t="s">
        <v>1142</v>
      </c>
      <c r="AB415" t="s">
        <v>1139</v>
      </c>
      <c r="AC415" t="s">
        <v>344</v>
      </c>
      <c r="AD415" t="s">
        <v>154</v>
      </c>
      <c r="AE415" t="s">
        <v>117</v>
      </c>
      <c r="AF415">
        <v>96950</v>
      </c>
      <c r="AG415" t="s">
        <v>118</v>
      </c>
      <c r="AI415">
        <v>16702379950</v>
      </c>
      <c r="AK415" t="s">
        <v>1143</v>
      </c>
      <c r="BC415" t="str">
        <f>"47-2111.00"</f>
        <v>47-2111.00</v>
      </c>
      <c r="BD415" t="s">
        <v>262</v>
      </c>
      <c r="BE415" t="s">
        <v>8208</v>
      </c>
      <c r="BF415" t="s">
        <v>8209</v>
      </c>
      <c r="BG415">
        <v>80</v>
      </c>
      <c r="BH415">
        <v>80</v>
      </c>
      <c r="BI415" s="1">
        <v>44105</v>
      </c>
      <c r="BJ415" s="1">
        <v>44469</v>
      </c>
      <c r="BK415" s="1">
        <v>44137</v>
      </c>
      <c r="BL415" s="1">
        <v>44469</v>
      </c>
      <c r="BM415">
        <v>35</v>
      </c>
      <c r="BN415">
        <v>0</v>
      </c>
      <c r="BO415">
        <v>7</v>
      </c>
      <c r="BP415">
        <v>7</v>
      </c>
      <c r="BQ415">
        <v>7</v>
      </c>
      <c r="BR415">
        <v>7</v>
      </c>
      <c r="BS415">
        <v>7</v>
      </c>
      <c r="BT415">
        <v>0</v>
      </c>
      <c r="BU415" t="str">
        <f>"6:00 AM"</f>
        <v>6:00 AM</v>
      </c>
      <c r="BV415" t="str">
        <f>"2:00 PM"</f>
        <v>2:00 PM</v>
      </c>
      <c r="BW415" t="s">
        <v>128</v>
      </c>
      <c r="BX415">
        <v>0</v>
      </c>
      <c r="BY415">
        <v>24</v>
      </c>
      <c r="BZ415" t="s">
        <v>111</v>
      </c>
      <c r="CA415">
        <v>0</v>
      </c>
      <c r="CB415" t="s">
        <v>8210</v>
      </c>
      <c r="CC415" t="s">
        <v>1139</v>
      </c>
      <c r="CD415" t="s">
        <v>344</v>
      </c>
      <c r="CE415" t="s">
        <v>154</v>
      </c>
      <c r="CF415" t="s">
        <v>117</v>
      </c>
      <c r="CG415">
        <v>96950</v>
      </c>
      <c r="CH415" s="3">
        <v>17.87</v>
      </c>
      <c r="CI415" s="3">
        <v>21.44</v>
      </c>
      <c r="CJ415" s="3">
        <v>26.81</v>
      </c>
      <c r="CK415" s="3">
        <v>32.159999999999997</v>
      </c>
      <c r="CL415" t="s">
        <v>132</v>
      </c>
      <c r="CN415" t="s">
        <v>133</v>
      </c>
      <c r="CP415" t="s">
        <v>111</v>
      </c>
      <c r="CQ415" t="s">
        <v>134</v>
      </c>
      <c r="CR415" t="s">
        <v>134</v>
      </c>
      <c r="CS415" t="s">
        <v>134</v>
      </c>
      <c r="CT415" t="s">
        <v>119</v>
      </c>
      <c r="CU415" t="s">
        <v>134</v>
      </c>
      <c r="CV415" t="s">
        <v>134</v>
      </c>
      <c r="CW415" t="s">
        <v>1147</v>
      </c>
      <c r="CX415">
        <v>16702379900</v>
      </c>
      <c r="CY415" t="s">
        <v>1148</v>
      </c>
      <c r="CZ415" t="s">
        <v>119</v>
      </c>
      <c r="DA415" t="s">
        <v>134</v>
      </c>
      <c r="DB415" t="s">
        <v>111</v>
      </c>
    </row>
    <row r="416" spans="1:106" ht="15" customHeight="1" x14ac:dyDescent="0.25">
      <c r="A416" t="s">
        <v>7688</v>
      </c>
      <c r="B416" t="s">
        <v>3282</v>
      </c>
      <c r="C416" s="1">
        <v>44058.183372453706</v>
      </c>
      <c r="D416" s="1">
        <v>44137</v>
      </c>
      <c r="E416" t="s">
        <v>110</v>
      </c>
      <c r="G416" t="s">
        <v>111</v>
      </c>
      <c r="H416" t="s">
        <v>111</v>
      </c>
      <c r="I416" t="s">
        <v>111</v>
      </c>
      <c r="J416" t="s">
        <v>1137</v>
      </c>
      <c r="K416" t="s">
        <v>1138</v>
      </c>
      <c r="L416" t="s">
        <v>1139</v>
      </c>
      <c r="M416" t="s">
        <v>344</v>
      </c>
      <c r="N416" t="s">
        <v>154</v>
      </c>
      <c r="O416" t="s">
        <v>117</v>
      </c>
      <c r="P416">
        <v>96950</v>
      </c>
      <c r="Q416" t="s">
        <v>118</v>
      </c>
      <c r="S416">
        <v>16702379950</v>
      </c>
      <c r="U416">
        <v>721120</v>
      </c>
      <c r="V416" t="s">
        <v>120</v>
      </c>
      <c r="X416" t="s">
        <v>1140</v>
      </c>
      <c r="Y416" t="s">
        <v>1141</v>
      </c>
      <c r="AA416" t="s">
        <v>1142</v>
      </c>
      <c r="AB416" t="s">
        <v>1139</v>
      </c>
      <c r="AC416" t="s">
        <v>344</v>
      </c>
      <c r="AD416" t="s">
        <v>154</v>
      </c>
      <c r="AE416" t="s">
        <v>117</v>
      </c>
      <c r="AF416">
        <v>96950</v>
      </c>
      <c r="AG416" t="s">
        <v>118</v>
      </c>
      <c r="AI416">
        <v>16702379950</v>
      </c>
      <c r="AK416" t="s">
        <v>1143</v>
      </c>
      <c r="BC416" t="str">
        <f>"47-2061.00"</f>
        <v>47-2061.00</v>
      </c>
      <c r="BD416" t="s">
        <v>628</v>
      </c>
      <c r="BE416" t="s">
        <v>7689</v>
      </c>
      <c r="BF416" t="s">
        <v>1113</v>
      </c>
      <c r="BG416">
        <v>200</v>
      </c>
      <c r="BH416">
        <v>199</v>
      </c>
      <c r="BI416" s="1">
        <v>44105</v>
      </c>
      <c r="BJ416" s="1">
        <v>44469</v>
      </c>
      <c r="BK416" s="1">
        <v>44137</v>
      </c>
      <c r="BL416" s="1">
        <v>44469</v>
      </c>
      <c r="BM416">
        <v>35</v>
      </c>
      <c r="BN416">
        <v>0</v>
      </c>
      <c r="BO416">
        <v>7</v>
      </c>
      <c r="BP416">
        <v>7</v>
      </c>
      <c r="BQ416">
        <v>7</v>
      </c>
      <c r="BR416">
        <v>7</v>
      </c>
      <c r="BS416">
        <v>7</v>
      </c>
      <c r="BT416">
        <v>0</v>
      </c>
      <c r="BU416" t="str">
        <f>"6:00 AM"</f>
        <v>6:00 AM</v>
      </c>
      <c r="BV416" t="str">
        <f>"2:00 PM"</f>
        <v>2:00 PM</v>
      </c>
      <c r="BW416" t="s">
        <v>128</v>
      </c>
      <c r="BX416">
        <v>0</v>
      </c>
      <c r="BY416">
        <v>12</v>
      </c>
      <c r="BZ416" t="s">
        <v>111</v>
      </c>
      <c r="CA416">
        <v>0</v>
      </c>
      <c r="CB416" t="s">
        <v>7690</v>
      </c>
      <c r="CC416" t="s">
        <v>1139</v>
      </c>
      <c r="CD416" t="s">
        <v>344</v>
      </c>
      <c r="CE416" t="s">
        <v>154</v>
      </c>
      <c r="CF416" t="s">
        <v>117</v>
      </c>
      <c r="CG416">
        <v>96950</v>
      </c>
      <c r="CH416" s="3">
        <v>11.2</v>
      </c>
      <c r="CI416" s="3">
        <v>13.44</v>
      </c>
      <c r="CJ416" s="3">
        <v>16.8</v>
      </c>
      <c r="CK416" s="3">
        <v>20.16</v>
      </c>
      <c r="CL416" t="s">
        <v>132</v>
      </c>
      <c r="CN416" t="s">
        <v>133</v>
      </c>
      <c r="CP416" t="s">
        <v>111</v>
      </c>
      <c r="CQ416" t="s">
        <v>134</v>
      </c>
      <c r="CR416" t="s">
        <v>134</v>
      </c>
      <c r="CS416" t="s">
        <v>134</v>
      </c>
      <c r="CT416" t="s">
        <v>119</v>
      </c>
      <c r="CU416" t="s">
        <v>134</v>
      </c>
      <c r="CV416" t="s">
        <v>134</v>
      </c>
      <c r="CW416" t="s">
        <v>1147</v>
      </c>
      <c r="CX416">
        <v>16702379900</v>
      </c>
      <c r="CY416" t="s">
        <v>1148</v>
      </c>
      <c r="CZ416" t="s">
        <v>119</v>
      </c>
      <c r="DA416" t="s">
        <v>134</v>
      </c>
      <c r="DB416" t="s">
        <v>111</v>
      </c>
    </row>
    <row r="417" spans="1:111" ht="15" customHeight="1" x14ac:dyDescent="0.25">
      <c r="A417" t="s">
        <v>3954</v>
      </c>
      <c r="B417" t="s">
        <v>137</v>
      </c>
      <c r="C417" s="1">
        <v>44058.194916203705</v>
      </c>
      <c r="D417" s="1">
        <v>44145</v>
      </c>
      <c r="E417" t="s">
        <v>110</v>
      </c>
      <c r="G417" t="s">
        <v>111</v>
      </c>
      <c r="H417" t="s">
        <v>111</v>
      </c>
      <c r="I417" t="s">
        <v>111</v>
      </c>
      <c r="J417" t="s">
        <v>1137</v>
      </c>
      <c r="K417" t="s">
        <v>1138</v>
      </c>
      <c r="L417" t="s">
        <v>1139</v>
      </c>
      <c r="M417" t="s">
        <v>344</v>
      </c>
      <c r="N417" t="s">
        <v>154</v>
      </c>
      <c r="O417" t="s">
        <v>117</v>
      </c>
      <c r="P417">
        <v>96950</v>
      </c>
      <c r="Q417" t="s">
        <v>118</v>
      </c>
      <c r="S417">
        <v>16702379950</v>
      </c>
      <c r="U417">
        <v>721120</v>
      </c>
      <c r="V417" t="s">
        <v>120</v>
      </c>
      <c r="X417" t="s">
        <v>1140</v>
      </c>
      <c r="Y417" t="s">
        <v>1141</v>
      </c>
      <c r="AA417" t="s">
        <v>1142</v>
      </c>
      <c r="AB417" t="s">
        <v>1139</v>
      </c>
      <c r="AC417" t="s">
        <v>344</v>
      </c>
      <c r="AD417" t="s">
        <v>154</v>
      </c>
      <c r="AE417" t="s">
        <v>117</v>
      </c>
      <c r="AF417">
        <v>96950</v>
      </c>
      <c r="AG417" t="s">
        <v>118</v>
      </c>
      <c r="AI417">
        <v>16702379950</v>
      </c>
      <c r="AK417" t="s">
        <v>1143</v>
      </c>
      <c r="BC417" t="str">
        <f>"47-2051.00"</f>
        <v>47-2051.00</v>
      </c>
      <c r="BD417" t="s">
        <v>2200</v>
      </c>
      <c r="BE417" t="s">
        <v>3955</v>
      </c>
      <c r="BF417" t="s">
        <v>3956</v>
      </c>
      <c r="BG417">
        <v>80</v>
      </c>
      <c r="BH417">
        <v>80</v>
      </c>
      <c r="BI417" s="1">
        <v>44105</v>
      </c>
      <c r="BJ417" s="1">
        <v>44469</v>
      </c>
      <c r="BK417" s="1">
        <v>44147</v>
      </c>
      <c r="BL417" s="1">
        <v>44469</v>
      </c>
      <c r="BM417">
        <v>35</v>
      </c>
      <c r="BN417">
        <v>0</v>
      </c>
      <c r="BO417">
        <v>7</v>
      </c>
      <c r="BP417">
        <v>7</v>
      </c>
      <c r="BQ417">
        <v>7</v>
      </c>
      <c r="BR417">
        <v>7</v>
      </c>
      <c r="BS417">
        <v>7</v>
      </c>
      <c r="BT417">
        <v>0</v>
      </c>
      <c r="BU417" t="str">
        <f>"6:00 AM"</f>
        <v>6:00 AM</v>
      </c>
      <c r="BV417" t="str">
        <f>"2:00 PM"</f>
        <v>2:00 PM</v>
      </c>
      <c r="BW417" t="s">
        <v>128</v>
      </c>
      <c r="BX417">
        <v>0</v>
      </c>
      <c r="BY417">
        <v>3</v>
      </c>
      <c r="BZ417" t="s">
        <v>111</v>
      </c>
      <c r="CA417">
        <v>0</v>
      </c>
      <c r="CB417" t="s">
        <v>3957</v>
      </c>
      <c r="CC417" t="s">
        <v>1139</v>
      </c>
      <c r="CD417" t="s">
        <v>344</v>
      </c>
      <c r="CE417" t="s">
        <v>154</v>
      </c>
      <c r="CF417" t="s">
        <v>117</v>
      </c>
      <c r="CG417">
        <v>96950</v>
      </c>
      <c r="CH417" s="3">
        <v>15.55</v>
      </c>
      <c r="CI417" s="3">
        <v>18.66</v>
      </c>
      <c r="CJ417" s="3">
        <v>23.33</v>
      </c>
      <c r="CK417" s="3">
        <v>27.99</v>
      </c>
      <c r="CL417" t="s">
        <v>132</v>
      </c>
      <c r="CN417" t="s">
        <v>133</v>
      </c>
      <c r="CP417" t="s">
        <v>111</v>
      </c>
      <c r="CQ417" t="s">
        <v>134</v>
      </c>
      <c r="CR417" t="s">
        <v>134</v>
      </c>
      <c r="CS417" t="s">
        <v>134</v>
      </c>
      <c r="CT417" t="s">
        <v>119</v>
      </c>
      <c r="CU417" t="s">
        <v>134</v>
      </c>
      <c r="CV417" t="s">
        <v>134</v>
      </c>
      <c r="CW417" t="s">
        <v>1147</v>
      </c>
      <c r="CX417">
        <v>16702379900</v>
      </c>
      <c r="CY417" t="s">
        <v>1148</v>
      </c>
      <c r="CZ417" t="s">
        <v>119</v>
      </c>
      <c r="DA417" t="s">
        <v>134</v>
      </c>
      <c r="DB417" t="s">
        <v>111</v>
      </c>
    </row>
    <row r="418" spans="1:111" ht="15" customHeight="1" x14ac:dyDescent="0.25">
      <c r="A418" t="s">
        <v>1598</v>
      </c>
      <c r="B418" t="s">
        <v>109</v>
      </c>
      <c r="C418" s="1">
        <v>44058.330329166667</v>
      </c>
      <c r="D418" s="1">
        <v>44152</v>
      </c>
      <c r="E418" t="s">
        <v>110</v>
      </c>
      <c r="G418" t="s">
        <v>111</v>
      </c>
      <c r="H418" t="s">
        <v>111</v>
      </c>
      <c r="I418" t="s">
        <v>111</v>
      </c>
      <c r="J418" t="s">
        <v>1599</v>
      </c>
      <c r="L418" t="s">
        <v>1600</v>
      </c>
      <c r="N418" t="s">
        <v>116</v>
      </c>
      <c r="O418" t="s">
        <v>117</v>
      </c>
      <c r="P418">
        <v>96950</v>
      </c>
      <c r="Q418" t="s">
        <v>118</v>
      </c>
      <c r="S418">
        <v>16702853784</v>
      </c>
      <c r="U418">
        <v>621512</v>
      </c>
      <c r="V418" t="s">
        <v>120</v>
      </c>
      <c r="X418" t="s">
        <v>1601</v>
      </c>
      <c r="Y418" t="s">
        <v>1602</v>
      </c>
      <c r="Z418" t="s">
        <v>1603</v>
      </c>
      <c r="AA418" t="s">
        <v>342</v>
      </c>
      <c r="AB418" t="s">
        <v>1600</v>
      </c>
      <c r="AD418" t="s">
        <v>116</v>
      </c>
      <c r="AE418" t="s">
        <v>117</v>
      </c>
      <c r="AF418">
        <v>96950</v>
      </c>
      <c r="AG418" t="s">
        <v>118</v>
      </c>
      <c r="AI418">
        <v>16702853784</v>
      </c>
      <c r="AK418" t="s">
        <v>1604</v>
      </c>
      <c r="BC418" t="str">
        <f>"15-1152.00"</f>
        <v>15-1152.00</v>
      </c>
      <c r="BD418" t="s">
        <v>1605</v>
      </c>
      <c r="BE418" t="s">
        <v>1606</v>
      </c>
      <c r="BF418" t="s">
        <v>1607</v>
      </c>
      <c r="BG418">
        <v>1</v>
      </c>
      <c r="BI418" s="1">
        <v>44105</v>
      </c>
      <c r="BJ418" s="1">
        <v>44469</v>
      </c>
      <c r="BM418">
        <v>40</v>
      </c>
      <c r="BN418">
        <v>0</v>
      </c>
      <c r="BO418">
        <v>8</v>
      </c>
      <c r="BP418">
        <v>8</v>
      </c>
      <c r="BQ418">
        <v>8</v>
      </c>
      <c r="BR418">
        <v>8</v>
      </c>
      <c r="BS418">
        <v>8</v>
      </c>
      <c r="BT418">
        <v>0</v>
      </c>
      <c r="BU418" t="str">
        <f>"8:00 AM"</f>
        <v>8:00 AM</v>
      </c>
      <c r="BV418" t="str">
        <f>"5:00 PM"</f>
        <v>5:00 PM</v>
      </c>
      <c r="BW418" t="s">
        <v>415</v>
      </c>
      <c r="BX418">
        <v>0</v>
      </c>
      <c r="BY418">
        <v>24</v>
      </c>
      <c r="BZ418" t="s">
        <v>111</v>
      </c>
      <c r="CA418">
        <v>0</v>
      </c>
      <c r="CB418" t="s">
        <v>1608</v>
      </c>
      <c r="CC418" t="s">
        <v>1609</v>
      </c>
      <c r="CE418" t="s">
        <v>154</v>
      </c>
      <c r="CF418" t="s">
        <v>117</v>
      </c>
      <c r="CG418">
        <v>96950</v>
      </c>
      <c r="CH418" s="3">
        <v>19.59</v>
      </c>
      <c r="CI418" s="3">
        <v>19.59</v>
      </c>
      <c r="CJ418" s="3">
        <v>29.39</v>
      </c>
      <c r="CK418" s="3">
        <v>29.39</v>
      </c>
      <c r="CL418" t="s">
        <v>132</v>
      </c>
      <c r="CM418" t="s">
        <v>119</v>
      </c>
      <c r="CN418" t="s">
        <v>133</v>
      </c>
      <c r="CP418" t="s">
        <v>111</v>
      </c>
      <c r="CQ418" t="s">
        <v>134</v>
      </c>
      <c r="CR418" t="s">
        <v>111</v>
      </c>
      <c r="CS418" t="s">
        <v>134</v>
      </c>
      <c r="CT418" t="s">
        <v>119</v>
      </c>
      <c r="CU418" t="s">
        <v>134</v>
      </c>
      <c r="CV418" t="s">
        <v>119</v>
      </c>
      <c r="CW418" t="s">
        <v>315</v>
      </c>
      <c r="CX418">
        <v>16702853784</v>
      </c>
      <c r="CY418" t="s">
        <v>1610</v>
      </c>
      <c r="CZ418" t="s">
        <v>119</v>
      </c>
      <c r="DA418" t="s">
        <v>134</v>
      </c>
      <c r="DB418" t="s">
        <v>111</v>
      </c>
    </row>
    <row r="419" spans="1:111" ht="15" customHeight="1" x14ac:dyDescent="0.25">
      <c r="A419" t="s">
        <v>9633</v>
      </c>
      <c r="B419" t="s">
        <v>109</v>
      </c>
      <c r="C419" s="1">
        <v>44058.368358912034</v>
      </c>
      <c r="D419" s="1">
        <v>44153</v>
      </c>
      <c r="E419" t="s">
        <v>110</v>
      </c>
      <c r="G419" t="s">
        <v>111</v>
      </c>
      <c r="H419" t="s">
        <v>111</v>
      </c>
      <c r="I419" t="s">
        <v>111</v>
      </c>
      <c r="J419" t="s">
        <v>9634</v>
      </c>
      <c r="L419" t="s">
        <v>1600</v>
      </c>
      <c r="N419" t="s">
        <v>154</v>
      </c>
      <c r="O419" t="s">
        <v>117</v>
      </c>
      <c r="P419">
        <v>96950</v>
      </c>
      <c r="Q419" t="s">
        <v>118</v>
      </c>
      <c r="S419">
        <v>16702853784</v>
      </c>
      <c r="U419">
        <v>621512</v>
      </c>
      <c r="V419" t="s">
        <v>120</v>
      </c>
      <c r="X419" t="s">
        <v>1601</v>
      </c>
      <c r="Y419" t="s">
        <v>1602</v>
      </c>
      <c r="Z419" t="s">
        <v>1603</v>
      </c>
      <c r="AA419" t="s">
        <v>342</v>
      </c>
      <c r="AB419" t="s">
        <v>1600</v>
      </c>
      <c r="AD419" t="s">
        <v>154</v>
      </c>
      <c r="AE419" t="s">
        <v>117</v>
      </c>
      <c r="AF419">
        <v>96950</v>
      </c>
      <c r="AG419" t="s">
        <v>118</v>
      </c>
      <c r="AI419">
        <v>16702853784</v>
      </c>
      <c r="AK419" t="s">
        <v>1604</v>
      </c>
      <c r="BC419" t="str">
        <f>"15-1151.00"</f>
        <v>15-1151.00</v>
      </c>
      <c r="BD419" t="s">
        <v>1183</v>
      </c>
      <c r="BE419" t="s">
        <v>9635</v>
      </c>
      <c r="BF419" t="s">
        <v>9636</v>
      </c>
      <c r="BG419">
        <v>1</v>
      </c>
      <c r="BI419" s="1">
        <v>44105</v>
      </c>
      <c r="BJ419" s="1">
        <v>44469</v>
      </c>
      <c r="BM419">
        <v>40</v>
      </c>
      <c r="BN419">
        <v>0</v>
      </c>
      <c r="BO419">
        <v>8</v>
      </c>
      <c r="BP419">
        <v>8</v>
      </c>
      <c r="BQ419">
        <v>8</v>
      </c>
      <c r="BR419">
        <v>8</v>
      </c>
      <c r="BS419">
        <v>8</v>
      </c>
      <c r="BT419">
        <v>0</v>
      </c>
      <c r="BU419" t="str">
        <f>"8:00 AM"</f>
        <v>8:00 AM</v>
      </c>
      <c r="BV419" t="str">
        <f>"5:00 PM"</f>
        <v>5:00 PM</v>
      </c>
      <c r="BW419" t="s">
        <v>349</v>
      </c>
      <c r="BX419">
        <v>0</v>
      </c>
      <c r="BY419">
        <v>24</v>
      </c>
      <c r="BZ419" t="s">
        <v>111</v>
      </c>
      <c r="CA419">
        <v>0</v>
      </c>
      <c r="CB419" t="s">
        <v>9637</v>
      </c>
      <c r="CC419" t="s">
        <v>1609</v>
      </c>
      <c r="CE419" t="s">
        <v>154</v>
      </c>
      <c r="CF419" t="s">
        <v>117</v>
      </c>
      <c r="CG419">
        <v>96950</v>
      </c>
      <c r="CH419" s="3">
        <v>17.48</v>
      </c>
      <c r="CI419" s="3">
        <v>17.48</v>
      </c>
      <c r="CJ419" s="3">
        <v>26.22</v>
      </c>
      <c r="CK419" s="3">
        <v>26.22</v>
      </c>
      <c r="CL419" t="s">
        <v>132</v>
      </c>
      <c r="CM419" t="s">
        <v>119</v>
      </c>
      <c r="CN419" t="s">
        <v>133</v>
      </c>
      <c r="CP419" t="s">
        <v>111</v>
      </c>
      <c r="CQ419" t="s">
        <v>134</v>
      </c>
      <c r="CR419" t="s">
        <v>111</v>
      </c>
      <c r="CS419" t="s">
        <v>134</v>
      </c>
      <c r="CT419" t="s">
        <v>119</v>
      </c>
      <c r="CU419" t="s">
        <v>134</v>
      </c>
      <c r="CV419" t="s">
        <v>119</v>
      </c>
      <c r="CW419" t="s">
        <v>315</v>
      </c>
      <c r="CX419">
        <v>16702853784</v>
      </c>
      <c r="CY419" t="s">
        <v>1610</v>
      </c>
      <c r="CZ419" t="s">
        <v>119</v>
      </c>
      <c r="DA419" t="s">
        <v>134</v>
      </c>
      <c r="DB419" t="s">
        <v>111</v>
      </c>
    </row>
    <row r="420" spans="1:111" ht="15" customHeight="1" x14ac:dyDescent="0.25">
      <c r="A420" t="s">
        <v>4026</v>
      </c>
      <c r="B420" t="s">
        <v>137</v>
      </c>
      <c r="C420" s="1">
        <v>44058.384282291663</v>
      </c>
      <c r="D420" s="1">
        <v>44137</v>
      </c>
      <c r="E420" t="s">
        <v>110</v>
      </c>
      <c r="G420" t="s">
        <v>111</v>
      </c>
      <c r="H420" t="s">
        <v>111</v>
      </c>
      <c r="I420" t="s">
        <v>111</v>
      </c>
      <c r="J420" t="s">
        <v>1137</v>
      </c>
      <c r="K420" t="s">
        <v>1138</v>
      </c>
      <c r="L420" t="s">
        <v>1139</v>
      </c>
      <c r="M420" t="s">
        <v>344</v>
      </c>
      <c r="N420" t="s">
        <v>154</v>
      </c>
      <c r="O420" t="s">
        <v>117</v>
      </c>
      <c r="P420">
        <v>96950</v>
      </c>
      <c r="Q420" t="s">
        <v>118</v>
      </c>
      <c r="S420">
        <v>16702379950</v>
      </c>
      <c r="U420">
        <v>721120</v>
      </c>
      <c r="V420" t="s">
        <v>120</v>
      </c>
      <c r="X420" t="s">
        <v>1140</v>
      </c>
      <c r="Y420" t="s">
        <v>1141</v>
      </c>
      <c r="AA420" t="s">
        <v>1142</v>
      </c>
      <c r="AB420" t="s">
        <v>1139</v>
      </c>
      <c r="AC420" t="s">
        <v>344</v>
      </c>
      <c r="AD420" t="s">
        <v>154</v>
      </c>
      <c r="AE420" t="s">
        <v>117</v>
      </c>
      <c r="AF420">
        <v>96950</v>
      </c>
      <c r="AG420" t="s">
        <v>118</v>
      </c>
      <c r="AI420">
        <v>16702379950</v>
      </c>
      <c r="AK420" t="s">
        <v>1143</v>
      </c>
      <c r="BC420" t="str">
        <f>"47-2141.00"</f>
        <v>47-2141.00</v>
      </c>
      <c r="BD420" t="s">
        <v>4027</v>
      </c>
      <c r="BE420" t="s">
        <v>4028</v>
      </c>
      <c r="BF420" t="s">
        <v>4029</v>
      </c>
      <c r="BG420">
        <v>90</v>
      </c>
      <c r="BH420">
        <v>90</v>
      </c>
      <c r="BI420" s="1">
        <v>44105</v>
      </c>
      <c r="BJ420" s="1">
        <v>44469</v>
      </c>
      <c r="BK420" s="1">
        <v>44137</v>
      </c>
      <c r="BL420" s="1">
        <v>44469</v>
      </c>
      <c r="BM420">
        <v>35</v>
      </c>
      <c r="BN420">
        <v>0</v>
      </c>
      <c r="BO420">
        <v>7</v>
      </c>
      <c r="BP420">
        <v>7</v>
      </c>
      <c r="BQ420">
        <v>7</v>
      </c>
      <c r="BR420">
        <v>7</v>
      </c>
      <c r="BS420">
        <v>7</v>
      </c>
      <c r="BT420">
        <v>0</v>
      </c>
      <c r="BU420" t="str">
        <f>"6:00 AM"</f>
        <v>6:00 AM</v>
      </c>
      <c r="BV420" t="str">
        <f>"2:00 PM"</f>
        <v>2:00 PM</v>
      </c>
      <c r="BW420" t="s">
        <v>128</v>
      </c>
      <c r="BX420">
        <v>0</v>
      </c>
      <c r="BY420">
        <v>12</v>
      </c>
      <c r="BZ420" t="s">
        <v>111</v>
      </c>
      <c r="CA420">
        <v>0</v>
      </c>
      <c r="CB420" t="s">
        <v>4030</v>
      </c>
      <c r="CC420" t="s">
        <v>1139</v>
      </c>
      <c r="CD420" t="s">
        <v>344</v>
      </c>
      <c r="CE420" t="s">
        <v>154</v>
      </c>
      <c r="CF420" t="s">
        <v>117</v>
      </c>
      <c r="CG420">
        <v>96950</v>
      </c>
      <c r="CH420" s="3">
        <v>13.89</v>
      </c>
      <c r="CI420" s="3">
        <v>16.670000000000002</v>
      </c>
      <c r="CJ420" s="3">
        <v>20.84</v>
      </c>
      <c r="CK420" s="3">
        <v>25.01</v>
      </c>
      <c r="CL420" t="s">
        <v>132</v>
      </c>
      <c r="CN420" t="s">
        <v>133</v>
      </c>
      <c r="CP420" t="s">
        <v>111</v>
      </c>
      <c r="CQ420" t="s">
        <v>134</v>
      </c>
      <c r="CR420" t="s">
        <v>134</v>
      </c>
      <c r="CS420" t="s">
        <v>134</v>
      </c>
      <c r="CT420" t="s">
        <v>119</v>
      </c>
      <c r="CU420" t="s">
        <v>134</v>
      </c>
      <c r="CV420" t="s">
        <v>134</v>
      </c>
      <c r="CW420" t="s">
        <v>1147</v>
      </c>
      <c r="CX420">
        <v>16702379900</v>
      </c>
      <c r="CY420" t="s">
        <v>1148</v>
      </c>
      <c r="CZ420" t="s">
        <v>119</v>
      </c>
      <c r="DA420" t="s">
        <v>134</v>
      </c>
      <c r="DB420" t="s">
        <v>111</v>
      </c>
    </row>
    <row r="421" spans="1:111" ht="15" customHeight="1" x14ac:dyDescent="0.25">
      <c r="A421" t="s">
        <v>7922</v>
      </c>
      <c r="B421" t="s">
        <v>137</v>
      </c>
      <c r="C421" s="1">
        <v>44058.391044444441</v>
      </c>
      <c r="D421" s="1">
        <v>44137</v>
      </c>
      <c r="E421" t="s">
        <v>110</v>
      </c>
      <c r="G421" t="s">
        <v>111</v>
      </c>
      <c r="H421" t="s">
        <v>111</v>
      </c>
      <c r="I421" t="s">
        <v>111</v>
      </c>
      <c r="J421" t="s">
        <v>1137</v>
      </c>
      <c r="K421" t="s">
        <v>1138</v>
      </c>
      <c r="L421" t="s">
        <v>1139</v>
      </c>
      <c r="M421" t="s">
        <v>344</v>
      </c>
      <c r="N421" t="s">
        <v>154</v>
      </c>
      <c r="O421" t="s">
        <v>117</v>
      </c>
      <c r="P421">
        <v>96950</v>
      </c>
      <c r="Q421" t="s">
        <v>118</v>
      </c>
      <c r="S421">
        <v>16702379950</v>
      </c>
      <c r="U421">
        <v>721120</v>
      </c>
      <c r="V421" t="s">
        <v>120</v>
      </c>
      <c r="X421" t="s">
        <v>1140</v>
      </c>
      <c r="Y421" t="s">
        <v>1141</v>
      </c>
      <c r="AA421" t="s">
        <v>1142</v>
      </c>
      <c r="AB421" t="s">
        <v>1139</v>
      </c>
      <c r="AC421" t="s">
        <v>344</v>
      </c>
      <c r="AD421" t="s">
        <v>154</v>
      </c>
      <c r="AE421" t="s">
        <v>117</v>
      </c>
      <c r="AF421">
        <v>96950</v>
      </c>
      <c r="AG421" t="s">
        <v>118</v>
      </c>
      <c r="AI421">
        <v>16702379950</v>
      </c>
      <c r="AK421" t="s">
        <v>1143</v>
      </c>
      <c r="BC421" t="str">
        <f>"51-4121.06"</f>
        <v>51-4121.06</v>
      </c>
      <c r="BD421" t="s">
        <v>4926</v>
      </c>
      <c r="BE421" t="s">
        <v>7923</v>
      </c>
      <c r="BF421" t="s">
        <v>4927</v>
      </c>
      <c r="BG421">
        <v>50</v>
      </c>
      <c r="BH421">
        <v>50</v>
      </c>
      <c r="BI421" s="1">
        <v>44105</v>
      </c>
      <c r="BJ421" s="1">
        <v>44469</v>
      </c>
      <c r="BK421" s="1">
        <v>44137</v>
      </c>
      <c r="BL421" s="1">
        <v>44469</v>
      </c>
      <c r="BM421">
        <v>35</v>
      </c>
      <c r="BN421">
        <v>0</v>
      </c>
      <c r="BO421">
        <v>7</v>
      </c>
      <c r="BP421">
        <v>7</v>
      </c>
      <c r="BQ421">
        <v>7</v>
      </c>
      <c r="BR421">
        <v>7</v>
      </c>
      <c r="BS421">
        <v>7</v>
      </c>
      <c r="BT421">
        <v>0</v>
      </c>
      <c r="BU421" t="str">
        <f>"6:00 AM"</f>
        <v>6:00 AM</v>
      </c>
      <c r="BV421" t="str">
        <f>"2:00 PM"</f>
        <v>2:00 PM</v>
      </c>
      <c r="BW421" t="s">
        <v>128</v>
      </c>
      <c r="BX421">
        <v>0</v>
      </c>
      <c r="BY421">
        <v>24</v>
      </c>
      <c r="BZ421" t="s">
        <v>111</v>
      </c>
      <c r="CA421">
        <v>0</v>
      </c>
      <c r="CB421" t="s">
        <v>7924</v>
      </c>
      <c r="CC421" t="s">
        <v>1139</v>
      </c>
      <c r="CD421" t="s">
        <v>344</v>
      </c>
      <c r="CE421" t="s">
        <v>154</v>
      </c>
      <c r="CF421" t="s">
        <v>117</v>
      </c>
      <c r="CG421">
        <v>96950</v>
      </c>
      <c r="CH421" s="3">
        <v>18.399999999999999</v>
      </c>
      <c r="CI421" s="3">
        <v>22.08</v>
      </c>
      <c r="CJ421" s="3">
        <v>27.6</v>
      </c>
      <c r="CK421" s="3">
        <v>33.119999999999997</v>
      </c>
      <c r="CL421" t="s">
        <v>132</v>
      </c>
      <c r="CN421" t="s">
        <v>133</v>
      </c>
      <c r="CP421" t="s">
        <v>111</v>
      </c>
      <c r="CQ421" t="s">
        <v>134</v>
      </c>
      <c r="CR421" t="s">
        <v>134</v>
      </c>
      <c r="CS421" t="s">
        <v>134</v>
      </c>
      <c r="CT421" t="s">
        <v>119</v>
      </c>
      <c r="CU421" t="s">
        <v>134</v>
      </c>
      <c r="CV421" t="s">
        <v>134</v>
      </c>
      <c r="CW421" t="s">
        <v>1147</v>
      </c>
      <c r="CX421">
        <v>16702379900</v>
      </c>
      <c r="CY421" t="s">
        <v>1148</v>
      </c>
      <c r="CZ421" t="s">
        <v>119</v>
      </c>
      <c r="DA421" t="s">
        <v>134</v>
      </c>
      <c r="DB421" t="s">
        <v>111</v>
      </c>
    </row>
    <row r="422" spans="1:111" ht="15" customHeight="1" x14ac:dyDescent="0.25">
      <c r="A422" t="s">
        <v>6046</v>
      </c>
      <c r="B422" t="s">
        <v>109</v>
      </c>
      <c r="C422" s="1">
        <v>44059.167256712964</v>
      </c>
      <c r="D422" s="1">
        <v>44147</v>
      </c>
      <c r="E422" t="s">
        <v>110</v>
      </c>
      <c r="G422" t="s">
        <v>111</v>
      </c>
      <c r="H422" t="s">
        <v>111</v>
      </c>
      <c r="I422" t="s">
        <v>111</v>
      </c>
      <c r="J422" t="s">
        <v>6047</v>
      </c>
      <c r="K422" t="s">
        <v>6048</v>
      </c>
      <c r="L422" t="s">
        <v>6049</v>
      </c>
      <c r="M422" t="s">
        <v>6050</v>
      </c>
      <c r="N422" t="s">
        <v>116</v>
      </c>
      <c r="O422" t="s">
        <v>117</v>
      </c>
      <c r="P422">
        <v>96950</v>
      </c>
      <c r="Q422" t="s">
        <v>118</v>
      </c>
      <c r="S422">
        <v>16702564989</v>
      </c>
      <c r="U422">
        <v>44511</v>
      </c>
      <c r="V422" t="s">
        <v>120</v>
      </c>
      <c r="X422" t="s">
        <v>1290</v>
      </c>
      <c r="Y422" t="s">
        <v>6051</v>
      </c>
      <c r="AA422" t="s">
        <v>6052</v>
      </c>
      <c r="AB422" t="s">
        <v>6049</v>
      </c>
      <c r="AC422" t="s">
        <v>6050</v>
      </c>
      <c r="AD422" t="s">
        <v>116</v>
      </c>
      <c r="AE422" t="s">
        <v>117</v>
      </c>
      <c r="AF422">
        <v>96950</v>
      </c>
      <c r="AG422" t="s">
        <v>118</v>
      </c>
      <c r="AI422">
        <v>16702564989</v>
      </c>
      <c r="AK422" t="s">
        <v>6053</v>
      </c>
      <c r="BC422" t="str">
        <f>"43-5081.01"</f>
        <v>43-5081.01</v>
      </c>
      <c r="BD422" t="s">
        <v>1053</v>
      </c>
      <c r="BE422" t="s">
        <v>6054</v>
      </c>
      <c r="BF422" t="s">
        <v>6055</v>
      </c>
      <c r="BG422">
        <v>1</v>
      </c>
      <c r="BI422" s="1">
        <v>44105</v>
      </c>
      <c r="BJ422" s="1">
        <v>44469</v>
      </c>
      <c r="BM422">
        <v>40</v>
      </c>
      <c r="BN422">
        <v>8</v>
      </c>
      <c r="BO422">
        <v>8</v>
      </c>
      <c r="BP422">
        <v>0</v>
      </c>
      <c r="BQ422">
        <v>8</v>
      </c>
      <c r="BR422">
        <v>0</v>
      </c>
      <c r="BS422">
        <v>8</v>
      </c>
      <c r="BT422">
        <v>8</v>
      </c>
      <c r="BU422" t="str">
        <f t="shared" ref="BU422:BU429" si="28">"8:00 AM"</f>
        <v>8:00 AM</v>
      </c>
      <c r="BV422" t="str">
        <f>"5:00 PM"</f>
        <v>5:00 PM</v>
      </c>
      <c r="BW422" t="s">
        <v>162</v>
      </c>
      <c r="BX422">
        <v>0</v>
      </c>
      <c r="BY422">
        <v>6</v>
      </c>
      <c r="BZ422" t="s">
        <v>111</v>
      </c>
      <c r="CA422">
        <v>0</v>
      </c>
      <c r="CB422" s="2" t="s">
        <v>6056</v>
      </c>
      <c r="CC422" t="s">
        <v>6049</v>
      </c>
      <c r="CD422" t="s">
        <v>6050</v>
      </c>
      <c r="CE422" t="s">
        <v>116</v>
      </c>
      <c r="CF422" t="s">
        <v>117</v>
      </c>
      <c r="CG422">
        <v>96950</v>
      </c>
      <c r="CH422" s="3">
        <v>7.93</v>
      </c>
      <c r="CI422" s="3">
        <v>7.93</v>
      </c>
      <c r="CJ422" s="3">
        <v>11.9</v>
      </c>
      <c r="CK422" s="3">
        <v>11.9</v>
      </c>
      <c r="CL422" t="s">
        <v>132</v>
      </c>
      <c r="CM422" t="s">
        <v>286</v>
      </c>
      <c r="CN422" t="s">
        <v>133</v>
      </c>
      <c r="CP422" t="s">
        <v>111</v>
      </c>
      <c r="CQ422" t="s">
        <v>134</v>
      </c>
      <c r="CR422" t="s">
        <v>111</v>
      </c>
      <c r="CS422" t="s">
        <v>134</v>
      </c>
      <c r="CT422" t="s">
        <v>119</v>
      </c>
      <c r="CU422" t="s">
        <v>134</v>
      </c>
      <c r="CV422" t="s">
        <v>119</v>
      </c>
      <c r="CW422" t="s">
        <v>286</v>
      </c>
      <c r="CX422">
        <v>16702564989</v>
      </c>
      <c r="CY422" t="s">
        <v>6057</v>
      </c>
      <c r="CZ422" t="s">
        <v>119</v>
      </c>
      <c r="DA422" t="s">
        <v>134</v>
      </c>
      <c r="DB422" t="s">
        <v>111</v>
      </c>
      <c r="DC422" t="s">
        <v>6058</v>
      </c>
      <c r="DD422" t="s">
        <v>6059</v>
      </c>
    </row>
    <row r="423" spans="1:111" ht="15" customHeight="1" x14ac:dyDescent="0.25">
      <c r="A423" t="s">
        <v>7185</v>
      </c>
      <c r="B423" t="s">
        <v>109</v>
      </c>
      <c r="C423" s="1">
        <v>44059.812279166668</v>
      </c>
      <c r="D423" s="1">
        <v>44147</v>
      </c>
      <c r="E423" t="s">
        <v>138</v>
      </c>
      <c r="F423" s="1">
        <v>44102.833333333336</v>
      </c>
      <c r="G423" t="s">
        <v>134</v>
      </c>
      <c r="H423" t="s">
        <v>111</v>
      </c>
      <c r="I423" t="s">
        <v>111</v>
      </c>
      <c r="J423" t="s">
        <v>4771</v>
      </c>
      <c r="L423" t="s">
        <v>1165</v>
      </c>
      <c r="N423" t="s">
        <v>154</v>
      </c>
      <c r="O423" t="s">
        <v>117</v>
      </c>
      <c r="P423">
        <v>96950</v>
      </c>
      <c r="Q423" t="s">
        <v>118</v>
      </c>
      <c r="S423">
        <v>16702343926</v>
      </c>
      <c r="T423">
        <v>103</v>
      </c>
      <c r="U423">
        <v>6215</v>
      </c>
      <c r="V423" t="s">
        <v>120</v>
      </c>
      <c r="X423" t="s">
        <v>526</v>
      </c>
      <c r="Y423" t="s">
        <v>4773</v>
      </c>
      <c r="Z423" t="s">
        <v>4774</v>
      </c>
      <c r="AA423" t="s">
        <v>174</v>
      </c>
      <c r="AB423" t="s">
        <v>1165</v>
      </c>
      <c r="AD423" t="s">
        <v>154</v>
      </c>
      <c r="AE423" t="s">
        <v>117</v>
      </c>
      <c r="AF423">
        <v>96950</v>
      </c>
      <c r="AG423" t="s">
        <v>118</v>
      </c>
      <c r="AI423">
        <v>16702343926</v>
      </c>
      <c r="AJ423">
        <v>103</v>
      </c>
      <c r="AK423" t="s">
        <v>4776</v>
      </c>
      <c r="BC423" t="str">
        <f>"29-1141.00"</f>
        <v>29-1141.00</v>
      </c>
      <c r="BD423" t="s">
        <v>2087</v>
      </c>
      <c r="BE423" t="s">
        <v>7186</v>
      </c>
      <c r="BF423" t="s">
        <v>2089</v>
      </c>
      <c r="BG423">
        <v>1</v>
      </c>
      <c r="BI423" s="1">
        <v>44105</v>
      </c>
      <c r="BJ423" s="1">
        <v>44469</v>
      </c>
      <c r="BM423">
        <v>40</v>
      </c>
      <c r="BN423">
        <v>0</v>
      </c>
      <c r="BO423">
        <v>8</v>
      </c>
      <c r="BP423">
        <v>8</v>
      </c>
      <c r="BQ423">
        <v>8</v>
      </c>
      <c r="BR423">
        <v>8</v>
      </c>
      <c r="BS423">
        <v>8</v>
      </c>
      <c r="BT423">
        <v>0</v>
      </c>
      <c r="BU423" t="str">
        <f t="shared" si="28"/>
        <v>8:00 AM</v>
      </c>
      <c r="BV423" t="str">
        <f>"5:00 PM"</f>
        <v>5:00 PM</v>
      </c>
      <c r="BW423" t="s">
        <v>349</v>
      </c>
      <c r="BX423">
        <v>0</v>
      </c>
      <c r="BY423">
        <v>12</v>
      </c>
      <c r="BZ423" t="s">
        <v>111</v>
      </c>
      <c r="CA423">
        <v>0</v>
      </c>
      <c r="CB423" t="s">
        <v>7187</v>
      </c>
      <c r="CC423" t="s">
        <v>4779</v>
      </c>
      <c r="CD423" t="s">
        <v>3485</v>
      </c>
      <c r="CE423" t="s">
        <v>154</v>
      </c>
      <c r="CF423" t="s">
        <v>117</v>
      </c>
      <c r="CG423">
        <v>96950</v>
      </c>
      <c r="CH423" s="3">
        <v>17.059999999999999</v>
      </c>
      <c r="CI423" s="3">
        <v>25</v>
      </c>
      <c r="CJ423" s="3">
        <v>25.59</v>
      </c>
      <c r="CK423" s="3">
        <v>37.5</v>
      </c>
      <c r="CL423" t="s">
        <v>132</v>
      </c>
      <c r="CN423" t="s">
        <v>133</v>
      </c>
      <c r="CP423" t="s">
        <v>111</v>
      </c>
      <c r="CQ423" t="s">
        <v>134</v>
      </c>
      <c r="CR423" t="s">
        <v>111</v>
      </c>
      <c r="CS423" t="s">
        <v>134</v>
      </c>
      <c r="CT423" t="s">
        <v>119</v>
      </c>
      <c r="CU423" t="s">
        <v>134</v>
      </c>
      <c r="CV423" t="s">
        <v>119</v>
      </c>
      <c r="CW423" t="s">
        <v>7188</v>
      </c>
      <c r="CX423">
        <v>16702343926</v>
      </c>
      <c r="CY423" t="s">
        <v>4776</v>
      </c>
      <c r="CZ423" t="s">
        <v>1178</v>
      </c>
      <c r="DA423" t="s">
        <v>134</v>
      </c>
      <c r="DB423" t="s">
        <v>111</v>
      </c>
    </row>
    <row r="424" spans="1:111" ht="15" customHeight="1" x14ac:dyDescent="0.25">
      <c r="A424" t="s">
        <v>8611</v>
      </c>
      <c r="B424" t="s">
        <v>137</v>
      </c>
      <c r="C424" s="1">
        <v>44059.887606597222</v>
      </c>
      <c r="D424" s="1">
        <v>44130</v>
      </c>
      <c r="E424" t="s">
        <v>110</v>
      </c>
      <c r="G424" t="s">
        <v>111</v>
      </c>
      <c r="H424" t="s">
        <v>111</v>
      </c>
      <c r="I424" t="s">
        <v>111</v>
      </c>
      <c r="J424" t="s">
        <v>8612</v>
      </c>
      <c r="L424" t="s">
        <v>8613</v>
      </c>
      <c r="M424" t="s">
        <v>119</v>
      </c>
      <c r="N424" t="s">
        <v>116</v>
      </c>
      <c r="O424" t="s">
        <v>117</v>
      </c>
      <c r="P424">
        <v>96950</v>
      </c>
      <c r="Q424" t="s">
        <v>118</v>
      </c>
      <c r="S424">
        <v>16702336969</v>
      </c>
      <c r="U424">
        <v>531312</v>
      </c>
      <c r="V424" t="s">
        <v>120</v>
      </c>
      <c r="X424" t="s">
        <v>8614</v>
      </c>
      <c r="Y424" t="s">
        <v>8615</v>
      </c>
      <c r="Z424" t="s">
        <v>1093</v>
      </c>
      <c r="AA424" t="s">
        <v>216</v>
      </c>
      <c r="AB424" t="s">
        <v>8616</v>
      </c>
      <c r="AC424" t="s">
        <v>119</v>
      </c>
      <c r="AD424" t="s">
        <v>116</v>
      </c>
      <c r="AE424" t="s">
        <v>117</v>
      </c>
      <c r="AF424">
        <v>96950</v>
      </c>
      <c r="AG424" t="s">
        <v>118</v>
      </c>
      <c r="AI424">
        <v>16702336969</v>
      </c>
      <c r="AK424" t="s">
        <v>8617</v>
      </c>
      <c r="BC424" t="str">
        <f>"35-2012.00"</f>
        <v>35-2012.00</v>
      </c>
      <c r="BD424" t="s">
        <v>5935</v>
      </c>
      <c r="BE424" t="s">
        <v>8618</v>
      </c>
      <c r="BF424" t="s">
        <v>2242</v>
      </c>
      <c r="BG424">
        <v>5</v>
      </c>
      <c r="BH424">
        <v>5</v>
      </c>
      <c r="BI424" s="1">
        <v>44105</v>
      </c>
      <c r="BJ424" s="1">
        <v>44469</v>
      </c>
      <c r="BK424" s="1">
        <v>44130</v>
      </c>
      <c r="BL424" s="1">
        <v>44469</v>
      </c>
      <c r="BM424">
        <v>40</v>
      </c>
      <c r="BN424">
        <v>0</v>
      </c>
      <c r="BO424">
        <v>8</v>
      </c>
      <c r="BP424">
        <v>8</v>
      </c>
      <c r="BQ424">
        <v>8</v>
      </c>
      <c r="BR424">
        <v>8</v>
      </c>
      <c r="BS424">
        <v>8</v>
      </c>
      <c r="BT424">
        <v>0</v>
      </c>
      <c r="BU424" t="str">
        <f t="shared" si="28"/>
        <v>8:00 AM</v>
      </c>
      <c r="BV424" t="str">
        <f>"5:00 PM"</f>
        <v>5:00 PM</v>
      </c>
      <c r="BW424" t="s">
        <v>162</v>
      </c>
      <c r="BX424">
        <v>0</v>
      </c>
      <c r="BY424">
        <v>12</v>
      </c>
      <c r="BZ424" t="s">
        <v>111</v>
      </c>
      <c r="CA424">
        <v>0</v>
      </c>
      <c r="CB424" t="s">
        <v>8619</v>
      </c>
      <c r="CC424" t="s">
        <v>8613</v>
      </c>
      <c r="CD424" t="s">
        <v>119</v>
      </c>
      <c r="CE424" t="s">
        <v>116</v>
      </c>
      <c r="CF424" t="s">
        <v>117</v>
      </c>
      <c r="CG424">
        <v>96950</v>
      </c>
      <c r="CH424" s="3">
        <v>12.01</v>
      </c>
      <c r="CI424" s="3">
        <v>12.01</v>
      </c>
      <c r="CJ424" s="3">
        <v>18.02</v>
      </c>
      <c r="CK424" s="3">
        <v>18.02</v>
      </c>
      <c r="CL424" t="s">
        <v>132</v>
      </c>
      <c r="CM424" t="s">
        <v>119</v>
      </c>
      <c r="CN424" t="s">
        <v>133</v>
      </c>
      <c r="CP424" t="s">
        <v>111</v>
      </c>
      <c r="CQ424" t="s">
        <v>134</v>
      </c>
      <c r="CR424" t="s">
        <v>111</v>
      </c>
      <c r="CS424" t="s">
        <v>134</v>
      </c>
      <c r="CT424" t="s">
        <v>119</v>
      </c>
      <c r="CU424" t="s">
        <v>134</v>
      </c>
      <c r="CV424" t="s">
        <v>119</v>
      </c>
      <c r="CW424" t="s">
        <v>191</v>
      </c>
      <c r="CX424">
        <v>16702336969</v>
      </c>
      <c r="CY424" t="s">
        <v>8617</v>
      </c>
      <c r="CZ424" t="s">
        <v>119</v>
      </c>
      <c r="DA424" t="s">
        <v>134</v>
      </c>
      <c r="DB424" t="s">
        <v>111</v>
      </c>
    </row>
    <row r="425" spans="1:111" ht="15" customHeight="1" x14ac:dyDescent="0.25">
      <c r="A425" t="s">
        <v>7864</v>
      </c>
      <c r="B425" t="s">
        <v>137</v>
      </c>
      <c r="C425" s="1">
        <v>44059.879280324072</v>
      </c>
      <c r="D425" s="1">
        <v>44123</v>
      </c>
      <c r="E425" t="s">
        <v>110</v>
      </c>
      <c r="G425" t="s">
        <v>111</v>
      </c>
      <c r="H425" t="s">
        <v>111</v>
      </c>
      <c r="I425" t="s">
        <v>111</v>
      </c>
      <c r="J425" t="s">
        <v>2238</v>
      </c>
      <c r="K425" t="s">
        <v>7865</v>
      </c>
      <c r="L425" t="s">
        <v>2239</v>
      </c>
      <c r="M425" t="s">
        <v>119</v>
      </c>
      <c r="N425" t="s">
        <v>116</v>
      </c>
      <c r="O425" t="s">
        <v>117</v>
      </c>
      <c r="P425">
        <v>96950</v>
      </c>
      <c r="Q425" t="s">
        <v>118</v>
      </c>
      <c r="S425">
        <v>16704845868</v>
      </c>
      <c r="U425">
        <v>445110</v>
      </c>
      <c r="V425" t="s">
        <v>120</v>
      </c>
      <c r="X425" t="s">
        <v>183</v>
      </c>
      <c r="Y425" t="s">
        <v>184</v>
      </c>
      <c r="AA425" t="s">
        <v>185</v>
      </c>
      <c r="AB425" t="s">
        <v>2239</v>
      </c>
      <c r="AC425" t="s">
        <v>119</v>
      </c>
      <c r="AD425" t="s">
        <v>116</v>
      </c>
      <c r="AE425" t="s">
        <v>117</v>
      </c>
      <c r="AF425">
        <v>96950</v>
      </c>
      <c r="AG425" t="s">
        <v>118</v>
      </c>
      <c r="AI425">
        <v>16704845868</v>
      </c>
      <c r="AK425" t="s">
        <v>2240</v>
      </c>
      <c r="BC425" t="str">
        <f>"49-9071.00"</f>
        <v>49-9071.00</v>
      </c>
      <c r="BD425" t="s">
        <v>125</v>
      </c>
      <c r="BE425" t="s">
        <v>7866</v>
      </c>
      <c r="BF425" t="s">
        <v>7867</v>
      </c>
      <c r="BG425">
        <v>2</v>
      </c>
      <c r="BH425">
        <v>2</v>
      </c>
      <c r="BI425" s="1">
        <v>44105</v>
      </c>
      <c r="BJ425" s="1">
        <v>44469</v>
      </c>
      <c r="BK425" s="1">
        <v>44123</v>
      </c>
      <c r="BL425" s="1">
        <v>44469</v>
      </c>
      <c r="BM425">
        <v>40</v>
      </c>
      <c r="BN425">
        <v>0</v>
      </c>
      <c r="BO425">
        <v>8</v>
      </c>
      <c r="BP425">
        <v>8</v>
      </c>
      <c r="BQ425">
        <v>8</v>
      </c>
      <c r="BR425">
        <v>8</v>
      </c>
      <c r="BS425">
        <v>8</v>
      </c>
      <c r="BT425">
        <v>0</v>
      </c>
      <c r="BU425" t="str">
        <f t="shared" si="28"/>
        <v>8:00 AM</v>
      </c>
      <c r="BV425" t="str">
        <f>"5:00 AM"</f>
        <v>5:00 AM</v>
      </c>
      <c r="BW425" t="s">
        <v>128</v>
      </c>
      <c r="BX425">
        <v>0</v>
      </c>
      <c r="BY425">
        <v>12</v>
      </c>
      <c r="BZ425" t="s">
        <v>111</v>
      </c>
      <c r="CA425">
        <v>0</v>
      </c>
      <c r="CB425" t="s">
        <v>7868</v>
      </c>
      <c r="CC425" t="s">
        <v>2239</v>
      </c>
      <c r="CD425" t="s">
        <v>119</v>
      </c>
      <c r="CE425" t="s">
        <v>116</v>
      </c>
      <c r="CF425" t="s">
        <v>117</v>
      </c>
      <c r="CG425">
        <v>96950</v>
      </c>
      <c r="CH425" s="3">
        <v>12.64</v>
      </c>
      <c r="CI425" s="3">
        <v>12.64</v>
      </c>
      <c r="CJ425" s="3">
        <v>18.96</v>
      </c>
      <c r="CK425" s="3">
        <v>18.96</v>
      </c>
      <c r="CL425" t="s">
        <v>132</v>
      </c>
      <c r="CM425" t="s">
        <v>119</v>
      </c>
      <c r="CN425" t="s">
        <v>133</v>
      </c>
      <c r="CP425" t="s">
        <v>111</v>
      </c>
      <c r="CQ425" t="s">
        <v>134</v>
      </c>
      <c r="CR425" t="s">
        <v>111</v>
      </c>
      <c r="CS425" t="s">
        <v>134</v>
      </c>
      <c r="CT425" t="s">
        <v>119</v>
      </c>
      <c r="CU425" t="s">
        <v>134</v>
      </c>
      <c r="CV425" t="s">
        <v>119</v>
      </c>
      <c r="CW425" t="s">
        <v>191</v>
      </c>
      <c r="CX425">
        <v>16704845868</v>
      </c>
      <c r="CY425" t="s">
        <v>2240</v>
      </c>
      <c r="CZ425" t="s">
        <v>119</v>
      </c>
      <c r="DA425" t="s">
        <v>134</v>
      </c>
      <c r="DB425" t="s">
        <v>111</v>
      </c>
    </row>
    <row r="426" spans="1:111" ht="15" customHeight="1" x14ac:dyDescent="0.25">
      <c r="A426" t="s">
        <v>9073</v>
      </c>
      <c r="B426" t="s">
        <v>137</v>
      </c>
      <c r="C426" s="1">
        <v>44059.892755439818</v>
      </c>
      <c r="D426" s="1">
        <v>44123</v>
      </c>
      <c r="E426" t="s">
        <v>138</v>
      </c>
      <c r="F426" s="1">
        <v>44103.833333333336</v>
      </c>
      <c r="G426" t="s">
        <v>134</v>
      </c>
      <c r="H426" t="s">
        <v>111</v>
      </c>
      <c r="I426" t="s">
        <v>111</v>
      </c>
      <c r="J426" t="s">
        <v>2238</v>
      </c>
      <c r="K426" t="s">
        <v>7865</v>
      </c>
      <c r="L426" t="s">
        <v>2239</v>
      </c>
      <c r="M426" t="s">
        <v>119</v>
      </c>
      <c r="N426" t="s">
        <v>116</v>
      </c>
      <c r="O426" t="s">
        <v>117</v>
      </c>
      <c r="P426">
        <v>96950</v>
      </c>
      <c r="Q426" t="s">
        <v>118</v>
      </c>
      <c r="S426">
        <v>16704845868</v>
      </c>
      <c r="U426">
        <v>445110</v>
      </c>
      <c r="V426" t="s">
        <v>120</v>
      </c>
      <c r="X426" t="s">
        <v>183</v>
      </c>
      <c r="Y426" t="s">
        <v>184</v>
      </c>
      <c r="AA426" t="s">
        <v>185</v>
      </c>
      <c r="AB426" t="s">
        <v>2239</v>
      </c>
      <c r="AC426" t="s">
        <v>119</v>
      </c>
      <c r="AD426" t="s">
        <v>116</v>
      </c>
      <c r="AE426" t="s">
        <v>117</v>
      </c>
      <c r="AF426">
        <v>96950</v>
      </c>
      <c r="AG426" t="s">
        <v>118</v>
      </c>
      <c r="AI426">
        <v>16704845868</v>
      </c>
      <c r="AK426" t="s">
        <v>2240</v>
      </c>
      <c r="BC426" t="str">
        <f>"49-9071.00"</f>
        <v>49-9071.00</v>
      </c>
      <c r="BD426" t="s">
        <v>125</v>
      </c>
      <c r="BE426" t="s">
        <v>7866</v>
      </c>
      <c r="BF426" t="s">
        <v>7867</v>
      </c>
      <c r="BG426">
        <v>1</v>
      </c>
      <c r="BH426">
        <v>1</v>
      </c>
      <c r="BI426" s="1">
        <v>44105</v>
      </c>
      <c r="BJ426" s="1">
        <v>44469</v>
      </c>
      <c r="BK426" s="1">
        <v>44123</v>
      </c>
      <c r="BL426" s="1">
        <v>44469</v>
      </c>
      <c r="BM426">
        <v>40</v>
      </c>
      <c r="BN426">
        <v>0</v>
      </c>
      <c r="BO426">
        <v>8</v>
      </c>
      <c r="BP426">
        <v>8</v>
      </c>
      <c r="BQ426">
        <v>8</v>
      </c>
      <c r="BR426">
        <v>8</v>
      </c>
      <c r="BS426">
        <v>8</v>
      </c>
      <c r="BT426">
        <v>0</v>
      </c>
      <c r="BU426" t="str">
        <f t="shared" si="28"/>
        <v>8:00 AM</v>
      </c>
      <c r="BV426" t="str">
        <f>"5:00 PM"</f>
        <v>5:00 PM</v>
      </c>
      <c r="BW426" t="s">
        <v>128</v>
      </c>
      <c r="BX426">
        <v>0</v>
      </c>
      <c r="BY426">
        <v>12</v>
      </c>
      <c r="BZ426" t="s">
        <v>111</v>
      </c>
      <c r="CA426">
        <v>0</v>
      </c>
      <c r="CB426" t="s">
        <v>7868</v>
      </c>
      <c r="CC426" t="s">
        <v>2239</v>
      </c>
      <c r="CD426" t="s">
        <v>119</v>
      </c>
      <c r="CE426" t="s">
        <v>116</v>
      </c>
      <c r="CF426" t="s">
        <v>117</v>
      </c>
      <c r="CG426">
        <v>96950</v>
      </c>
      <c r="CH426" s="3">
        <v>12.64</v>
      </c>
      <c r="CI426" s="3">
        <v>12.64</v>
      </c>
      <c r="CJ426" s="3">
        <v>18.96</v>
      </c>
      <c r="CK426" s="3">
        <v>18.96</v>
      </c>
      <c r="CL426" t="s">
        <v>132</v>
      </c>
      <c r="CM426" t="s">
        <v>119</v>
      </c>
      <c r="CN426" t="s">
        <v>133</v>
      </c>
      <c r="CP426" t="s">
        <v>111</v>
      </c>
      <c r="CQ426" t="s">
        <v>134</v>
      </c>
      <c r="CR426" t="s">
        <v>111</v>
      </c>
      <c r="CS426" t="s">
        <v>134</v>
      </c>
      <c r="CT426" t="s">
        <v>119</v>
      </c>
      <c r="CU426" t="s">
        <v>134</v>
      </c>
      <c r="CV426" t="s">
        <v>119</v>
      </c>
      <c r="CW426" t="s">
        <v>191</v>
      </c>
      <c r="CX426">
        <v>16704845868</v>
      </c>
      <c r="CY426" t="s">
        <v>2240</v>
      </c>
      <c r="CZ426" t="s">
        <v>119</v>
      </c>
      <c r="DA426" t="s">
        <v>134</v>
      </c>
      <c r="DB426" t="s">
        <v>111</v>
      </c>
    </row>
    <row r="427" spans="1:111" ht="15" customHeight="1" x14ac:dyDescent="0.25">
      <c r="A427" t="s">
        <v>9348</v>
      </c>
      <c r="B427" t="s">
        <v>193</v>
      </c>
      <c r="C427" s="1">
        <v>44059.914322685188</v>
      </c>
      <c r="D427" s="1">
        <v>44145</v>
      </c>
      <c r="E427" t="s">
        <v>138</v>
      </c>
      <c r="F427" s="1">
        <v>44103.833333333336</v>
      </c>
      <c r="G427" t="s">
        <v>111</v>
      </c>
      <c r="H427" t="s">
        <v>111</v>
      </c>
      <c r="I427" t="s">
        <v>111</v>
      </c>
      <c r="J427" t="s">
        <v>9349</v>
      </c>
      <c r="K427" t="s">
        <v>9350</v>
      </c>
      <c r="L427" t="s">
        <v>9351</v>
      </c>
      <c r="N427" t="s">
        <v>116</v>
      </c>
      <c r="O427" t="s">
        <v>117</v>
      </c>
      <c r="P427">
        <v>96950</v>
      </c>
      <c r="Q427" t="s">
        <v>118</v>
      </c>
      <c r="S427">
        <v>16702348904</v>
      </c>
      <c r="U427">
        <v>515111</v>
      </c>
      <c r="V427" t="s">
        <v>120</v>
      </c>
      <c r="X427" t="s">
        <v>9352</v>
      </c>
      <c r="Y427" t="s">
        <v>9353</v>
      </c>
      <c r="Z427" t="s">
        <v>9354</v>
      </c>
      <c r="AA427" t="s">
        <v>9355</v>
      </c>
      <c r="AB427" t="s">
        <v>9351</v>
      </c>
      <c r="AD427" t="s">
        <v>116</v>
      </c>
      <c r="AE427" t="s">
        <v>117</v>
      </c>
      <c r="AF427">
        <v>96950</v>
      </c>
      <c r="AG427" t="s">
        <v>118</v>
      </c>
      <c r="AI427">
        <v>16702348904</v>
      </c>
      <c r="AK427" t="s">
        <v>9356</v>
      </c>
      <c r="BC427" t="str">
        <f>"43-3031.00"</f>
        <v>43-3031.00</v>
      </c>
      <c r="BD427" t="s">
        <v>176</v>
      </c>
      <c r="BE427" t="s">
        <v>9357</v>
      </c>
      <c r="BF427" t="s">
        <v>176</v>
      </c>
      <c r="BG427">
        <v>2</v>
      </c>
      <c r="BI427" s="1">
        <v>44105</v>
      </c>
      <c r="BJ427" s="1">
        <v>44469</v>
      </c>
      <c r="BM427">
        <v>40</v>
      </c>
      <c r="BN427">
        <v>0</v>
      </c>
      <c r="BO427">
        <v>8</v>
      </c>
      <c r="BP427">
        <v>8</v>
      </c>
      <c r="BQ427">
        <v>8</v>
      </c>
      <c r="BR427">
        <v>8</v>
      </c>
      <c r="BS427">
        <v>8</v>
      </c>
      <c r="BT427">
        <v>0</v>
      </c>
      <c r="BU427" t="str">
        <f t="shared" si="28"/>
        <v>8:00 AM</v>
      </c>
      <c r="BV427" t="str">
        <f>"5:00 PM"</f>
        <v>5:00 PM</v>
      </c>
      <c r="BW427" t="s">
        <v>349</v>
      </c>
      <c r="BX427">
        <v>0</v>
      </c>
      <c r="BY427">
        <v>12</v>
      </c>
      <c r="BZ427" t="s">
        <v>111</v>
      </c>
      <c r="CA427">
        <v>0</v>
      </c>
      <c r="CB427" t="s">
        <v>9358</v>
      </c>
      <c r="CC427" t="s">
        <v>9359</v>
      </c>
      <c r="CD427" t="s">
        <v>119</v>
      </c>
      <c r="CE427" t="s">
        <v>116</v>
      </c>
      <c r="CF427" t="s">
        <v>117</v>
      </c>
      <c r="CG427">
        <v>96950</v>
      </c>
      <c r="CH427" s="3">
        <v>13.9</v>
      </c>
      <c r="CI427" s="3">
        <v>13.9</v>
      </c>
      <c r="CJ427" s="3">
        <v>20.85</v>
      </c>
      <c r="CK427" s="3">
        <v>20.85</v>
      </c>
      <c r="CL427" t="s">
        <v>132</v>
      </c>
      <c r="CM427" t="s">
        <v>119</v>
      </c>
      <c r="CN427" t="s">
        <v>133</v>
      </c>
      <c r="CP427" t="s">
        <v>111</v>
      </c>
      <c r="CQ427" t="s">
        <v>134</v>
      </c>
      <c r="CR427" t="s">
        <v>111</v>
      </c>
      <c r="CS427" t="s">
        <v>134</v>
      </c>
      <c r="CT427" t="s">
        <v>119</v>
      </c>
      <c r="CU427" t="s">
        <v>134</v>
      </c>
      <c r="CV427" t="s">
        <v>119</v>
      </c>
      <c r="CW427" t="s">
        <v>9360</v>
      </c>
      <c r="CX427">
        <v>16702348904</v>
      </c>
      <c r="CY427" t="s">
        <v>9361</v>
      </c>
      <c r="CZ427" t="s">
        <v>119</v>
      </c>
      <c r="DA427" t="s">
        <v>134</v>
      </c>
      <c r="DB427" t="s">
        <v>111</v>
      </c>
      <c r="DC427" t="s">
        <v>9352</v>
      </c>
      <c r="DD427" t="s">
        <v>9353</v>
      </c>
      <c r="DE427" t="s">
        <v>2123</v>
      </c>
      <c r="DF427" t="s">
        <v>9362</v>
      </c>
      <c r="DG427" t="s">
        <v>9361</v>
      </c>
    </row>
    <row r="428" spans="1:111" ht="15" customHeight="1" x14ac:dyDescent="0.25">
      <c r="A428" t="s">
        <v>9472</v>
      </c>
      <c r="B428" t="s">
        <v>193</v>
      </c>
      <c r="C428" s="1">
        <v>44059.923467245368</v>
      </c>
      <c r="D428" s="1">
        <v>44145</v>
      </c>
      <c r="E428" t="s">
        <v>138</v>
      </c>
      <c r="F428" s="1">
        <v>44103.833333333336</v>
      </c>
      <c r="G428" t="s">
        <v>111</v>
      </c>
      <c r="H428" t="s">
        <v>111</v>
      </c>
      <c r="I428" t="s">
        <v>111</v>
      </c>
      <c r="J428" t="s">
        <v>9473</v>
      </c>
      <c r="K428" t="s">
        <v>9362</v>
      </c>
      <c r="L428" t="s">
        <v>9351</v>
      </c>
      <c r="N428" t="s">
        <v>116</v>
      </c>
      <c r="O428" t="s">
        <v>117</v>
      </c>
      <c r="P428">
        <v>96950</v>
      </c>
      <c r="Q428" t="s">
        <v>118</v>
      </c>
      <c r="S428">
        <v>16702348904</v>
      </c>
      <c r="U428">
        <v>515111</v>
      </c>
      <c r="V428" t="s">
        <v>120</v>
      </c>
      <c r="X428" t="s">
        <v>9352</v>
      </c>
      <c r="Y428" t="s">
        <v>9353</v>
      </c>
      <c r="Z428" t="s">
        <v>9354</v>
      </c>
      <c r="AA428" t="s">
        <v>9474</v>
      </c>
      <c r="AB428" t="s">
        <v>9351</v>
      </c>
      <c r="AD428" t="s">
        <v>116</v>
      </c>
      <c r="AE428" t="s">
        <v>117</v>
      </c>
      <c r="AF428">
        <v>96950</v>
      </c>
      <c r="AG428" t="s">
        <v>118</v>
      </c>
      <c r="AI428">
        <v>16702348904</v>
      </c>
      <c r="AK428" t="s">
        <v>9356</v>
      </c>
      <c r="BC428" t="str">
        <f>"43-3031.00"</f>
        <v>43-3031.00</v>
      </c>
      <c r="BD428" t="s">
        <v>176</v>
      </c>
      <c r="BE428" t="s">
        <v>9475</v>
      </c>
      <c r="BF428" t="s">
        <v>176</v>
      </c>
      <c r="BG428">
        <v>2</v>
      </c>
      <c r="BI428" s="1">
        <v>44105</v>
      </c>
      <c r="BJ428" s="1">
        <v>44469</v>
      </c>
      <c r="BM428">
        <v>40</v>
      </c>
      <c r="BN428">
        <v>0</v>
      </c>
      <c r="BO428">
        <v>8</v>
      </c>
      <c r="BP428">
        <v>8</v>
      </c>
      <c r="BQ428">
        <v>8</v>
      </c>
      <c r="BR428">
        <v>8</v>
      </c>
      <c r="BS428">
        <v>8</v>
      </c>
      <c r="BT428">
        <v>0</v>
      </c>
      <c r="BU428" t="str">
        <f t="shared" si="28"/>
        <v>8:00 AM</v>
      </c>
      <c r="BV428" t="str">
        <f>"5:00 PM"</f>
        <v>5:00 PM</v>
      </c>
      <c r="BW428" t="s">
        <v>349</v>
      </c>
      <c r="BX428">
        <v>0</v>
      </c>
      <c r="BY428">
        <v>12</v>
      </c>
      <c r="BZ428" t="s">
        <v>111</v>
      </c>
      <c r="CA428">
        <v>0</v>
      </c>
      <c r="CB428" t="s">
        <v>9358</v>
      </c>
      <c r="CC428" t="s">
        <v>9359</v>
      </c>
      <c r="CD428" t="s">
        <v>119</v>
      </c>
      <c r="CE428" t="s">
        <v>116</v>
      </c>
      <c r="CF428" t="s">
        <v>117</v>
      </c>
      <c r="CG428">
        <v>96950</v>
      </c>
      <c r="CH428" s="3">
        <v>13.9</v>
      </c>
      <c r="CI428" s="3">
        <v>13.9</v>
      </c>
      <c r="CJ428" s="3">
        <v>20.85</v>
      </c>
      <c r="CK428" s="3">
        <v>20.85</v>
      </c>
      <c r="CL428" t="s">
        <v>132</v>
      </c>
      <c r="CN428" t="s">
        <v>133</v>
      </c>
      <c r="CP428" t="s">
        <v>111</v>
      </c>
      <c r="CQ428" t="s">
        <v>134</v>
      </c>
      <c r="CR428" t="s">
        <v>111</v>
      </c>
      <c r="CS428" t="s">
        <v>134</v>
      </c>
      <c r="CT428" t="s">
        <v>119</v>
      </c>
      <c r="CU428" t="s">
        <v>134</v>
      </c>
      <c r="CV428" t="s">
        <v>119</v>
      </c>
      <c r="CW428" t="s">
        <v>9360</v>
      </c>
      <c r="CX428">
        <v>16702348904</v>
      </c>
      <c r="CY428" t="s">
        <v>9361</v>
      </c>
      <c r="CZ428" t="s">
        <v>119</v>
      </c>
      <c r="DA428" t="s">
        <v>134</v>
      </c>
      <c r="DB428" t="s">
        <v>111</v>
      </c>
      <c r="DC428" t="s">
        <v>9352</v>
      </c>
      <c r="DD428" t="s">
        <v>9353</v>
      </c>
      <c r="DE428" t="s">
        <v>2123</v>
      </c>
      <c r="DF428" t="s">
        <v>9362</v>
      </c>
      <c r="DG428" t="s">
        <v>9361</v>
      </c>
    </row>
    <row r="429" spans="1:111" ht="15" customHeight="1" x14ac:dyDescent="0.25">
      <c r="A429" t="s">
        <v>5091</v>
      </c>
      <c r="B429" t="s">
        <v>137</v>
      </c>
      <c r="C429" s="1">
        <v>44059.961890625003</v>
      </c>
      <c r="D429" s="1">
        <v>44140</v>
      </c>
      <c r="E429" t="s">
        <v>110</v>
      </c>
      <c r="G429" t="s">
        <v>111</v>
      </c>
      <c r="H429" t="s">
        <v>111</v>
      </c>
      <c r="I429" t="s">
        <v>111</v>
      </c>
      <c r="J429" t="s">
        <v>5092</v>
      </c>
      <c r="K429" t="s">
        <v>5093</v>
      </c>
      <c r="L429" t="s">
        <v>5094</v>
      </c>
      <c r="M429" t="s">
        <v>5095</v>
      </c>
      <c r="N429" t="s">
        <v>116</v>
      </c>
      <c r="O429" t="s">
        <v>117</v>
      </c>
      <c r="P429">
        <v>96950</v>
      </c>
      <c r="Q429" t="s">
        <v>118</v>
      </c>
      <c r="R429" t="s">
        <v>119</v>
      </c>
      <c r="S429">
        <v>16702348383</v>
      </c>
      <c r="T429">
        <v>0</v>
      </c>
      <c r="U429">
        <v>45439</v>
      </c>
      <c r="V429" t="s">
        <v>120</v>
      </c>
      <c r="X429" t="s">
        <v>5096</v>
      </c>
      <c r="Y429" t="s">
        <v>5097</v>
      </c>
      <c r="Z429" t="s">
        <v>2043</v>
      </c>
      <c r="AA429" t="s">
        <v>789</v>
      </c>
      <c r="AB429" t="s">
        <v>5094</v>
      </c>
      <c r="AC429" t="s">
        <v>5095</v>
      </c>
      <c r="AD429" t="s">
        <v>116</v>
      </c>
      <c r="AE429" t="s">
        <v>117</v>
      </c>
      <c r="AF429">
        <v>96950</v>
      </c>
      <c r="AG429" t="s">
        <v>118</v>
      </c>
      <c r="AH429" t="s">
        <v>119</v>
      </c>
      <c r="AI429">
        <v>16702348383</v>
      </c>
      <c r="AJ429">
        <v>0</v>
      </c>
      <c r="AK429" t="s">
        <v>5098</v>
      </c>
      <c r="BC429" t="str">
        <f>"49-9071.00"</f>
        <v>49-9071.00</v>
      </c>
      <c r="BD429" t="s">
        <v>125</v>
      </c>
      <c r="BE429" t="s">
        <v>5099</v>
      </c>
      <c r="BF429" t="s">
        <v>127</v>
      </c>
      <c r="BG429">
        <v>2</v>
      </c>
      <c r="BH429">
        <v>2</v>
      </c>
      <c r="BI429" s="1">
        <v>44105</v>
      </c>
      <c r="BJ429" s="1">
        <v>44469</v>
      </c>
      <c r="BK429" s="1">
        <v>44140</v>
      </c>
      <c r="BL429" s="1">
        <v>44469</v>
      </c>
      <c r="BM429">
        <v>40</v>
      </c>
      <c r="BN429">
        <v>0</v>
      </c>
      <c r="BO429">
        <v>8</v>
      </c>
      <c r="BP429">
        <v>8</v>
      </c>
      <c r="BQ429">
        <v>8</v>
      </c>
      <c r="BR429">
        <v>8</v>
      </c>
      <c r="BS429">
        <v>8</v>
      </c>
      <c r="BT429">
        <v>0</v>
      </c>
      <c r="BU429" t="str">
        <f t="shared" si="28"/>
        <v>8:00 AM</v>
      </c>
      <c r="BV429" t="str">
        <f>"5:00 PM"</f>
        <v>5:00 PM</v>
      </c>
      <c r="BW429" t="s">
        <v>128</v>
      </c>
      <c r="BX429">
        <v>0</v>
      </c>
      <c r="BY429">
        <v>24</v>
      </c>
      <c r="BZ429" t="s">
        <v>111</v>
      </c>
      <c r="CA429">
        <v>0</v>
      </c>
      <c r="CB429" t="s">
        <v>5100</v>
      </c>
      <c r="CC429" t="s">
        <v>5094</v>
      </c>
      <c r="CD429" t="s">
        <v>5095</v>
      </c>
      <c r="CE429" t="s">
        <v>116</v>
      </c>
      <c r="CF429" t="s">
        <v>117</v>
      </c>
      <c r="CG429">
        <v>96950</v>
      </c>
      <c r="CH429" s="3">
        <v>12.64</v>
      </c>
      <c r="CI429" s="3">
        <v>12.64</v>
      </c>
      <c r="CJ429" s="3">
        <v>18.96</v>
      </c>
      <c r="CK429" s="3">
        <v>18.96</v>
      </c>
      <c r="CL429" t="s">
        <v>132</v>
      </c>
      <c r="CM429" t="s">
        <v>119</v>
      </c>
      <c r="CN429" t="s">
        <v>133</v>
      </c>
      <c r="CP429" t="s">
        <v>111</v>
      </c>
      <c r="CQ429" t="s">
        <v>134</v>
      </c>
      <c r="CR429" t="s">
        <v>111</v>
      </c>
      <c r="CS429" t="s">
        <v>134</v>
      </c>
      <c r="CT429" t="s">
        <v>119</v>
      </c>
      <c r="CU429" t="s">
        <v>134</v>
      </c>
      <c r="CV429" t="s">
        <v>119</v>
      </c>
      <c r="CW429" t="s">
        <v>119</v>
      </c>
      <c r="CX429">
        <v>16702348383</v>
      </c>
      <c r="CY429" t="s">
        <v>5098</v>
      </c>
      <c r="CZ429" t="s">
        <v>119</v>
      </c>
      <c r="DA429" t="s">
        <v>134</v>
      </c>
      <c r="DB429" t="s">
        <v>111</v>
      </c>
      <c r="DC429" t="s">
        <v>5096</v>
      </c>
      <c r="DD429" t="s">
        <v>5097</v>
      </c>
      <c r="DE429" t="s">
        <v>2043</v>
      </c>
      <c r="DF429" t="s">
        <v>5092</v>
      </c>
      <c r="DG429" t="s">
        <v>5098</v>
      </c>
    </row>
    <row r="430" spans="1:111" ht="15" customHeight="1" x14ac:dyDescent="0.25">
      <c r="A430" t="s">
        <v>6765</v>
      </c>
      <c r="B430" t="s">
        <v>137</v>
      </c>
      <c r="C430" s="1">
        <v>44059.950601157405</v>
      </c>
      <c r="D430" s="1">
        <v>44148</v>
      </c>
      <c r="E430" t="s">
        <v>138</v>
      </c>
      <c r="F430" s="1">
        <v>44103.833333333336</v>
      </c>
      <c r="G430" t="s">
        <v>111</v>
      </c>
      <c r="H430" t="s">
        <v>111</v>
      </c>
      <c r="I430" t="s">
        <v>111</v>
      </c>
      <c r="J430" t="s">
        <v>6766</v>
      </c>
      <c r="K430" t="s">
        <v>6767</v>
      </c>
      <c r="L430" t="s">
        <v>6768</v>
      </c>
      <c r="M430" t="s">
        <v>119</v>
      </c>
      <c r="N430" t="s">
        <v>116</v>
      </c>
      <c r="O430" t="s">
        <v>117</v>
      </c>
      <c r="P430">
        <v>96950</v>
      </c>
      <c r="Q430" t="s">
        <v>118</v>
      </c>
      <c r="R430" t="s">
        <v>273</v>
      </c>
      <c r="S430">
        <v>16702851918</v>
      </c>
      <c r="U430">
        <v>7225</v>
      </c>
      <c r="V430" t="s">
        <v>120</v>
      </c>
      <c r="X430" t="s">
        <v>6769</v>
      </c>
      <c r="Y430" t="s">
        <v>6770</v>
      </c>
      <c r="Z430" t="s">
        <v>1290</v>
      </c>
      <c r="AA430" t="s">
        <v>185</v>
      </c>
      <c r="AB430" t="s">
        <v>6768</v>
      </c>
      <c r="AC430" t="s">
        <v>119</v>
      </c>
      <c r="AD430" t="s">
        <v>116</v>
      </c>
      <c r="AE430" t="s">
        <v>117</v>
      </c>
      <c r="AF430">
        <v>96950</v>
      </c>
      <c r="AG430" t="s">
        <v>118</v>
      </c>
      <c r="AH430" t="s">
        <v>273</v>
      </c>
      <c r="AI430">
        <v>16702851918</v>
      </c>
      <c r="AK430" t="s">
        <v>6771</v>
      </c>
      <c r="BC430" t="str">
        <f>"35-2014.00"</f>
        <v>35-2014.00</v>
      </c>
      <c r="BD430" t="s">
        <v>393</v>
      </c>
      <c r="BE430" t="s">
        <v>6772</v>
      </c>
      <c r="BF430" t="s">
        <v>395</v>
      </c>
      <c r="BG430">
        <v>1</v>
      </c>
      <c r="BH430">
        <v>1</v>
      </c>
      <c r="BI430" s="1">
        <v>44105</v>
      </c>
      <c r="BJ430" s="1">
        <v>44469</v>
      </c>
      <c r="BK430" s="1">
        <v>44151</v>
      </c>
      <c r="BL430" s="1">
        <v>44469</v>
      </c>
      <c r="BM430">
        <v>35</v>
      </c>
      <c r="BN430">
        <v>0</v>
      </c>
      <c r="BO430">
        <v>7</v>
      </c>
      <c r="BP430">
        <v>7</v>
      </c>
      <c r="BQ430">
        <v>7</v>
      </c>
      <c r="BR430">
        <v>7</v>
      </c>
      <c r="BS430">
        <v>7</v>
      </c>
      <c r="BT430">
        <v>0</v>
      </c>
      <c r="BU430" t="str">
        <f>"11:00 AM"</f>
        <v>11:00 AM</v>
      </c>
      <c r="BV430" t="str">
        <f>"9:00 PM"</f>
        <v>9:00 PM</v>
      </c>
      <c r="BW430" t="s">
        <v>128</v>
      </c>
      <c r="BX430">
        <v>0</v>
      </c>
      <c r="BY430">
        <v>12</v>
      </c>
      <c r="BZ430" t="s">
        <v>111</v>
      </c>
      <c r="CA430">
        <v>0</v>
      </c>
      <c r="CB430" s="2" t="s">
        <v>6773</v>
      </c>
      <c r="CC430" t="s">
        <v>6774</v>
      </c>
      <c r="CD430" t="s">
        <v>119</v>
      </c>
      <c r="CE430" t="s">
        <v>116</v>
      </c>
      <c r="CF430" t="s">
        <v>117</v>
      </c>
      <c r="CG430">
        <v>96950</v>
      </c>
      <c r="CH430" s="3">
        <v>10.68</v>
      </c>
      <c r="CI430" s="3">
        <v>10.68</v>
      </c>
      <c r="CJ430" s="3">
        <v>16.02</v>
      </c>
      <c r="CK430" s="3">
        <v>16.02</v>
      </c>
      <c r="CL430" t="s">
        <v>132</v>
      </c>
      <c r="CM430" t="s">
        <v>6775</v>
      </c>
      <c r="CN430" t="s">
        <v>133</v>
      </c>
      <c r="CP430" t="s">
        <v>111</v>
      </c>
      <c r="CQ430" t="s">
        <v>134</v>
      </c>
      <c r="CR430" t="s">
        <v>111</v>
      </c>
      <c r="CS430" t="s">
        <v>134</v>
      </c>
      <c r="CT430" t="s">
        <v>119</v>
      </c>
      <c r="CU430" t="s">
        <v>134</v>
      </c>
      <c r="CV430" t="s">
        <v>119</v>
      </c>
      <c r="CW430" t="s">
        <v>4145</v>
      </c>
      <c r="CX430">
        <v>16702851918</v>
      </c>
      <c r="CY430" t="s">
        <v>6776</v>
      </c>
      <c r="CZ430" t="s">
        <v>286</v>
      </c>
      <c r="DA430" t="s">
        <v>134</v>
      </c>
      <c r="DB430" t="s">
        <v>111</v>
      </c>
    </row>
    <row r="431" spans="1:111" ht="15" customHeight="1" x14ac:dyDescent="0.25">
      <c r="A431" t="s">
        <v>8106</v>
      </c>
      <c r="B431" t="s">
        <v>193</v>
      </c>
      <c r="C431" s="1">
        <v>44060.072774768516</v>
      </c>
      <c r="D431" s="1">
        <v>44111</v>
      </c>
      <c r="E431" t="s">
        <v>138</v>
      </c>
      <c r="F431" s="1">
        <v>44103.833333333336</v>
      </c>
      <c r="G431" t="s">
        <v>134</v>
      </c>
      <c r="H431" t="s">
        <v>111</v>
      </c>
      <c r="I431" t="s">
        <v>111</v>
      </c>
      <c r="J431" t="s">
        <v>634</v>
      </c>
      <c r="K431" t="s">
        <v>1372</v>
      </c>
      <c r="L431" t="s">
        <v>636</v>
      </c>
      <c r="N431" t="s">
        <v>116</v>
      </c>
      <c r="O431" t="s">
        <v>117</v>
      </c>
      <c r="P431">
        <v>96950</v>
      </c>
      <c r="Q431" t="s">
        <v>118</v>
      </c>
      <c r="R431" t="s">
        <v>119</v>
      </c>
      <c r="S431">
        <v>16702346601</v>
      </c>
      <c r="T431">
        <v>711</v>
      </c>
      <c r="U431">
        <v>72111</v>
      </c>
      <c r="V431" t="s">
        <v>120</v>
      </c>
      <c r="X431" t="s">
        <v>7932</v>
      </c>
      <c r="Y431" t="s">
        <v>638</v>
      </c>
      <c r="Z431" t="s">
        <v>639</v>
      </c>
      <c r="AA431" t="s">
        <v>640</v>
      </c>
      <c r="AB431" t="s">
        <v>641</v>
      </c>
      <c r="AD431" t="s">
        <v>116</v>
      </c>
      <c r="AE431" t="s">
        <v>117</v>
      </c>
      <c r="AF431">
        <v>96950</v>
      </c>
      <c r="AG431" t="s">
        <v>118</v>
      </c>
      <c r="AH431" t="s">
        <v>119</v>
      </c>
      <c r="AI431">
        <v>16702346601</v>
      </c>
      <c r="AJ431">
        <v>711</v>
      </c>
      <c r="AK431" t="s">
        <v>642</v>
      </c>
      <c r="BC431" t="str">
        <f>"35-2014.00"</f>
        <v>35-2014.00</v>
      </c>
      <c r="BD431" t="s">
        <v>393</v>
      </c>
      <c r="BE431" t="s">
        <v>8107</v>
      </c>
      <c r="BF431" t="s">
        <v>395</v>
      </c>
      <c r="BG431">
        <v>12</v>
      </c>
      <c r="BI431" s="1">
        <v>44105</v>
      </c>
      <c r="BJ431" s="1">
        <v>44469</v>
      </c>
      <c r="BM431">
        <v>35</v>
      </c>
      <c r="BN431">
        <v>0</v>
      </c>
      <c r="BO431">
        <v>7</v>
      </c>
      <c r="BP431">
        <v>7</v>
      </c>
      <c r="BQ431">
        <v>7</v>
      </c>
      <c r="BR431">
        <v>7</v>
      </c>
      <c r="BS431">
        <v>7</v>
      </c>
      <c r="BT431">
        <v>0</v>
      </c>
      <c r="BU431" t="str">
        <f>"7:30 AM"</f>
        <v>7:30 AM</v>
      </c>
      <c r="BV431" t="str">
        <f>"2:30 PM"</f>
        <v>2:30 PM</v>
      </c>
      <c r="BW431" t="s">
        <v>128</v>
      </c>
      <c r="BX431">
        <v>0</v>
      </c>
      <c r="BY431">
        <v>24</v>
      </c>
      <c r="BZ431" t="s">
        <v>111</v>
      </c>
      <c r="CA431">
        <v>0</v>
      </c>
      <c r="CB431" t="s">
        <v>8108</v>
      </c>
      <c r="CC431" t="s">
        <v>635</v>
      </c>
      <c r="CD431" t="s">
        <v>636</v>
      </c>
      <c r="CE431" t="s">
        <v>260</v>
      </c>
      <c r="CF431" t="s">
        <v>117</v>
      </c>
      <c r="CG431">
        <v>96950</v>
      </c>
      <c r="CH431" s="3">
        <v>7.92</v>
      </c>
      <c r="CI431" s="3">
        <v>8.92</v>
      </c>
      <c r="CJ431" s="3">
        <v>11.88</v>
      </c>
      <c r="CK431" s="3">
        <v>13.38</v>
      </c>
      <c r="CL431" t="s">
        <v>132</v>
      </c>
      <c r="CM431" t="s">
        <v>1377</v>
      </c>
      <c r="CN431" t="s">
        <v>133</v>
      </c>
      <c r="CP431" t="s">
        <v>111</v>
      </c>
      <c r="CQ431" t="s">
        <v>134</v>
      </c>
      <c r="CR431" t="s">
        <v>111</v>
      </c>
      <c r="CS431" t="s">
        <v>134</v>
      </c>
      <c r="CT431" t="s">
        <v>134</v>
      </c>
      <c r="CU431" t="s">
        <v>134</v>
      </c>
      <c r="CV431" t="s">
        <v>119</v>
      </c>
      <c r="CW431" t="s">
        <v>647</v>
      </c>
      <c r="CX431">
        <v>16702346601</v>
      </c>
      <c r="CY431" t="s">
        <v>648</v>
      </c>
      <c r="CZ431" t="s">
        <v>1272</v>
      </c>
      <c r="DA431" t="s">
        <v>134</v>
      </c>
      <c r="DB431" t="s">
        <v>111</v>
      </c>
    </row>
    <row r="432" spans="1:111" ht="15" customHeight="1" x14ac:dyDescent="0.25">
      <c r="A432" t="s">
        <v>6632</v>
      </c>
      <c r="B432" t="s">
        <v>109</v>
      </c>
      <c r="C432" s="1">
        <v>44060.429197685182</v>
      </c>
      <c r="D432" s="1">
        <v>44152</v>
      </c>
      <c r="E432" t="s">
        <v>110</v>
      </c>
      <c r="G432" t="s">
        <v>111</v>
      </c>
      <c r="H432" t="s">
        <v>111</v>
      </c>
      <c r="I432" t="s">
        <v>111</v>
      </c>
      <c r="J432" t="s">
        <v>495</v>
      </c>
      <c r="K432" t="s">
        <v>6633</v>
      </c>
      <c r="L432" t="s">
        <v>6634</v>
      </c>
      <c r="N432" t="s">
        <v>154</v>
      </c>
      <c r="O432" t="s">
        <v>117</v>
      </c>
      <c r="P432">
        <v>96950</v>
      </c>
      <c r="Q432" t="s">
        <v>118</v>
      </c>
      <c r="R432" t="s">
        <v>119</v>
      </c>
      <c r="S432">
        <v>16702333063</v>
      </c>
      <c r="U432">
        <v>561520</v>
      </c>
      <c r="V432" t="s">
        <v>120</v>
      </c>
      <c r="X432" t="s">
        <v>499</v>
      </c>
      <c r="Y432" t="s">
        <v>500</v>
      </c>
      <c r="AA432" t="s">
        <v>501</v>
      </c>
      <c r="AB432" t="s">
        <v>6635</v>
      </c>
      <c r="AD432" t="s">
        <v>116</v>
      </c>
      <c r="AE432" t="s">
        <v>117</v>
      </c>
      <c r="AF432">
        <v>96950</v>
      </c>
      <c r="AG432" t="s">
        <v>118</v>
      </c>
      <c r="AH432" t="s">
        <v>119</v>
      </c>
      <c r="AI432">
        <v>16702333063</v>
      </c>
      <c r="AK432" t="s">
        <v>503</v>
      </c>
      <c r="BC432" t="str">
        <f>"27-1024.00"</f>
        <v>27-1024.00</v>
      </c>
      <c r="BD432" t="s">
        <v>1934</v>
      </c>
      <c r="BE432" t="s">
        <v>6636</v>
      </c>
      <c r="BF432" t="s">
        <v>6637</v>
      </c>
      <c r="BG432">
        <v>1</v>
      </c>
      <c r="BI432" s="1">
        <v>44105</v>
      </c>
      <c r="BJ432" s="1">
        <v>44469</v>
      </c>
      <c r="BM432">
        <v>40</v>
      </c>
      <c r="BN432">
        <v>0</v>
      </c>
      <c r="BO432">
        <v>8</v>
      </c>
      <c r="BP432">
        <v>8</v>
      </c>
      <c r="BQ432">
        <v>8</v>
      </c>
      <c r="BR432">
        <v>8</v>
      </c>
      <c r="BS432">
        <v>8</v>
      </c>
      <c r="BT432">
        <v>0</v>
      </c>
      <c r="BU432" t="str">
        <f>"8:00 AM"</f>
        <v>8:00 AM</v>
      </c>
      <c r="BV432" t="str">
        <f>"5:00 PM"</f>
        <v>5:00 PM</v>
      </c>
      <c r="BW432" t="s">
        <v>415</v>
      </c>
      <c r="BX432">
        <v>0</v>
      </c>
      <c r="BY432">
        <v>12</v>
      </c>
      <c r="BZ432" t="s">
        <v>111</v>
      </c>
      <c r="CA432">
        <v>0</v>
      </c>
      <c r="CB432" t="e">
        <f>- MUST HAVE strong graphic Design skills
- MUST HAVE great Layout skills
- MUST HAVE strong analytical skills
                                                                                                                                                                                                                                                                _ MUST HAVE a great sense OF creativity
-- MUST HAVE great flexibility.
- MUST HAVE great attention TO detail
- MUST BE deadline-oriented
- MUST HAVE extensive KNOWLEDGE WITH desktop publishing tools AND graphic Design SOFTWARE.
- MUST HAVE acute vision
- MUST HAVE great time-Management SKILLS.
- MUST HAVE good communication SKILLS.
-MUST HAVE EXPERIENCE AS graphic artist.</f>
        <v>#NAME?</v>
      </c>
      <c r="CC432" t="s">
        <v>6635</v>
      </c>
      <c r="CE432" t="s">
        <v>116</v>
      </c>
      <c r="CF432" t="s">
        <v>117</v>
      </c>
      <c r="CG432">
        <v>96950</v>
      </c>
      <c r="CH432" s="3">
        <v>16.47</v>
      </c>
      <c r="CI432" s="3">
        <v>16.47</v>
      </c>
      <c r="CJ432" s="3">
        <v>24.71</v>
      </c>
      <c r="CK432" s="3">
        <v>24.71</v>
      </c>
      <c r="CL432" t="s">
        <v>132</v>
      </c>
      <c r="CM432" t="s">
        <v>509</v>
      </c>
      <c r="CN432" t="s">
        <v>133</v>
      </c>
      <c r="CP432" t="s">
        <v>111</v>
      </c>
      <c r="CQ432" t="s">
        <v>134</v>
      </c>
      <c r="CR432" t="s">
        <v>111</v>
      </c>
      <c r="CS432" t="s">
        <v>134</v>
      </c>
      <c r="CT432" t="s">
        <v>119</v>
      </c>
      <c r="CU432" t="s">
        <v>119</v>
      </c>
      <c r="CV432" t="s">
        <v>119</v>
      </c>
      <c r="CW432" t="s">
        <v>6638</v>
      </c>
      <c r="CX432">
        <v>16702333063</v>
      </c>
      <c r="CY432" t="s">
        <v>503</v>
      </c>
      <c r="CZ432" t="s">
        <v>119</v>
      </c>
      <c r="DA432" t="s">
        <v>134</v>
      </c>
      <c r="DB432" t="s">
        <v>111</v>
      </c>
    </row>
    <row r="433" spans="1:111" ht="15" customHeight="1" x14ac:dyDescent="0.25">
      <c r="A433" t="s">
        <v>7492</v>
      </c>
      <c r="B433" t="s">
        <v>193</v>
      </c>
      <c r="C433" s="1">
        <v>44060.792824305558</v>
      </c>
      <c r="D433" s="1">
        <v>44148</v>
      </c>
      <c r="E433" t="s">
        <v>138</v>
      </c>
      <c r="F433" s="1">
        <v>44104.833333333336</v>
      </c>
      <c r="G433" t="s">
        <v>134</v>
      </c>
      <c r="H433" t="s">
        <v>111</v>
      </c>
      <c r="I433" t="s">
        <v>111</v>
      </c>
      <c r="J433" t="s">
        <v>7493</v>
      </c>
      <c r="K433" t="s">
        <v>7494</v>
      </c>
      <c r="L433" t="s">
        <v>1246</v>
      </c>
      <c r="M433" t="s">
        <v>116</v>
      </c>
      <c r="N433" t="s">
        <v>6443</v>
      </c>
      <c r="O433" t="s">
        <v>117</v>
      </c>
      <c r="P433">
        <v>96950</v>
      </c>
      <c r="Q433" t="s">
        <v>118</v>
      </c>
      <c r="S433">
        <v>16702347413</v>
      </c>
      <c r="U433">
        <v>44413</v>
      </c>
      <c r="V433" t="s">
        <v>120</v>
      </c>
      <c r="X433" t="s">
        <v>1947</v>
      </c>
      <c r="Y433" t="s">
        <v>7495</v>
      </c>
      <c r="AA433" t="s">
        <v>123</v>
      </c>
      <c r="AB433" t="s">
        <v>1246</v>
      </c>
      <c r="AC433" t="s">
        <v>116</v>
      </c>
      <c r="AD433" t="s">
        <v>6443</v>
      </c>
      <c r="AE433" t="s">
        <v>117</v>
      </c>
      <c r="AF433">
        <v>96950</v>
      </c>
      <c r="AG433" t="s">
        <v>118</v>
      </c>
      <c r="AI433">
        <v>16702347413</v>
      </c>
      <c r="AK433" t="s">
        <v>7496</v>
      </c>
      <c r="BC433" t="str">
        <f>"43-3031.00"</f>
        <v>43-3031.00</v>
      </c>
      <c r="BD433" t="s">
        <v>176</v>
      </c>
      <c r="BE433" t="s">
        <v>7497</v>
      </c>
      <c r="BF433" t="s">
        <v>7498</v>
      </c>
      <c r="BG433">
        <v>1</v>
      </c>
      <c r="BI433" s="1">
        <v>44106</v>
      </c>
      <c r="BJ433" s="1">
        <v>45200</v>
      </c>
      <c r="BM433">
        <v>40</v>
      </c>
      <c r="BN433">
        <v>0</v>
      </c>
      <c r="BO433">
        <v>8</v>
      </c>
      <c r="BP433">
        <v>8</v>
      </c>
      <c r="BQ433">
        <v>8</v>
      </c>
      <c r="BR433">
        <v>8</v>
      </c>
      <c r="BS433">
        <v>8</v>
      </c>
      <c r="BT433">
        <v>0</v>
      </c>
      <c r="BU433" t="str">
        <f>"8:00 AM"</f>
        <v>8:00 AM</v>
      </c>
      <c r="BV433" t="str">
        <f>"5:00 PM"</f>
        <v>5:00 PM</v>
      </c>
      <c r="BW433" t="s">
        <v>349</v>
      </c>
      <c r="BX433">
        <v>0</v>
      </c>
      <c r="BY433">
        <v>24</v>
      </c>
      <c r="BZ433" t="s">
        <v>111</v>
      </c>
      <c r="CA433">
        <v>0</v>
      </c>
      <c r="CB433" t="s">
        <v>7499</v>
      </c>
      <c r="CC433" t="s">
        <v>1246</v>
      </c>
      <c r="CD433" t="s">
        <v>116</v>
      </c>
      <c r="CE433" t="s">
        <v>6443</v>
      </c>
      <c r="CF433" t="s">
        <v>117</v>
      </c>
      <c r="CG433">
        <v>96950</v>
      </c>
      <c r="CH433" s="3">
        <v>13.9</v>
      </c>
      <c r="CI433" s="3">
        <v>13.9</v>
      </c>
      <c r="CJ433" s="3">
        <v>20.85</v>
      </c>
      <c r="CK433" s="3">
        <v>20.85</v>
      </c>
      <c r="CL433" t="s">
        <v>132</v>
      </c>
      <c r="CN433" t="s">
        <v>133</v>
      </c>
      <c r="CP433" t="s">
        <v>111</v>
      </c>
      <c r="CQ433" t="s">
        <v>134</v>
      </c>
      <c r="CR433" t="s">
        <v>111</v>
      </c>
      <c r="CS433" t="s">
        <v>134</v>
      </c>
      <c r="CT433" t="s">
        <v>119</v>
      </c>
      <c r="CU433" t="s">
        <v>134</v>
      </c>
      <c r="CV433" t="s">
        <v>119</v>
      </c>
      <c r="CW433" t="s">
        <v>509</v>
      </c>
      <c r="CX433">
        <v>6702347413</v>
      </c>
      <c r="CY433" t="s">
        <v>7496</v>
      </c>
      <c r="CZ433" t="s">
        <v>119</v>
      </c>
      <c r="DA433" t="s">
        <v>134</v>
      </c>
      <c r="DB433" t="s">
        <v>111</v>
      </c>
    </row>
    <row r="434" spans="1:111" ht="15" customHeight="1" x14ac:dyDescent="0.25">
      <c r="A434" t="s">
        <v>4788</v>
      </c>
      <c r="B434" t="s">
        <v>193</v>
      </c>
      <c r="C434" s="1">
        <v>44060.814945486112</v>
      </c>
      <c r="D434" s="1">
        <v>44155</v>
      </c>
      <c r="E434" t="s">
        <v>110</v>
      </c>
      <c r="G434" t="s">
        <v>111</v>
      </c>
      <c r="H434" t="s">
        <v>111</v>
      </c>
      <c r="I434" t="s">
        <v>111</v>
      </c>
      <c r="J434" t="s">
        <v>4789</v>
      </c>
      <c r="K434" t="s">
        <v>4790</v>
      </c>
      <c r="L434" t="s">
        <v>196</v>
      </c>
      <c r="M434" t="s">
        <v>4791</v>
      </c>
      <c r="N434" t="s">
        <v>198</v>
      </c>
      <c r="O434" t="s">
        <v>117</v>
      </c>
      <c r="P434">
        <v>96951</v>
      </c>
      <c r="Q434" t="s">
        <v>118</v>
      </c>
      <c r="R434" t="s">
        <v>119</v>
      </c>
      <c r="S434">
        <v>16705322782</v>
      </c>
      <c r="U434">
        <v>722410</v>
      </c>
      <c r="V434" t="s">
        <v>120</v>
      </c>
      <c r="X434" t="s">
        <v>4792</v>
      </c>
      <c r="Y434" t="s">
        <v>4793</v>
      </c>
      <c r="Z434" t="s">
        <v>2043</v>
      </c>
      <c r="AA434" t="s">
        <v>174</v>
      </c>
      <c r="AB434" t="s">
        <v>196</v>
      </c>
      <c r="AC434" t="s">
        <v>4791</v>
      </c>
      <c r="AD434" t="s">
        <v>198</v>
      </c>
      <c r="AE434" t="s">
        <v>117</v>
      </c>
      <c r="AF434">
        <v>96951</v>
      </c>
      <c r="AG434" t="s">
        <v>118</v>
      </c>
      <c r="AH434" t="s">
        <v>119</v>
      </c>
      <c r="AI434">
        <v>16705322782</v>
      </c>
      <c r="AK434" t="s">
        <v>4794</v>
      </c>
      <c r="BC434" t="str">
        <f>"35-2021.00"</f>
        <v>35-2021.00</v>
      </c>
      <c r="BD434" t="s">
        <v>3175</v>
      </c>
      <c r="BE434" t="s">
        <v>4795</v>
      </c>
      <c r="BF434" t="s">
        <v>4796</v>
      </c>
      <c r="BG434">
        <v>3</v>
      </c>
      <c r="BI434" s="1">
        <v>44105</v>
      </c>
      <c r="BJ434" s="1">
        <v>44469</v>
      </c>
      <c r="BM434">
        <v>35</v>
      </c>
      <c r="BN434">
        <v>6</v>
      </c>
      <c r="BO434">
        <v>0</v>
      </c>
      <c r="BP434">
        <v>5</v>
      </c>
      <c r="BQ434">
        <v>6</v>
      </c>
      <c r="BR434">
        <v>6</v>
      </c>
      <c r="BS434">
        <v>6</v>
      </c>
      <c r="BT434">
        <v>6</v>
      </c>
      <c r="BU434" t="str">
        <f>"4:00 PM"</f>
        <v>4:00 PM</v>
      </c>
      <c r="BV434" t="str">
        <f>"10:00 PM"</f>
        <v>10:00 PM</v>
      </c>
      <c r="BW434" t="s">
        <v>162</v>
      </c>
      <c r="BX434">
        <v>0</v>
      </c>
      <c r="BY434">
        <v>3</v>
      </c>
      <c r="BZ434" t="s">
        <v>111</v>
      </c>
      <c r="CA434">
        <v>0</v>
      </c>
      <c r="CB434" t="s">
        <v>4797</v>
      </c>
      <c r="CC434" t="s">
        <v>4798</v>
      </c>
      <c r="CE434" t="s">
        <v>198</v>
      </c>
      <c r="CF434" t="s">
        <v>117</v>
      </c>
      <c r="CG434">
        <v>96951</v>
      </c>
      <c r="CH434" s="3">
        <v>9.58</v>
      </c>
      <c r="CI434" s="3">
        <v>9.58</v>
      </c>
      <c r="CJ434" s="3">
        <v>14.37</v>
      </c>
      <c r="CK434" s="3">
        <v>14.37</v>
      </c>
      <c r="CL434" t="s">
        <v>132</v>
      </c>
      <c r="CM434" t="s">
        <v>119</v>
      </c>
      <c r="CN434" t="s">
        <v>133</v>
      </c>
      <c r="CP434" t="s">
        <v>111</v>
      </c>
      <c r="CQ434" t="s">
        <v>134</v>
      </c>
      <c r="CR434" t="s">
        <v>111</v>
      </c>
      <c r="CS434" t="s">
        <v>134</v>
      </c>
      <c r="CT434" t="s">
        <v>119</v>
      </c>
      <c r="CU434" t="s">
        <v>134</v>
      </c>
      <c r="CV434" t="s">
        <v>119</v>
      </c>
      <c r="CW434" t="s">
        <v>4799</v>
      </c>
      <c r="CX434">
        <v>16705322782</v>
      </c>
      <c r="CY434" t="s">
        <v>4794</v>
      </c>
      <c r="CZ434" t="s">
        <v>119</v>
      </c>
      <c r="DA434" t="s">
        <v>134</v>
      </c>
      <c r="DB434" t="s">
        <v>111</v>
      </c>
    </row>
    <row r="435" spans="1:111" ht="15" customHeight="1" x14ac:dyDescent="0.25">
      <c r="A435" t="s">
        <v>5493</v>
      </c>
      <c r="B435" t="s">
        <v>193</v>
      </c>
      <c r="C435" s="1">
        <v>44060.866873032406</v>
      </c>
      <c r="D435" s="1">
        <v>44166</v>
      </c>
      <c r="E435" t="s">
        <v>138</v>
      </c>
      <c r="F435" s="1">
        <v>44103.833333333336</v>
      </c>
      <c r="G435" t="s">
        <v>111</v>
      </c>
      <c r="H435" t="s">
        <v>111</v>
      </c>
      <c r="I435" t="s">
        <v>111</v>
      </c>
      <c r="J435" t="s">
        <v>3979</v>
      </c>
      <c r="K435" t="s">
        <v>3980</v>
      </c>
      <c r="L435" t="s">
        <v>3981</v>
      </c>
      <c r="M435" t="s">
        <v>3982</v>
      </c>
      <c r="N435" t="s">
        <v>3983</v>
      </c>
      <c r="O435" t="s">
        <v>117</v>
      </c>
      <c r="P435">
        <v>96951</v>
      </c>
      <c r="Q435" t="s">
        <v>118</v>
      </c>
      <c r="R435" t="s">
        <v>117</v>
      </c>
      <c r="S435">
        <v>16705320350</v>
      </c>
      <c r="U435">
        <v>445110</v>
      </c>
      <c r="V435" t="s">
        <v>120</v>
      </c>
      <c r="X435" t="s">
        <v>3406</v>
      </c>
      <c r="Y435" t="s">
        <v>2302</v>
      </c>
      <c r="Z435" t="s">
        <v>3984</v>
      </c>
      <c r="AA435" t="s">
        <v>2355</v>
      </c>
      <c r="AB435" t="s">
        <v>3981</v>
      </c>
      <c r="AC435" t="s">
        <v>3982</v>
      </c>
      <c r="AD435" t="s">
        <v>3983</v>
      </c>
      <c r="AE435" t="s">
        <v>117</v>
      </c>
      <c r="AF435">
        <v>96951</v>
      </c>
      <c r="AG435" t="s">
        <v>118</v>
      </c>
      <c r="AH435" t="s">
        <v>117</v>
      </c>
      <c r="AI435">
        <v>16705320350</v>
      </c>
      <c r="AK435" t="s">
        <v>3985</v>
      </c>
      <c r="BC435" t="str">
        <f>"37-3011.00"</f>
        <v>37-3011.00</v>
      </c>
      <c r="BD435" t="s">
        <v>1797</v>
      </c>
      <c r="BE435" t="s">
        <v>5494</v>
      </c>
      <c r="BF435" t="s">
        <v>5495</v>
      </c>
      <c r="BG435">
        <v>1</v>
      </c>
      <c r="BI435" s="1">
        <v>44105</v>
      </c>
      <c r="BJ435" s="1">
        <v>44469</v>
      </c>
      <c r="BM435">
        <v>40</v>
      </c>
      <c r="BN435">
        <v>0</v>
      </c>
      <c r="BO435">
        <v>8</v>
      </c>
      <c r="BP435">
        <v>8</v>
      </c>
      <c r="BQ435">
        <v>8</v>
      </c>
      <c r="BR435">
        <v>8</v>
      </c>
      <c r="BS435">
        <v>8</v>
      </c>
      <c r="BT435">
        <v>0</v>
      </c>
      <c r="BU435" t="str">
        <f>"8:00 AM"</f>
        <v>8:00 AM</v>
      </c>
      <c r="BV435" t="str">
        <f>"5:00 PM"</f>
        <v>5:00 PM</v>
      </c>
      <c r="BW435" t="s">
        <v>162</v>
      </c>
      <c r="BX435">
        <v>0</v>
      </c>
      <c r="BY435">
        <v>0</v>
      </c>
      <c r="BZ435" t="s">
        <v>111</v>
      </c>
      <c r="CA435">
        <v>0</v>
      </c>
      <c r="CB435" t="s">
        <v>5496</v>
      </c>
      <c r="CC435" t="s">
        <v>3989</v>
      </c>
      <c r="CD435" t="s">
        <v>3982</v>
      </c>
      <c r="CE435" t="s">
        <v>3983</v>
      </c>
      <c r="CF435" t="s">
        <v>117</v>
      </c>
      <c r="CG435">
        <v>96951</v>
      </c>
      <c r="CH435" s="3">
        <v>10.51</v>
      </c>
      <c r="CI435" s="3">
        <v>10.51</v>
      </c>
      <c r="CJ435" s="3">
        <v>15.76</v>
      </c>
      <c r="CK435" s="3">
        <v>15.76</v>
      </c>
      <c r="CL435" t="s">
        <v>132</v>
      </c>
      <c r="CM435" t="s">
        <v>119</v>
      </c>
      <c r="CN435" t="s">
        <v>133</v>
      </c>
      <c r="CP435" t="s">
        <v>111</v>
      </c>
      <c r="CQ435" t="s">
        <v>134</v>
      </c>
      <c r="CR435" t="s">
        <v>134</v>
      </c>
      <c r="CS435" t="s">
        <v>134</v>
      </c>
      <c r="CT435" t="s">
        <v>134</v>
      </c>
      <c r="CU435" t="s">
        <v>134</v>
      </c>
      <c r="CV435" t="s">
        <v>134</v>
      </c>
      <c r="CW435" t="s">
        <v>5497</v>
      </c>
      <c r="CX435">
        <v>16705320350</v>
      </c>
      <c r="CY435" t="s">
        <v>3985</v>
      </c>
      <c r="CZ435" t="s">
        <v>3992</v>
      </c>
      <c r="DA435" t="s">
        <v>134</v>
      </c>
      <c r="DB435" t="s">
        <v>111</v>
      </c>
    </row>
    <row r="436" spans="1:111" ht="15" customHeight="1" x14ac:dyDescent="0.25">
      <c r="A436" t="s">
        <v>9012</v>
      </c>
      <c r="B436" t="s">
        <v>193</v>
      </c>
      <c r="C436" s="1">
        <v>44060.865959374998</v>
      </c>
      <c r="D436" s="1">
        <v>44119</v>
      </c>
      <c r="E436" t="s">
        <v>138</v>
      </c>
      <c r="F436" s="1">
        <v>44103.833333333336</v>
      </c>
      <c r="G436" t="s">
        <v>134</v>
      </c>
      <c r="H436" t="s">
        <v>111</v>
      </c>
      <c r="I436" t="s">
        <v>111</v>
      </c>
      <c r="J436" t="s">
        <v>9013</v>
      </c>
      <c r="K436" t="s">
        <v>9014</v>
      </c>
      <c r="L436" t="s">
        <v>9015</v>
      </c>
      <c r="M436" t="s">
        <v>9016</v>
      </c>
      <c r="N436" t="s">
        <v>154</v>
      </c>
      <c r="O436" t="s">
        <v>117</v>
      </c>
      <c r="P436">
        <v>96950</v>
      </c>
      <c r="Q436" t="s">
        <v>118</v>
      </c>
      <c r="R436" t="s">
        <v>286</v>
      </c>
      <c r="S436">
        <v>16702872348</v>
      </c>
      <c r="U436">
        <v>56199</v>
      </c>
      <c r="V436" t="s">
        <v>120</v>
      </c>
      <c r="X436" t="s">
        <v>3165</v>
      </c>
      <c r="Y436" t="s">
        <v>9017</v>
      </c>
      <c r="Z436" t="s">
        <v>9018</v>
      </c>
      <c r="AA436" t="s">
        <v>174</v>
      </c>
      <c r="AB436" t="s">
        <v>9015</v>
      </c>
      <c r="AC436" t="s">
        <v>9016</v>
      </c>
      <c r="AD436" t="s">
        <v>154</v>
      </c>
      <c r="AE436" t="s">
        <v>117</v>
      </c>
      <c r="AF436">
        <v>96950</v>
      </c>
      <c r="AG436" t="s">
        <v>118</v>
      </c>
      <c r="AH436" t="s">
        <v>286</v>
      </c>
      <c r="AI436">
        <v>16702872348</v>
      </c>
      <c r="AK436" t="s">
        <v>9019</v>
      </c>
      <c r="BC436" t="str">
        <f>"37-2012.00"</f>
        <v>37-2012.00</v>
      </c>
      <c r="BD436" t="s">
        <v>424</v>
      </c>
      <c r="BE436" t="s">
        <v>9020</v>
      </c>
      <c r="BF436" t="s">
        <v>8803</v>
      </c>
      <c r="BG436">
        <v>1</v>
      </c>
      <c r="BI436" s="1">
        <v>44105</v>
      </c>
      <c r="BJ436" s="1">
        <v>44469</v>
      </c>
      <c r="BM436">
        <v>40</v>
      </c>
      <c r="BN436">
        <v>0</v>
      </c>
      <c r="BO436">
        <v>8</v>
      </c>
      <c r="BP436">
        <v>8</v>
      </c>
      <c r="BQ436">
        <v>8</v>
      </c>
      <c r="BR436">
        <v>8</v>
      </c>
      <c r="BS436">
        <v>8</v>
      </c>
      <c r="BT436">
        <v>0</v>
      </c>
      <c r="BU436" t="str">
        <f>"8:00 AM"</f>
        <v>8:00 AM</v>
      </c>
      <c r="BV436" t="str">
        <f>"5:00 PM"</f>
        <v>5:00 PM</v>
      </c>
      <c r="BW436" t="s">
        <v>128</v>
      </c>
      <c r="BX436">
        <v>0</v>
      </c>
      <c r="BY436">
        <v>2</v>
      </c>
      <c r="BZ436" t="s">
        <v>111</v>
      </c>
      <c r="CA436">
        <v>0</v>
      </c>
      <c r="CB436" t="s">
        <v>9021</v>
      </c>
      <c r="CC436" t="s">
        <v>9015</v>
      </c>
      <c r="CD436" t="s">
        <v>9016</v>
      </c>
      <c r="CE436" t="s">
        <v>154</v>
      </c>
      <c r="CF436" t="s">
        <v>117</v>
      </c>
      <c r="CG436">
        <v>96950</v>
      </c>
      <c r="CH436" s="3">
        <v>9.41</v>
      </c>
      <c r="CI436" s="3">
        <v>9.41</v>
      </c>
      <c r="CJ436" s="3">
        <v>14.11</v>
      </c>
      <c r="CK436" s="3">
        <v>14.11</v>
      </c>
      <c r="CL436" t="s">
        <v>132</v>
      </c>
      <c r="CM436" t="s">
        <v>162</v>
      </c>
      <c r="CN436" t="s">
        <v>133</v>
      </c>
      <c r="CP436" t="s">
        <v>111</v>
      </c>
      <c r="CQ436" t="s">
        <v>134</v>
      </c>
      <c r="CR436" t="s">
        <v>111</v>
      </c>
      <c r="CS436" t="s">
        <v>134</v>
      </c>
      <c r="CT436" t="s">
        <v>119</v>
      </c>
      <c r="CU436" t="s">
        <v>119</v>
      </c>
      <c r="CV436" t="s">
        <v>119</v>
      </c>
      <c r="CW436" t="s">
        <v>9022</v>
      </c>
      <c r="CX436">
        <v>16702872348</v>
      </c>
      <c r="CY436" t="s">
        <v>9019</v>
      </c>
      <c r="CZ436" t="s">
        <v>1178</v>
      </c>
      <c r="DA436" t="s">
        <v>134</v>
      </c>
      <c r="DB436" t="s">
        <v>111</v>
      </c>
    </row>
    <row r="437" spans="1:111" ht="15" customHeight="1" x14ac:dyDescent="0.25">
      <c r="A437" t="s">
        <v>8549</v>
      </c>
      <c r="B437" t="s">
        <v>193</v>
      </c>
      <c r="C437" s="1">
        <v>44060.874609259263</v>
      </c>
      <c r="D437" s="1">
        <v>44166</v>
      </c>
      <c r="E437" t="s">
        <v>138</v>
      </c>
      <c r="F437" s="1">
        <v>44103.833333333336</v>
      </c>
      <c r="G437" t="s">
        <v>111</v>
      </c>
      <c r="H437" t="s">
        <v>111</v>
      </c>
      <c r="I437" t="s">
        <v>111</v>
      </c>
      <c r="J437" t="s">
        <v>3979</v>
      </c>
      <c r="K437" t="s">
        <v>3980</v>
      </c>
      <c r="L437" t="s">
        <v>3981</v>
      </c>
      <c r="M437" t="s">
        <v>3982</v>
      </c>
      <c r="N437" t="s">
        <v>3983</v>
      </c>
      <c r="O437" t="s">
        <v>117</v>
      </c>
      <c r="P437">
        <v>96951</v>
      </c>
      <c r="Q437" t="s">
        <v>118</v>
      </c>
      <c r="R437" t="s">
        <v>117</v>
      </c>
      <c r="S437">
        <v>16705320350</v>
      </c>
      <c r="U437">
        <v>445110</v>
      </c>
      <c r="V437" t="s">
        <v>120</v>
      </c>
      <c r="X437" t="s">
        <v>3984</v>
      </c>
      <c r="Y437" t="s">
        <v>2302</v>
      </c>
      <c r="Z437" t="s">
        <v>3406</v>
      </c>
      <c r="AA437" t="s">
        <v>2355</v>
      </c>
      <c r="AB437" t="s">
        <v>3981</v>
      </c>
      <c r="AC437" t="s">
        <v>3982</v>
      </c>
      <c r="AD437" t="s">
        <v>3983</v>
      </c>
      <c r="AE437" t="s">
        <v>117</v>
      </c>
      <c r="AF437">
        <v>96951</v>
      </c>
      <c r="AG437" t="s">
        <v>118</v>
      </c>
      <c r="AH437" t="s">
        <v>117</v>
      </c>
      <c r="AI437">
        <v>16705320350</v>
      </c>
      <c r="AK437" t="s">
        <v>3985</v>
      </c>
      <c r="BC437" t="str">
        <f>"35-2021.00"</f>
        <v>35-2021.00</v>
      </c>
      <c r="BD437" t="s">
        <v>3175</v>
      </c>
      <c r="BE437" t="s">
        <v>8550</v>
      </c>
      <c r="BF437" t="s">
        <v>3987</v>
      </c>
      <c r="BG437">
        <v>2</v>
      </c>
      <c r="BI437" s="1">
        <v>44105</v>
      </c>
      <c r="BJ437" s="1">
        <v>44469</v>
      </c>
      <c r="BM437">
        <v>40</v>
      </c>
      <c r="BN437">
        <v>0</v>
      </c>
      <c r="BO437">
        <v>8</v>
      </c>
      <c r="BP437">
        <v>8</v>
      </c>
      <c r="BQ437">
        <v>8</v>
      </c>
      <c r="BR437">
        <v>8</v>
      </c>
      <c r="BS437">
        <v>8</v>
      </c>
      <c r="BT437">
        <v>0</v>
      </c>
      <c r="BU437" t="str">
        <f>"8:00 AM"</f>
        <v>8:00 AM</v>
      </c>
      <c r="BV437" t="str">
        <f>"5:00 PM"</f>
        <v>5:00 PM</v>
      </c>
      <c r="BW437" t="s">
        <v>128</v>
      </c>
      <c r="BX437">
        <v>0</v>
      </c>
      <c r="BY437">
        <v>3</v>
      </c>
      <c r="BZ437" t="s">
        <v>111</v>
      </c>
      <c r="CA437">
        <v>0</v>
      </c>
      <c r="CB437" t="s">
        <v>8551</v>
      </c>
      <c r="CC437" t="s">
        <v>3981</v>
      </c>
      <c r="CD437" t="s">
        <v>6028</v>
      </c>
      <c r="CE437" t="s">
        <v>3983</v>
      </c>
      <c r="CF437" t="s">
        <v>117</v>
      </c>
      <c r="CG437">
        <v>96951</v>
      </c>
      <c r="CH437" s="3">
        <v>9.58</v>
      </c>
      <c r="CI437" s="3">
        <v>9.58</v>
      </c>
      <c r="CJ437" s="3">
        <v>14.37</v>
      </c>
      <c r="CK437" s="3">
        <v>14.37</v>
      </c>
      <c r="CL437" t="s">
        <v>132</v>
      </c>
      <c r="CN437" t="s">
        <v>133</v>
      </c>
      <c r="CP437" t="s">
        <v>111</v>
      </c>
      <c r="CQ437" t="s">
        <v>134</v>
      </c>
      <c r="CR437" t="s">
        <v>134</v>
      </c>
      <c r="CS437" t="s">
        <v>134</v>
      </c>
      <c r="CT437" t="s">
        <v>134</v>
      </c>
      <c r="CU437" t="s">
        <v>134</v>
      </c>
      <c r="CV437" t="s">
        <v>134</v>
      </c>
      <c r="CW437" t="s">
        <v>5497</v>
      </c>
      <c r="CX437">
        <v>16705320350</v>
      </c>
      <c r="CY437" t="s">
        <v>3985</v>
      </c>
      <c r="CZ437" t="s">
        <v>3992</v>
      </c>
      <c r="DA437" t="s">
        <v>134</v>
      </c>
      <c r="DB437" t="s">
        <v>111</v>
      </c>
    </row>
    <row r="438" spans="1:111" ht="15" customHeight="1" x14ac:dyDescent="0.25">
      <c r="A438" t="s">
        <v>6024</v>
      </c>
      <c r="B438" t="s">
        <v>193</v>
      </c>
      <c r="C438" s="1">
        <v>44060.8838525463</v>
      </c>
      <c r="D438" s="1">
        <v>44168</v>
      </c>
      <c r="E438" t="s">
        <v>138</v>
      </c>
      <c r="F438" s="1">
        <v>44103.833333333336</v>
      </c>
      <c r="G438" t="s">
        <v>111</v>
      </c>
      <c r="H438" t="s">
        <v>111</v>
      </c>
      <c r="I438" t="s">
        <v>111</v>
      </c>
      <c r="J438" t="s">
        <v>3979</v>
      </c>
      <c r="K438" t="s">
        <v>3980</v>
      </c>
      <c r="L438" t="s">
        <v>3981</v>
      </c>
      <c r="M438" t="s">
        <v>3982</v>
      </c>
      <c r="N438" t="s">
        <v>3983</v>
      </c>
      <c r="O438" t="s">
        <v>117</v>
      </c>
      <c r="P438">
        <v>96951</v>
      </c>
      <c r="Q438" t="s">
        <v>118</v>
      </c>
      <c r="R438" t="s">
        <v>117</v>
      </c>
      <c r="S438">
        <v>16705320350</v>
      </c>
      <c r="U438">
        <v>445110</v>
      </c>
      <c r="V438" t="s">
        <v>120</v>
      </c>
      <c r="X438" t="s">
        <v>3406</v>
      </c>
      <c r="Y438" t="s">
        <v>2302</v>
      </c>
      <c r="Z438" t="s">
        <v>3984</v>
      </c>
      <c r="AA438" t="s">
        <v>2355</v>
      </c>
      <c r="AB438" t="s">
        <v>3981</v>
      </c>
      <c r="AC438" t="s">
        <v>3982</v>
      </c>
      <c r="AD438" t="s">
        <v>3983</v>
      </c>
      <c r="AE438" t="s">
        <v>117</v>
      </c>
      <c r="AF438">
        <v>96951</v>
      </c>
      <c r="AG438" t="s">
        <v>118</v>
      </c>
      <c r="AH438" t="s">
        <v>117</v>
      </c>
      <c r="AI438">
        <v>16705320350</v>
      </c>
      <c r="AK438" t="s">
        <v>3985</v>
      </c>
      <c r="BC438" t="str">
        <f>"43-3031.00"</f>
        <v>43-3031.00</v>
      </c>
      <c r="BD438" t="s">
        <v>176</v>
      </c>
      <c r="BE438" t="s">
        <v>6025</v>
      </c>
      <c r="BF438" t="s">
        <v>6026</v>
      </c>
      <c r="BG438">
        <v>2</v>
      </c>
      <c r="BI438" s="1">
        <v>44105</v>
      </c>
      <c r="BJ438" s="1">
        <v>44469</v>
      </c>
      <c r="BM438">
        <v>40</v>
      </c>
      <c r="BN438">
        <v>0</v>
      </c>
      <c r="BO438">
        <v>8</v>
      </c>
      <c r="BP438">
        <v>8</v>
      </c>
      <c r="BQ438">
        <v>8</v>
      </c>
      <c r="BR438">
        <v>8</v>
      </c>
      <c r="BS438">
        <v>8</v>
      </c>
      <c r="BT438">
        <v>0</v>
      </c>
      <c r="BU438" t="str">
        <f>"8:00 AM"</f>
        <v>8:00 AM</v>
      </c>
      <c r="BV438" t="str">
        <f>"5:00 PM"</f>
        <v>5:00 PM</v>
      </c>
      <c r="BW438" t="s">
        <v>349</v>
      </c>
      <c r="BX438">
        <v>0</v>
      </c>
      <c r="BY438">
        <v>12</v>
      </c>
      <c r="BZ438" t="s">
        <v>111</v>
      </c>
      <c r="CA438">
        <v>0</v>
      </c>
      <c r="CB438" t="s">
        <v>6027</v>
      </c>
      <c r="CC438" t="s">
        <v>3981</v>
      </c>
      <c r="CD438" t="s">
        <v>6028</v>
      </c>
      <c r="CE438" t="s">
        <v>3983</v>
      </c>
      <c r="CF438" t="s">
        <v>117</v>
      </c>
      <c r="CG438">
        <v>96951</v>
      </c>
      <c r="CH438" s="3">
        <v>13.9</v>
      </c>
      <c r="CI438" s="3">
        <v>13.9</v>
      </c>
      <c r="CJ438" s="3">
        <v>20.85</v>
      </c>
      <c r="CK438" s="3">
        <v>20.85</v>
      </c>
      <c r="CL438" t="s">
        <v>132</v>
      </c>
      <c r="CM438" t="s">
        <v>119</v>
      </c>
      <c r="CN438" t="s">
        <v>133</v>
      </c>
      <c r="CP438" t="s">
        <v>111</v>
      </c>
      <c r="CQ438" t="s">
        <v>134</v>
      </c>
      <c r="CR438" t="s">
        <v>134</v>
      </c>
      <c r="CS438" t="s">
        <v>134</v>
      </c>
      <c r="CT438" t="s">
        <v>134</v>
      </c>
      <c r="CU438" t="s">
        <v>134</v>
      </c>
      <c r="CV438" t="s">
        <v>134</v>
      </c>
      <c r="CW438" t="s">
        <v>5497</v>
      </c>
      <c r="CX438">
        <v>16705320350</v>
      </c>
      <c r="CY438" t="s">
        <v>3985</v>
      </c>
      <c r="CZ438" t="s">
        <v>3992</v>
      </c>
      <c r="DA438" t="s">
        <v>134</v>
      </c>
      <c r="DB438" t="s">
        <v>111</v>
      </c>
    </row>
    <row r="439" spans="1:111" ht="15" customHeight="1" x14ac:dyDescent="0.25">
      <c r="A439" t="s">
        <v>9035</v>
      </c>
      <c r="B439" t="s">
        <v>137</v>
      </c>
      <c r="C439" s="1">
        <v>44060.906827199076</v>
      </c>
      <c r="D439" s="1">
        <v>44139</v>
      </c>
      <c r="E439" t="s">
        <v>138</v>
      </c>
      <c r="F439" s="1">
        <v>44103.833333333336</v>
      </c>
      <c r="G439" t="s">
        <v>134</v>
      </c>
      <c r="H439" t="s">
        <v>111</v>
      </c>
      <c r="I439" t="s">
        <v>111</v>
      </c>
      <c r="J439" t="s">
        <v>7949</v>
      </c>
      <c r="L439" t="s">
        <v>1860</v>
      </c>
      <c r="M439" t="s">
        <v>7950</v>
      </c>
      <c r="N439" t="s">
        <v>821</v>
      </c>
      <c r="O439" t="s">
        <v>117</v>
      </c>
      <c r="P439">
        <v>96950</v>
      </c>
      <c r="Q439" t="s">
        <v>118</v>
      </c>
      <c r="S439">
        <v>16707898959</v>
      </c>
      <c r="U439">
        <v>44413</v>
      </c>
      <c r="V439" t="s">
        <v>120</v>
      </c>
      <c r="X439" t="s">
        <v>3605</v>
      </c>
      <c r="Y439" t="s">
        <v>7951</v>
      </c>
      <c r="Z439" t="s">
        <v>2123</v>
      </c>
      <c r="AA439" t="s">
        <v>2355</v>
      </c>
      <c r="AB439" t="s">
        <v>820</v>
      </c>
      <c r="AD439" t="s">
        <v>116</v>
      </c>
      <c r="AE439" t="s">
        <v>117</v>
      </c>
      <c r="AF439">
        <v>96950</v>
      </c>
      <c r="AG439" t="s">
        <v>118</v>
      </c>
      <c r="AI439">
        <v>16707898959</v>
      </c>
      <c r="AK439" t="s">
        <v>7952</v>
      </c>
      <c r="BC439" t="str">
        <f>"27-1026.00"</f>
        <v>27-1026.00</v>
      </c>
      <c r="BD439" t="s">
        <v>4190</v>
      </c>
      <c r="BE439" t="s">
        <v>7953</v>
      </c>
      <c r="BF439" t="s">
        <v>7954</v>
      </c>
      <c r="BG439">
        <v>4</v>
      </c>
      <c r="BH439">
        <v>4</v>
      </c>
      <c r="BI439" s="1">
        <v>44105</v>
      </c>
      <c r="BJ439" s="1">
        <v>44469</v>
      </c>
      <c r="BK439" s="1">
        <v>44139</v>
      </c>
      <c r="BL439" s="1">
        <v>44469</v>
      </c>
      <c r="BM439">
        <v>40</v>
      </c>
      <c r="BN439">
        <v>0</v>
      </c>
      <c r="BO439">
        <v>8</v>
      </c>
      <c r="BP439">
        <v>8</v>
      </c>
      <c r="BQ439">
        <v>8</v>
      </c>
      <c r="BR439">
        <v>8</v>
      </c>
      <c r="BS439">
        <v>8</v>
      </c>
      <c r="BT439">
        <v>0</v>
      </c>
      <c r="BU439" t="str">
        <f>"7:30 AM"</f>
        <v>7:30 AM</v>
      </c>
      <c r="BV439" t="str">
        <f>"4:30 PM"</f>
        <v>4:30 PM</v>
      </c>
      <c r="BW439" t="s">
        <v>128</v>
      </c>
      <c r="BX439">
        <v>0</v>
      </c>
      <c r="BY439">
        <v>24</v>
      </c>
      <c r="BZ439" t="s">
        <v>111</v>
      </c>
      <c r="CA439">
        <v>0</v>
      </c>
      <c r="CB439" s="2" t="s">
        <v>7955</v>
      </c>
      <c r="CC439" t="s">
        <v>314</v>
      </c>
      <c r="CE439" t="s">
        <v>154</v>
      </c>
      <c r="CF439" t="s">
        <v>117</v>
      </c>
      <c r="CG439">
        <v>96950</v>
      </c>
      <c r="CH439" s="3">
        <v>9.59</v>
      </c>
      <c r="CI439" s="3">
        <v>9.59</v>
      </c>
      <c r="CJ439" s="3">
        <v>14.39</v>
      </c>
      <c r="CK439" s="3">
        <v>14.39</v>
      </c>
      <c r="CL439" t="s">
        <v>132</v>
      </c>
      <c r="CM439" t="s">
        <v>119</v>
      </c>
      <c r="CN439" t="s">
        <v>133</v>
      </c>
      <c r="CP439" t="s">
        <v>111</v>
      </c>
      <c r="CQ439" t="s">
        <v>134</v>
      </c>
      <c r="CR439" t="s">
        <v>111</v>
      </c>
      <c r="CS439" t="s">
        <v>134</v>
      </c>
      <c r="CT439" t="s">
        <v>119</v>
      </c>
      <c r="CU439" t="s">
        <v>134</v>
      </c>
      <c r="CV439" t="s">
        <v>119</v>
      </c>
      <c r="CW439" t="s">
        <v>315</v>
      </c>
      <c r="CX439">
        <v>16707898959</v>
      </c>
      <c r="CY439" t="s">
        <v>7952</v>
      </c>
      <c r="CZ439" t="s">
        <v>119</v>
      </c>
      <c r="DA439" t="s">
        <v>134</v>
      </c>
      <c r="DB439" t="s">
        <v>111</v>
      </c>
    </row>
    <row r="440" spans="1:111" ht="15" customHeight="1" x14ac:dyDescent="0.25">
      <c r="A440" t="s">
        <v>1032</v>
      </c>
      <c r="B440" t="s">
        <v>109</v>
      </c>
      <c r="C440" s="1">
        <v>44060.916508564813</v>
      </c>
      <c r="D440" s="1">
        <v>44152</v>
      </c>
      <c r="E440" t="s">
        <v>138</v>
      </c>
      <c r="F440" s="1">
        <v>44076.833333333336</v>
      </c>
      <c r="G440" t="s">
        <v>134</v>
      </c>
      <c r="H440" t="s">
        <v>111</v>
      </c>
      <c r="I440" t="s">
        <v>111</v>
      </c>
      <c r="J440" t="s">
        <v>1033</v>
      </c>
      <c r="K440" t="s">
        <v>1034</v>
      </c>
      <c r="L440" t="s">
        <v>1035</v>
      </c>
      <c r="M440" t="s">
        <v>119</v>
      </c>
      <c r="N440" t="s">
        <v>116</v>
      </c>
      <c r="O440" t="s">
        <v>117</v>
      </c>
      <c r="P440">
        <v>96950</v>
      </c>
      <c r="Q440" t="s">
        <v>118</v>
      </c>
      <c r="R440" t="s">
        <v>273</v>
      </c>
      <c r="S440">
        <v>16704830919</v>
      </c>
      <c r="U440">
        <v>44511</v>
      </c>
      <c r="V440" t="s">
        <v>120</v>
      </c>
      <c r="X440" t="s">
        <v>834</v>
      </c>
      <c r="Y440" t="s">
        <v>1036</v>
      </c>
      <c r="Z440" t="s">
        <v>119</v>
      </c>
      <c r="AA440" t="s">
        <v>123</v>
      </c>
      <c r="AB440" t="s">
        <v>1035</v>
      </c>
      <c r="AC440" t="s">
        <v>119</v>
      </c>
      <c r="AD440" t="s">
        <v>116</v>
      </c>
      <c r="AE440" t="s">
        <v>117</v>
      </c>
      <c r="AF440">
        <v>96950</v>
      </c>
      <c r="AG440" t="s">
        <v>118</v>
      </c>
      <c r="AH440" t="s">
        <v>273</v>
      </c>
      <c r="AI440">
        <v>16704830919</v>
      </c>
      <c r="AK440" t="s">
        <v>1037</v>
      </c>
      <c r="BC440" t="str">
        <f>"11-2021.00"</f>
        <v>11-2021.00</v>
      </c>
      <c r="BD440" t="s">
        <v>1038</v>
      </c>
      <c r="BE440" t="s">
        <v>1039</v>
      </c>
      <c r="BF440" t="s">
        <v>1040</v>
      </c>
      <c r="BG440">
        <v>1</v>
      </c>
      <c r="BI440" s="1">
        <v>44105</v>
      </c>
      <c r="BJ440" s="1">
        <v>45199</v>
      </c>
      <c r="BM440">
        <v>40</v>
      </c>
      <c r="BN440">
        <v>0</v>
      </c>
      <c r="BO440">
        <v>8</v>
      </c>
      <c r="BP440">
        <v>8</v>
      </c>
      <c r="BQ440">
        <v>8</v>
      </c>
      <c r="BR440">
        <v>8</v>
      </c>
      <c r="BS440">
        <v>8</v>
      </c>
      <c r="BT440">
        <v>0</v>
      </c>
      <c r="BU440" t="str">
        <f>"8:30 AM"</f>
        <v>8:30 AM</v>
      </c>
      <c r="BV440" t="str">
        <f>"5:30 PM"</f>
        <v>5:30 PM</v>
      </c>
      <c r="BW440" t="s">
        <v>415</v>
      </c>
      <c r="BX440">
        <v>0</v>
      </c>
      <c r="BY440">
        <v>12</v>
      </c>
      <c r="BZ440" t="s">
        <v>134</v>
      </c>
      <c r="CA440">
        <v>3</v>
      </c>
      <c r="CB440" t="s">
        <v>1041</v>
      </c>
      <c r="CC440" t="s">
        <v>1035</v>
      </c>
      <c r="CD440" t="s">
        <v>119</v>
      </c>
      <c r="CE440" t="s">
        <v>116</v>
      </c>
      <c r="CF440" t="s">
        <v>117</v>
      </c>
      <c r="CG440">
        <v>96950</v>
      </c>
      <c r="CH440" s="3">
        <v>27.93</v>
      </c>
      <c r="CI440" s="3">
        <v>27.93</v>
      </c>
      <c r="CJ440" s="3">
        <v>0</v>
      </c>
      <c r="CK440" s="3">
        <v>0</v>
      </c>
      <c r="CL440" t="s">
        <v>132</v>
      </c>
      <c r="CM440" t="s">
        <v>162</v>
      </c>
      <c r="CN440" t="s">
        <v>133</v>
      </c>
      <c r="CP440" t="s">
        <v>111</v>
      </c>
      <c r="CQ440" t="s">
        <v>134</v>
      </c>
      <c r="CR440" t="s">
        <v>111</v>
      </c>
      <c r="CS440" t="s">
        <v>111</v>
      </c>
      <c r="CT440" t="s">
        <v>119</v>
      </c>
      <c r="CU440" t="s">
        <v>134</v>
      </c>
      <c r="CV440" t="s">
        <v>119</v>
      </c>
      <c r="CW440" t="s">
        <v>1042</v>
      </c>
      <c r="CX440">
        <v>16704830919</v>
      </c>
      <c r="CY440" t="s">
        <v>1043</v>
      </c>
      <c r="CZ440" t="s">
        <v>119</v>
      </c>
      <c r="DA440" t="s">
        <v>134</v>
      </c>
      <c r="DB440" t="s">
        <v>111</v>
      </c>
      <c r="DC440" t="s">
        <v>834</v>
      </c>
      <c r="DD440" t="s">
        <v>1036</v>
      </c>
      <c r="DE440" t="s">
        <v>487</v>
      </c>
      <c r="DF440" t="s">
        <v>1044</v>
      </c>
      <c r="DG440" t="s">
        <v>1043</v>
      </c>
    </row>
    <row r="441" spans="1:111" ht="15" customHeight="1" x14ac:dyDescent="0.25">
      <c r="A441" t="s">
        <v>4450</v>
      </c>
      <c r="B441" t="s">
        <v>109</v>
      </c>
      <c r="C441" s="1">
        <v>44060.931754050929</v>
      </c>
      <c r="D441" s="1">
        <v>44151</v>
      </c>
      <c r="E441" t="s">
        <v>138</v>
      </c>
      <c r="F441" s="1">
        <v>44103.833333333336</v>
      </c>
      <c r="G441" t="s">
        <v>111</v>
      </c>
      <c r="H441" t="s">
        <v>134</v>
      </c>
      <c r="I441" t="s">
        <v>111</v>
      </c>
      <c r="J441" t="s">
        <v>4451</v>
      </c>
      <c r="K441" t="s">
        <v>4452</v>
      </c>
      <c r="L441" t="s">
        <v>1276</v>
      </c>
      <c r="M441" t="s">
        <v>4453</v>
      </c>
      <c r="N441" t="s">
        <v>116</v>
      </c>
      <c r="O441" t="s">
        <v>117</v>
      </c>
      <c r="P441">
        <v>96950</v>
      </c>
      <c r="Q441" t="s">
        <v>118</v>
      </c>
      <c r="S441">
        <v>16704836668</v>
      </c>
      <c r="U441">
        <v>812199</v>
      </c>
      <c r="V441" t="s">
        <v>120</v>
      </c>
      <c r="X441" t="s">
        <v>774</v>
      </c>
      <c r="Y441" t="s">
        <v>1278</v>
      </c>
      <c r="AA441" t="s">
        <v>123</v>
      </c>
      <c r="AB441" t="s">
        <v>4454</v>
      </c>
      <c r="AC441" t="s">
        <v>1279</v>
      </c>
      <c r="AD441" t="s">
        <v>260</v>
      </c>
      <c r="AE441" t="s">
        <v>117</v>
      </c>
      <c r="AF441">
        <v>96950</v>
      </c>
      <c r="AG441" t="s">
        <v>118</v>
      </c>
      <c r="AI441">
        <v>16704836668</v>
      </c>
      <c r="AK441" t="s">
        <v>1280</v>
      </c>
      <c r="BC441" t="str">
        <f>"39-5012.00"</f>
        <v>39-5012.00</v>
      </c>
      <c r="BD441" t="s">
        <v>468</v>
      </c>
      <c r="BE441" t="s">
        <v>4455</v>
      </c>
      <c r="BF441" t="s">
        <v>3461</v>
      </c>
      <c r="BG441">
        <v>2</v>
      </c>
      <c r="BI441" s="1">
        <v>44105</v>
      </c>
      <c r="BJ441" s="1">
        <v>44469</v>
      </c>
      <c r="BM441">
        <v>35</v>
      </c>
      <c r="BN441">
        <v>0</v>
      </c>
      <c r="BO441">
        <v>7</v>
      </c>
      <c r="BP441">
        <v>7</v>
      </c>
      <c r="BQ441">
        <v>7</v>
      </c>
      <c r="BR441">
        <v>7</v>
      </c>
      <c r="BS441">
        <v>7</v>
      </c>
      <c r="BT441">
        <v>0</v>
      </c>
      <c r="BU441" t="str">
        <f>"10:00 AM"</f>
        <v>10:00 AM</v>
      </c>
      <c r="BV441" t="str">
        <f>"6:00 PM"</f>
        <v>6:00 PM</v>
      </c>
      <c r="BW441" t="s">
        <v>128</v>
      </c>
      <c r="BX441">
        <v>0</v>
      </c>
      <c r="BY441">
        <v>12</v>
      </c>
      <c r="BZ441" t="s">
        <v>111</v>
      </c>
      <c r="CA441">
        <v>0</v>
      </c>
      <c r="CB441" t="s">
        <v>4456</v>
      </c>
      <c r="CC441" t="s">
        <v>4457</v>
      </c>
      <c r="CD441" t="s">
        <v>1277</v>
      </c>
      <c r="CE441" t="s">
        <v>116</v>
      </c>
      <c r="CF441" t="s">
        <v>117</v>
      </c>
      <c r="CG441">
        <v>96950</v>
      </c>
      <c r="CH441" s="3">
        <v>13.01</v>
      </c>
      <c r="CI441" s="3">
        <v>13.01</v>
      </c>
      <c r="CJ441" s="3">
        <v>19.510000000000002</v>
      </c>
      <c r="CK441" s="3">
        <v>19.510000000000002</v>
      </c>
      <c r="CL441" t="s">
        <v>132</v>
      </c>
      <c r="CM441" t="s">
        <v>4458</v>
      </c>
      <c r="CN441" t="s">
        <v>133</v>
      </c>
      <c r="CP441" t="s">
        <v>111</v>
      </c>
      <c r="CQ441" t="s">
        <v>134</v>
      </c>
      <c r="CR441" t="s">
        <v>134</v>
      </c>
      <c r="CS441" t="s">
        <v>134</v>
      </c>
      <c r="CT441" t="s">
        <v>119</v>
      </c>
      <c r="CU441" t="s">
        <v>134</v>
      </c>
      <c r="CV441" t="s">
        <v>119</v>
      </c>
      <c r="CW441" t="s">
        <v>1285</v>
      </c>
      <c r="CX441">
        <v>16704836668</v>
      </c>
      <c r="CY441" t="s">
        <v>1280</v>
      </c>
      <c r="CZ441" t="s">
        <v>1178</v>
      </c>
      <c r="DA441" t="s">
        <v>134</v>
      </c>
      <c r="DB441" t="s">
        <v>111</v>
      </c>
    </row>
    <row r="442" spans="1:111" ht="15" customHeight="1" x14ac:dyDescent="0.25">
      <c r="A442" t="s">
        <v>1273</v>
      </c>
      <c r="B442" t="s">
        <v>109</v>
      </c>
      <c r="C442" s="1">
        <v>44060.957006365737</v>
      </c>
      <c r="D442" s="1">
        <v>44112</v>
      </c>
      <c r="E442" t="s">
        <v>138</v>
      </c>
      <c r="F442" s="1">
        <v>44103.833333333336</v>
      </c>
      <c r="G442" t="s">
        <v>111</v>
      </c>
      <c r="H442" t="s">
        <v>134</v>
      </c>
      <c r="I442" t="s">
        <v>111</v>
      </c>
      <c r="J442" t="s">
        <v>1274</v>
      </c>
      <c r="K442" t="s">
        <v>1275</v>
      </c>
      <c r="L442" t="s">
        <v>1276</v>
      </c>
      <c r="M442" t="s">
        <v>1277</v>
      </c>
      <c r="N442" t="s">
        <v>116</v>
      </c>
      <c r="O442" t="s">
        <v>117</v>
      </c>
      <c r="P442">
        <v>96950</v>
      </c>
      <c r="Q442" t="s">
        <v>118</v>
      </c>
      <c r="S442">
        <v>16704836668</v>
      </c>
      <c r="U442">
        <v>812199</v>
      </c>
      <c r="V442" t="s">
        <v>120</v>
      </c>
      <c r="X442" t="s">
        <v>774</v>
      </c>
      <c r="Y442" t="s">
        <v>1278</v>
      </c>
      <c r="AA442" t="s">
        <v>123</v>
      </c>
      <c r="AB442" t="s">
        <v>1279</v>
      </c>
      <c r="AC442" t="s">
        <v>1277</v>
      </c>
      <c r="AD442" t="s">
        <v>116</v>
      </c>
      <c r="AE442" t="s">
        <v>117</v>
      </c>
      <c r="AF442">
        <v>96950</v>
      </c>
      <c r="AG442" t="s">
        <v>118</v>
      </c>
      <c r="AI442">
        <v>16707837461</v>
      </c>
      <c r="AK442" t="s">
        <v>1280</v>
      </c>
      <c r="BC442" t="str">
        <f>"31-9011.00"</f>
        <v>31-9011.00</v>
      </c>
      <c r="BD442" t="s">
        <v>504</v>
      </c>
      <c r="BE442" t="s">
        <v>1281</v>
      </c>
      <c r="BF442" t="s">
        <v>506</v>
      </c>
      <c r="BG442">
        <v>1</v>
      </c>
      <c r="BI442" s="1">
        <v>44105</v>
      </c>
      <c r="BJ442" s="1">
        <v>44469</v>
      </c>
      <c r="BM442">
        <v>35</v>
      </c>
      <c r="BN442">
        <v>0</v>
      </c>
      <c r="BO442">
        <v>7</v>
      </c>
      <c r="BP442">
        <v>7</v>
      </c>
      <c r="BQ442">
        <v>7</v>
      </c>
      <c r="BR442">
        <v>7</v>
      </c>
      <c r="BS442">
        <v>7</v>
      </c>
      <c r="BT442">
        <v>0</v>
      </c>
      <c r="BU442" t="str">
        <f>"10:00 AM"</f>
        <v>10:00 AM</v>
      </c>
      <c r="BV442" t="str">
        <f>"6:00 PM"</f>
        <v>6:00 PM</v>
      </c>
      <c r="BW442" t="s">
        <v>128</v>
      </c>
      <c r="BX442">
        <v>0</v>
      </c>
      <c r="BY442">
        <v>24</v>
      </c>
      <c r="BZ442" t="s">
        <v>111</v>
      </c>
      <c r="CA442">
        <v>0</v>
      </c>
      <c r="CB442" t="s">
        <v>1282</v>
      </c>
      <c r="CC442" t="s">
        <v>1283</v>
      </c>
      <c r="CD442" t="s">
        <v>1277</v>
      </c>
      <c r="CE442" t="s">
        <v>116</v>
      </c>
      <c r="CF442" t="s">
        <v>117</v>
      </c>
      <c r="CG442">
        <v>96950</v>
      </c>
      <c r="CH442" s="3">
        <v>12.22</v>
      </c>
      <c r="CI442" s="3">
        <v>12.22</v>
      </c>
      <c r="CJ442" s="3">
        <v>18.329999999999998</v>
      </c>
      <c r="CK442" s="3">
        <v>18.329999999999998</v>
      </c>
      <c r="CL442" t="s">
        <v>132</v>
      </c>
      <c r="CM442" t="s">
        <v>1284</v>
      </c>
      <c r="CN442" t="s">
        <v>133</v>
      </c>
      <c r="CP442" t="s">
        <v>111</v>
      </c>
      <c r="CQ442" t="s">
        <v>134</v>
      </c>
      <c r="CR442" t="s">
        <v>134</v>
      </c>
      <c r="CS442" t="s">
        <v>134</v>
      </c>
      <c r="CT442" t="s">
        <v>119</v>
      </c>
      <c r="CU442" t="s">
        <v>134</v>
      </c>
      <c r="CV442" t="s">
        <v>119</v>
      </c>
      <c r="CW442" t="s">
        <v>1285</v>
      </c>
      <c r="CX442">
        <v>16704836668</v>
      </c>
      <c r="CY442" t="s">
        <v>1280</v>
      </c>
      <c r="CZ442" t="s">
        <v>1178</v>
      </c>
      <c r="DA442" t="s">
        <v>134</v>
      </c>
      <c r="DB442" t="s">
        <v>111</v>
      </c>
    </row>
    <row r="443" spans="1:111" ht="15" customHeight="1" x14ac:dyDescent="0.25">
      <c r="A443" t="s">
        <v>7597</v>
      </c>
      <c r="B443" t="s">
        <v>193</v>
      </c>
      <c r="C443" s="1">
        <v>44060.969199768515</v>
      </c>
      <c r="D443" s="1">
        <v>44166</v>
      </c>
      <c r="E443" t="s">
        <v>138</v>
      </c>
      <c r="F443" s="1">
        <v>44103.833333333336</v>
      </c>
      <c r="G443" t="s">
        <v>111</v>
      </c>
      <c r="H443" t="s">
        <v>111</v>
      </c>
      <c r="I443" t="s">
        <v>111</v>
      </c>
      <c r="J443" t="s">
        <v>3979</v>
      </c>
      <c r="K443" t="s">
        <v>3980</v>
      </c>
      <c r="L443" t="s">
        <v>3981</v>
      </c>
      <c r="M443" t="s">
        <v>3982</v>
      </c>
      <c r="N443" t="s">
        <v>3983</v>
      </c>
      <c r="O443" t="s">
        <v>117</v>
      </c>
      <c r="P443">
        <v>96951</v>
      </c>
      <c r="Q443" t="s">
        <v>118</v>
      </c>
      <c r="R443" t="s">
        <v>117</v>
      </c>
      <c r="S443">
        <v>16705320350</v>
      </c>
      <c r="U443">
        <v>311812</v>
      </c>
      <c r="V443" t="s">
        <v>120</v>
      </c>
      <c r="X443" t="s">
        <v>3406</v>
      </c>
      <c r="Y443" t="s">
        <v>2302</v>
      </c>
      <c r="Z443" t="s">
        <v>3984</v>
      </c>
      <c r="AA443" t="s">
        <v>2355</v>
      </c>
      <c r="AB443" t="s">
        <v>3981</v>
      </c>
      <c r="AC443" t="s">
        <v>3982</v>
      </c>
      <c r="AD443" t="s">
        <v>3983</v>
      </c>
      <c r="AE443" t="s">
        <v>117</v>
      </c>
      <c r="AF443">
        <v>96951</v>
      </c>
      <c r="AG443" t="s">
        <v>118</v>
      </c>
      <c r="AH443" t="s">
        <v>117</v>
      </c>
      <c r="AI443">
        <v>16705320350</v>
      </c>
      <c r="AK443" t="s">
        <v>3985</v>
      </c>
      <c r="BC443" t="str">
        <f>"51-3011.00"</f>
        <v>51-3011.00</v>
      </c>
      <c r="BD443" t="s">
        <v>377</v>
      </c>
      <c r="BE443" t="s">
        <v>7598</v>
      </c>
      <c r="BF443" t="s">
        <v>1538</v>
      </c>
      <c r="BG443">
        <v>1</v>
      </c>
      <c r="BI443" s="1">
        <v>44105</v>
      </c>
      <c r="BJ443" s="1">
        <v>44469</v>
      </c>
      <c r="BM443">
        <v>40</v>
      </c>
      <c r="BN443">
        <v>0</v>
      </c>
      <c r="BO443">
        <v>8</v>
      </c>
      <c r="BP443">
        <v>8</v>
      </c>
      <c r="BQ443">
        <v>8</v>
      </c>
      <c r="BR443">
        <v>8</v>
      </c>
      <c r="BS443">
        <v>8</v>
      </c>
      <c r="BT443">
        <v>0</v>
      </c>
      <c r="BU443" t="str">
        <f>"8:00 AM"</f>
        <v>8:00 AM</v>
      </c>
      <c r="BV443" t="str">
        <f>"5:00 PM"</f>
        <v>5:00 PM</v>
      </c>
      <c r="BW443" t="s">
        <v>128</v>
      </c>
      <c r="BX443">
        <v>0</v>
      </c>
      <c r="BY443">
        <v>12</v>
      </c>
      <c r="BZ443" t="s">
        <v>111</v>
      </c>
      <c r="CA443">
        <v>0</v>
      </c>
      <c r="CB443" t="s">
        <v>7599</v>
      </c>
      <c r="CC443" t="s">
        <v>3981</v>
      </c>
      <c r="CE443" t="s">
        <v>3983</v>
      </c>
      <c r="CF443" t="s">
        <v>117</v>
      </c>
      <c r="CG443">
        <v>96951</v>
      </c>
      <c r="CH443" s="3">
        <v>10.27</v>
      </c>
      <c r="CI443" s="3">
        <v>10.27</v>
      </c>
      <c r="CJ443" s="3">
        <v>15.4</v>
      </c>
      <c r="CK443" s="3">
        <v>15.4</v>
      </c>
      <c r="CL443" t="s">
        <v>132</v>
      </c>
      <c r="CM443" t="s">
        <v>119</v>
      </c>
      <c r="CN443" t="s">
        <v>133</v>
      </c>
      <c r="CP443" t="s">
        <v>111</v>
      </c>
      <c r="CQ443" t="s">
        <v>134</v>
      </c>
      <c r="CR443" t="s">
        <v>134</v>
      </c>
      <c r="CS443" t="s">
        <v>134</v>
      </c>
      <c r="CT443" t="s">
        <v>134</v>
      </c>
      <c r="CU443" t="s">
        <v>134</v>
      </c>
      <c r="CV443" t="s">
        <v>134</v>
      </c>
      <c r="CW443" t="s">
        <v>5497</v>
      </c>
      <c r="CX443">
        <v>16705320350</v>
      </c>
      <c r="CY443" t="s">
        <v>3985</v>
      </c>
      <c r="CZ443" t="s">
        <v>3992</v>
      </c>
      <c r="DA443" t="s">
        <v>134</v>
      </c>
      <c r="DB443" t="s">
        <v>111</v>
      </c>
    </row>
    <row r="444" spans="1:111" ht="15" customHeight="1" x14ac:dyDescent="0.25">
      <c r="A444" t="s">
        <v>4423</v>
      </c>
      <c r="B444" t="s">
        <v>109</v>
      </c>
      <c r="C444" s="1">
        <v>44060.987064814813</v>
      </c>
      <c r="D444" s="1">
        <v>44118</v>
      </c>
      <c r="E444" t="s">
        <v>138</v>
      </c>
      <c r="F444" s="1">
        <v>44103.833333333336</v>
      </c>
      <c r="G444" t="s">
        <v>134</v>
      </c>
      <c r="H444" t="s">
        <v>111</v>
      </c>
      <c r="I444" t="s">
        <v>111</v>
      </c>
      <c r="J444" t="s">
        <v>4424</v>
      </c>
      <c r="L444" t="s">
        <v>4425</v>
      </c>
      <c r="N444" t="s">
        <v>116</v>
      </c>
      <c r="O444" t="s">
        <v>117</v>
      </c>
      <c r="P444">
        <v>96950</v>
      </c>
      <c r="Q444" t="s">
        <v>118</v>
      </c>
      <c r="S444">
        <v>16702342838</v>
      </c>
      <c r="U444">
        <v>42512</v>
      </c>
      <c r="V444" t="s">
        <v>120</v>
      </c>
      <c r="X444" t="s">
        <v>2144</v>
      </c>
      <c r="Y444" t="s">
        <v>4426</v>
      </c>
      <c r="Z444" t="s">
        <v>119</v>
      </c>
      <c r="AA444" t="s">
        <v>123</v>
      </c>
      <c r="AB444" t="s">
        <v>4425</v>
      </c>
      <c r="AD444" t="s">
        <v>116</v>
      </c>
      <c r="AE444" t="s">
        <v>117</v>
      </c>
      <c r="AF444">
        <v>96950</v>
      </c>
      <c r="AG444" t="s">
        <v>118</v>
      </c>
      <c r="AI444">
        <v>16702342838</v>
      </c>
      <c r="AK444" t="s">
        <v>4427</v>
      </c>
      <c r="BC444" t="str">
        <f>"11-1021.00"</f>
        <v>11-1021.00</v>
      </c>
      <c r="BD444" t="s">
        <v>838</v>
      </c>
      <c r="BE444" t="s">
        <v>4428</v>
      </c>
      <c r="BF444" t="s">
        <v>4429</v>
      </c>
      <c r="BG444">
        <v>1</v>
      </c>
      <c r="BI444" s="1">
        <v>44105</v>
      </c>
      <c r="BJ444" s="1">
        <v>45199</v>
      </c>
      <c r="BM444">
        <v>40</v>
      </c>
      <c r="BN444">
        <v>0</v>
      </c>
      <c r="BO444">
        <v>8</v>
      </c>
      <c r="BP444">
        <v>8</v>
      </c>
      <c r="BQ444">
        <v>8</v>
      </c>
      <c r="BR444">
        <v>8</v>
      </c>
      <c r="BS444">
        <v>8</v>
      </c>
      <c r="BT444">
        <v>0</v>
      </c>
      <c r="BU444" t="str">
        <f>"8:30 AM"</f>
        <v>8:30 AM</v>
      </c>
      <c r="BV444" t="str">
        <f>"5:30 PM"</f>
        <v>5:30 PM</v>
      </c>
      <c r="BW444" t="s">
        <v>162</v>
      </c>
      <c r="BX444">
        <v>0</v>
      </c>
      <c r="BY444">
        <v>12</v>
      </c>
      <c r="BZ444" t="s">
        <v>134</v>
      </c>
      <c r="CA444">
        <v>4</v>
      </c>
      <c r="CB444" s="2" t="s">
        <v>4430</v>
      </c>
      <c r="CC444" t="s">
        <v>4431</v>
      </c>
      <c r="CE444" t="s">
        <v>116</v>
      </c>
      <c r="CF444" t="s">
        <v>117</v>
      </c>
      <c r="CG444">
        <v>96950</v>
      </c>
      <c r="CH444" s="3">
        <v>30.92</v>
      </c>
      <c r="CI444" s="3">
        <v>30.92</v>
      </c>
      <c r="CJ444" s="3">
        <v>0</v>
      </c>
      <c r="CK444" s="3">
        <v>0</v>
      </c>
      <c r="CL444" t="s">
        <v>132</v>
      </c>
      <c r="CM444" t="s">
        <v>162</v>
      </c>
      <c r="CN444" t="s">
        <v>133</v>
      </c>
      <c r="CP444" t="s">
        <v>111</v>
      </c>
      <c r="CQ444" t="s">
        <v>134</v>
      </c>
      <c r="CR444" t="s">
        <v>111</v>
      </c>
      <c r="CS444" t="s">
        <v>111</v>
      </c>
      <c r="CT444" t="s">
        <v>119</v>
      </c>
      <c r="CU444" t="s">
        <v>134</v>
      </c>
      <c r="CV444" t="s">
        <v>119</v>
      </c>
      <c r="CW444" t="s">
        <v>859</v>
      </c>
      <c r="CX444">
        <v>16702342838</v>
      </c>
      <c r="CY444" t="s">
        <v>4432</v>
      </c>
      <c r="CZ444" t="s">
        <v>119</v>
      </c>
      <c r="DA444" t="s">
        <v>134</v>
      </c>
      <c r="DB444" t="s">
        <v>111</v>
      </c>
      <c r="DC444" t="s">
        <v>2144</v>
      </c>
      <c r="DD444" t="s">
        <v>4426</v>
      </c>
      <c r="DE444" t="s">
        <v>487</v>
      </c>
      <c r="DF444" t="s">
        <v>4424</v>
      </c>
      <c r="DG444" t="s">
        <v>4432</v>
      </c>
    </row>
    <row r="445" spans="1:111" ht="15" customHeight="1" x14ac:dyDescent="0.25">
      <c r="A445" t="s">
        <v>6809</v>
      </c>
      <c r="B445" t="s">
        <v>137</v>
      </c>
      <c r="C445" s="1">
        <v>44060.993533333334</v>
      </c>
      <c r="D445" s="1">
        <v>44137</v>
      </c>
      <c r="E445" t="s">
        <v>110</v>
      </c>
      <c r="G445" t="s">
        <v>111</v>
      </c>
      <c r="H445" t="s">
        <v>111</v>
      </c>
      <c r="I445" t="s">
        <v>111</v>
      </c>
      <c r="J445" t="s">
        <v>6810</v>
      </c>
      <c r="K445" t="s">
        <v>6811</v>
      </c>
      <c r="L445" t="s">
        <v>1493</v>
      </c>
      <c r="M445" t="s">
        <v>1494</v>
      </c>
      <c r="N445" t="s">
        <v>116</v>
      </c>
      <c r="O445" t="s">
        <v>117</v>
      </c>
      <c r="P445">
        <v>96950</v>
      </c>
      <c r="Q445" t="s">
        <v>118</v>
      </c>
      <c r="S445">
        <v>16702359981</v>
      </c>
      <c r="U445">
        <v>561110</v>
      </c>
      <c r="V445" t="s">
        <v>120</v>
      </c>
      <c r="X445" t="s">
        <v>1221</v>
      </c>
      <c r="Y445" t="s">
        <v>6812</v>
      </c>
      <c r="AA445" t="s">
        <v>123</v>
      </c>
      <c r="AB445" t="s">
        <v>1493</v>
      </c>
      <c r="AC445" t="s">
        <v>1494</v>
      </c>
      <c r="AD445" t="s">
        <v>116</v>
      </c>
      <c r="AE445" t="s">
        <v>117</v>
      </c>
      <c r="AF445">
        <v>96950</v>
      </c>
      <c r="AG445" t="s">
        <v>118</v>
      </c>
      <c r="AI445">
        <v>16702359981</v>
      </c>
      <c r="AK445" t="s">
        <v>1497</v>
      </c>
      <c r="BC445" t="str">
        <f>"37-3011.00"</f>
        <v>37-3011.00</v>
      </c>
      <c r="BD445" t="s">
        <v>1797</v>
      </c>
      <c r="BE445" t="s">
        <v>6813</v>
      </c>
      <c r="BF445" t="s">
        <v>6814</v>
      </c>
      <c r="BG445">
        <v>2</v>
      </c>
      <c r="BH445">
        <v>2</v>
      </c>
      <c r="BI445" s="1">
        <v>44105</v>
      </c>
      <c r="BJ445" s="1">
        <v>45199</v>
      </c>
      <c r="BK445" s="1">
        <v>44137</v>
      </c>
      <c r="BL445" s="1">
        <v>45199</v>
      </c>
      <c r="BM445">
        <v>40</v>
      </c>
      <c r="BN445">
        <v>0</v>
      </c>
      <c r="BO445">
        <v>8</v>
      </c>
      <c r="BP445">
        <v>8</v>
      </c>
      <c r="BQ445">
        <v>8</v>
      </c>
      <c r="BR445">
        <v>8</v>
      </c>
      <c r="BS445">
        <v>8</v>
      </c>
      <c r="BT445">
        <v>0</v>
      </c>
      <c r="BU445" t="str">
        <f>"8:00 AM"</f>
        <v>8:00 AM</v>
      </c>
      <c r="BV445" t="str">
        <f>"5:00 PM"</f>
        <v>5:00 PM</v>
      </c>
      <c r="BW445" t="s">
        <v>162</v>
      </c>
      <c r="BX445">
        <v>0</v>
      </c>
      <c r="BY445">
        <v>3</v>
      </c>
      <c r="BZ445" t="s">
        <v>111</v>
      </c>
      <c r="CA445">
        <v>0</v>
      </c>
      <c r="CB445" t="s">
        <v>6815</v>
      </c>
      <c r="CC445" t="s">
        <v>1493</v>
      </c>
      <c r="CD445" t="s">
        <v>1494</v>
      </c>
      <c r="CE445" t="s">
        <v>116</v>
      </c>
      <c r="CF445" t="s">
        <v>117</v>
      </c>
      <c r="CG445">
        <v>96950</v>
      </c>
      <c r="CH445" s="3">
        <v>10.51</v>
      </c>
      <c r="CI445" s="3">
        <v>10.51</v>
      </c>
      <c r="CJ445" s="3">
        <v>15.77</v>
      </c>
      <c r="CK445" s="3">
        <v>15.77</v>
      </c>
      <c r="CL445" t="s">
        <v>132</v>
      </c>
      <c r="CM445" t="s">
        <v>6816</v>
      </c>
      <c r="CN445" t="s">
        <v>133</v>
      </c>
      <c r="CP445" t="s">
        <v>111</v>
      </c>
      <c r="CQ445" t="s">
        <v>134</v>
      </c>
      <c r="CR445" t="s">
        <v>134</v>
      </c>
      <c r="CS445" t="s">
        <v>134</v>
      </c>
      <c r="CT445" t="s">
        <v>119</v>
      </c>
      <c r="CU445" t="s">
        <v>134</v>
      </c>
      <c r="CV445" t="s">
        <v>134</v>
      </c>
      <c r="CW445" t="s">
        <v>6817</v>
      </c>
      <c r="CX445">
        <v>16702359981</v>
      </c>
      <c r="CY445" t="s">
        <v>1497</v>
      </c>
      <c r="CZ445" t="s">
        <v>1178</v>
      </c>
      <c r="DA445" t="s">
        <v>134</v>
      </c>
      <c r="DB445" t="s">
        <v>111</v>
      </c>
      <c r="DC445" t="s">
        <v>6818</v>
      </c>
      <c r="DD445" t="s">
        <v>6819</v>
      </c>
      <c r="DE445" t="s">
        <v>292</v>
      </c>
      <c r="DF445" t="s">
        <v>1491</v>
      </c>
      <c r="DG445" t="s">
        <v>1497</v>
      </c>
    </row>
    <row r="446" spans="1:111" ht="15" customHeight="1" x14ac:dyDescent="0.25">
      <c r="A446" t="s">
        <v>8929</v>
      </c>
      <c r="B446" t="s">
        <v>109</v>
      </c>
      <c r="C446" s="1">
        <v>44061.019490509258</v>
      </c>
      <c r="D446" s="1">
        <v>44151</v>
      </c>
      <c r="E446" t="s">
        <v>110</v>
      </c>
      <c r="G446" t="s">
        <v>134</v>
      </c>
      <c r="H446" t="s">
        <v>111</v>
      </c>
      <c r="I446" t="s">
        <v>111</v>
      </c>
      <c r="J446" t="s">
        <v>224</v>
      </c>
      <c r="L446" t="s">
        <v>225</v>
      </c>
      <c r="M446" t="s">
        <v>226</v>
      </c>
      <c r="N446" t="s">
        <v>154</v>
      </c>
      <c r="O446" t="s">
        <v>117</v>
      </c>
      <c r="P446">
        <v>96950</v>
      </c>
      <c r="Q446" t="s">
        <v>118</v>
      </c>
      <c r="S446">
        <v>16702340560</v>
      </c>
      <c r="U446">
        <v>531110</v>
      </c>
      <c r="V446" t="s">
        <v>120</v>
      </c>
      <c r="X446" t="s">
        <v>227</v>
      </c>
      <c r="Y446" t="s">
        <v>228</v>
      </c>
      <c r="Z446" t="s">
        <v>341</v>
      </c>
      <c r="AA446" t="s">
        <v>230</v>
      </c>
      <c r="AB446" t="s">
        <v>225</v>
      </c>
      <c r="AC446" t="s">
        <v>226</v>
      </c>
      <c r="AD446" t="s">
        <v>154</v>
      </c>
      <c r="AE446" t="s">
        <v>117</v>
      </c>
      <c r="AF446">
        <v>96950</v>
      </c>
      <c r="AG446" t="s">
        <v>118</v>
      </c>
      <c r="AI446">
        <v>16702340560</v>
      </c>
      <c r="AK446" t="s">
        <v>231</v>
      </c>
      <c r="BC446" t="str">
        <f>"37-2012.00"</f>
        <v>37-2012.00</v>
      </c>
      <c r="BD446" t="s">
        <v>424</v>
      </c>
      <c r="BE446" t="s">
        <v>1576</v>
      </c>
      <c r="BF446" t="s">
        <v>1577</v>
      </c>
      <c r="BG446">
        <v>10</v>
      </c>
      <c r="BI446" s="1">
        <v>44105</v>
      </c>
      <c r="BJ446" s="1">
        <v>44469</v>
      </c>
      <c r="BM446">
        <v>35</v>
      </c>
      <c r="BN446">
        <v>0</v>
      </c>
      <c r="BO446">
        <v>7</v>
      </c>
      <c r="BP446">
        <v>7</v>
      </c>
      <c r="BQ446">
        <v>7</v>
      </c>
      <c r="BR446">
        <v>7</v>
      </c>
      <c r="BS446">
        <v>7</v>
      </c>
      <c r="BT446">
        <v>0</v>
      </c>
      <c r="BU446" t="str">
        <f>"8:00 AM"</f>
        <v>8:00 AM</v>
      </c>
      <c r="BV446" t="str">
        <f>"5:00 PM"</f>
        <v>5:00 PM</v>
      </c>
      <c r="BW446" t="s">
        <v>128</v>
      </c>
      <c r="BX446">
        <v>0</v>
      </c>
      <c r="BY446">
        <v>6</v>
      </c>
      <c r="BZ446" t="s">
        <v>111</v>
      </c>
      <c r="CA446">
        <v>0</v>
      </c>
      <c r="CB446" t="s">
        <v>8930</v>
      </c>
      <c r="CC446" t="s">
        <v>225</v>
      </c>
      <c r="CD446" t="s">
        <v>226</v>
      </c>
      <c r="CE446" t="s">
        <v>154</v>
      </c>
      <c r="CF446" t="s">
        <v>117</v>
      </c>
      <c r="CG446">
        <v>96950</v>
      </c>
      <c r="CH446" s="3">
        <v>9.41</v>
      </c>
      <c r="CI446" s="3">
        <v>9.41</v>
      </c>
      <c r="CJ446" s="3">
        <v>14.12</v>
      </c>
      <c r="CK446" s="3">
        <v>14.12</v>
      </c>
      <c r="CL446" t="s">
        <v>132</v>
      </c>
      <c r="CM446" t="s">
        <v>234</v>
      </c>
      <c r="CN446" t="s">
        <v>133</v>
      </c>
      <c r="CP446" t="s">
        <v>111</v>
      </c>
      <c r="CQ446" t="s">
        <v>134</v>
      </c>
      <c r="CR446" t="s">
        <v>111</v>
      </c>
      <c r="CS446" t="s">
        <v>134</v>
      </c>
      <c r="CT446" t="s">
        <v>134</v>
      </c>
      <c r="CU446" t="s">
        <v>134</v>
      </c>
      <c r="CV446" t="s">
        <v>119</v>
      </c>
      <c r="CW446" t="s">
        <v>235</v>
      </c>
      <c r="CX446">
        <v>16702340560</v>
      </c>
      <c r="CY446" t="s">
        <v>231</v>
      </c>
      <c r="CZ446" t="s">
        <v>236</v>
      </c>
      <c r="DA446" t="s">
        <v>134</v>
      </c>
      <c r="DB446" t="s">
        <v>111</v>
      </c>
    </row>
    <row r="447" spans="1:111" ht="15" customHeight="1" x14ac:dyDescent="0.25">
      <c r="A447" t="s">
        <v>9733</v>
      </c>
      <c r="B447" t="s">
        <v>109</v>
      </c>
      <c r="C447" s="1">
        <v>44061.01859039352</v>
      </c>
      <c r="D447" s="1">
        <v>44151</v>
      </c>
      <c r="E447" t="s">
        <v>110</v>
      </c>
      <c r="G447" t="s">
        <v>111</v>
      </c>
      <c r="H447" t="s">
        <v>111</v>
      </c>
      <c r="I447" t="s">
        <v>111</v>
      </c>
      <c r="J447" t="s">
        <v>9734</v>
      </c>
      <c r="K447" t="s">
        <v>9735</v>
      </c>
      <c r="L447" t="s">
        <v>9736</v>
      </c>
      <c r="M447" t="s">
        <v>119</v>
      </c>
      <c r="N447" t="s">
        <v>116</v>
      </c>
      <c r="O447" t="s">
        <v>117</v>
      </c>
      <c r="P447">
        <v>96950</v>
      </c>
      <c r="Q447" t="s">
        <v>118</v>
      </c>
      <c r="R447" t="s">
        <v>273</v>
      </c>
      <c r="S447">
        <v>16704833666</v>
      </c>
      <c r="U447">
        <v>7225</v>
      </c>
      <c r="V447" t="s">
        <v>120</v>
      </c>
      <c r="X447" t="s">
        <v>410</v>
      </c>
      <c r="Y447" t="s">
        <v>9737</v>
      </c>
      <c r="AA447" t="s">
        <v>123</v>
      </c>
      <c r="AB447" t="s">
        <v>9736</v>
      </c>
      <c r="AC447" t="s">
        <v>119</v>
      </c>
      <c r="AD447" t="s">
        <v>116</v>
      </c>
      <c r="AE447" t="s">
        <v>117</v>
      </c>
      <c r="AF447">
        <v>96950</v>
      </c>
      <c r="AG447" t="s">
        <v>118</v>
      </c>
      <c r="AH447" t="s">
        <v>273</v>
      </c>
      <c r="AI447">
        <v>16704833666</v>
      </c>
      <c r="AK447" t="s">
        <v>9738</v>
      </c>
      <c r="BC447" t="str">
        <f>"35-2014.00"</f>
        <v>35-2014.00</v>
      </c>
      <c r="BD447" t="s">
        <v>393</v>
      </c>
      <c r="BE447" t="s">
        <v>9739</v>
      </c>
      <c r="BF447" t="s">
        <v>395</v>
      </c>
      <c r="BG447">
        <v>2</v>
      </c>
      <c r="BI447" s="1">
        <v>44105</v>
      </c>
      <c r="BJ447" s="1">
        <v>44469</v>
      </c>
      <c r="BM447">
        <v>35</v>
      </c>
      <c r="BN447">
        <v>0</v>
      </c>
      <c r="BO447">
        <v>7</v>
      </c>
      <c r="BP447">
        <v>7</v>
      </c>
      <c r="BQ447">
        <v>7</v>
      </c>
      <c r="BR447">
        <v>7</v>
      </c>
      <c r="BS447">
        <v>7</v>
      </c>
      <c r="BT447">
        <v>0</v>
      </c>
      <c r="BU447" t="str">
        <f>"11:00 AM"</f>
        <v>11:00 AM</v>
      </c>
      <c r="BV447" t="str">
        <f>"9:00 PM"</f>
        <v>9:00 PM</v>
      </c>
      <c r="BW447" t="s">
        <v>128</v>
      </c>
      <c r="BX447">
        <v>0</v>
      </c>
      <c r="BY447">
        <v>12</v>
      </c>
      <c r="BZ447" t="s">
        <v>111</v>
      </c>
      <c r="CA447">
        <v>0</v>
      </c>
      <c r="CB447" s="2" t="s">
        <v>9740</v>
      </c>
      <c r="CC447" t="s">
        <v>9736</v>
      </c>
      <c r="CD447" t="s">
        <v>119</v>
      </c>
      <c r="CE447" t="s">
        <v>116</v>
      </c>
      <c r="CF447" t="s">
        <v>117</v>
      </c>
      <c r="CG447">
        <v>96950</v>
      </c>
      <c r="CH447" s="3">
        <v>10.68</v>
      </c>
      <c r="CI447" s="3">
        <v>10.68</v>
      </c>
      <c r="CJ447" s="3">
        <v>16.02</v>
      </c>
      <c r="CK447" s="3">
        <v>16.02</v>
      </c>
      <c r="CL447" t="s">
        <v>132</v>
      </c>
      <c r="CM447" t="s">
        <v>6775</v>
      </c>
      <c r="CN447" t="s">
        <v>133</v>
      </c>
      <c r="CP447" t="s">
        <v>111</v>
      </c>
      <c r="CQ447" t="s">
        <v>134</v>
      </c>
      <c r="CR447" t="s">
        <v>111</v>
      </c>
      <c r="CS447" t="s">
        <v>134</v>
      </c>
      <c r="CT447" t="s">
        <v>119</v>
      </c>
      <c r="CU447" t="s">
        <v>134</v>
      </c>
      <c r="CV447" t="s">
        <v>119</v>
      </c>
      <c r="CW447" t="s">
        <v>4145</v>
      </c>
      <c r="CX447">
        <v>16704833666</v>
      </c>
      <c r="CY447" t="s">
        <v>9741</v>
      </c>
      <c r="CZ447" t="s">
        <v>286</v>
      </c>
      <c r="DA447" t="s">
        <v>134</v>
      </c>
      <c r="DB447" t="s">
        <v>111</v>
      </c>
    </row>
    <row r="448" spans="1:111" ht="15" customHeight="1" x14ac:dyDescent="0.25">
      <c r="A448" t="s">
        <v>223</v>
      </c>
      <c r="B448" t="s">
        <v>137</v>
      </c>
      <c r="C448" s="1">
        <v>44061.020659374997</v>
      </c>
      <c r="D448" s="1">
        <v>44125</v>
      </c>
      <c r="E448" t="s">
        <v>110</v>
      </c>
      <c r="G448" t="s">
        <v>134</v>
      </c>
      <c r="H448" t="s">
        <v>111</v>
      </c>
      <c r="I448" t="s">
        <v>111</v>
      </c>
      <c r="J448" t="s">
        <v>224</v>
      </c>
      <c r="L448" t="s">
        <v>225</v>
      </c>
      <c r="M448" t="s">
        <v>226</v>
      </c>
      <c r="N448" t="s">
        <v>154</v>
      </c>
      <c r="O448" t="s">
        <v>117</v>
      </c>
      <c r="P448">
        <v>96950</v>
      </c>
      <c r="Q448" t="s">
        <v>118</v>
      </c>
      <c r="S448">
        <v>16702340560</v>
      </c>
      <c r="U448">
        <v>531110</v>
      </c>
      <c r="V448" t="s">
        <v>120</v>
      </c>
      <c r="X448" t="s">
        <v>227</v>
      </c>
      <c r="Y448" t="s">
        <v>228</v>
      </c>
      <c r="Z448" t="s">
        <v>229</v>
      </c>
      <c r="AA448" t="s">
        <v>230</v>
      </c>
      <c r="AB448" t="s">
        <v>225</v>
      </c>
      <c r="AC448" t="s">
        <v>226</v>
      </c>
      <c r="AD448" t="s">
        <v>154</v>
      </c>
      <c r="AE448" t="s">
        <v>117</v>
      </c>
      <c r="AF448">
        <v>96950</v>
      </c>
      <c r="AG448" t="s">
        <v>118</v>
      </c>
      <c r="AI448">
        <v>16702340560</v>
      </c>
      <c r="AK448" t="s">
        <v>231</v>
      </c>
      <c r="BC448" t="str">
        <f>"49-9071.00"</f>
        <v>49-9071.00</v>
      </c>
      <c r="BD448" t="s">
        <v>125</v>
      </c>
      <c r="BE448" t="s">
        <v>232</v>
      </c>
      <c r="BF448" t="s">
        <v>125</v>
      </c>
      <c r="BG448">
        <v>10</v>
      </c>
      <c r="BH448">
        <v>10</v>
      </c>
      <c r="BI448" s="1">
        <v>44105</v>
      </c>
      <c r="BJ448" s="1">
        <v>44469</v>
      </c>
      <c r="BK448" s="1">
        <v>44125</v>
      </c>
      <c r="BL448" s="1">
        <v>44469</v>
      </c>
      <c r="BM448">
        <v>35</v>
      </c>
      <c r="BN448">
        <v>0</v>
      </c>
      <c r="BO448">
        <v>7</v>
      </c>
      <c r="BP448">
        <v>7</v>
      </c>
      <c r="BQ448">
        <v>7</v>
      </c>
      <c r="BR448">
        <v>7</v>
      </c>
      <c r="BS448">
        <v>7</v>
      </c>
      <c r="BT448">
        <v>0</v>
      </c>
      <c r="BU448" t="str">
        <f>"8:00 AM"</f>
        <v>8:00 AM</v>
      </c>
      <c r="BV448" t="str">
        <f t="shared" ref="BV448:BV455" si="29">"5:00 PM"</f>
        <v>5:00 PM</v>
      </c>
      <c r="BW448" t="s">
        <v>128</v>
      </c>
      <c r="BX448">
        <v>0</v>
      </c>
      <c r="BY448">
        <v>12</v>
      </c>
      <c r="BZ448" t="s">
        <v>111</v>
      </c>
      <c r="CA448">
        <v>0</v>
      </c>
      <c r="CB448" t="s">
        <v>233</v>
      </c>
      <c r="CC448" t="s">
        <v>225</v>
      </c>
      <c r="CD448" t="s">
        <v>226</v>
      </c>
      <c r="CE448" t="s">
        <v>154</v>
      </c>
      <c r="CF448" t="s">
        <v>117</v>
      </c>
      <c r="CG448">
        <v>96950</v>
      </c>
      <c r="CH448" s="3">
        <v>12.64</v>
      </c>
      <c r="CI448" s="3">
        <v>12.64</v>
      </c>
      <c r="CJ448" s="3">
        <v>18.96</v>
      </c>
      <c r="CK448" s="3">
        <v>18.96</v>
      </c>
      <c r="CL448" t="s">
        <v>132</v>
      </c>
      <c r="CM448" t="s">
        <v>234</v>
      </c>
      <c r="CN448" t="s">
        <v>133</v>
      </c>
      <c r="CP448" t="s">
        <v>111</v>
      </c>
      <c r="CQ448" t="s">
        <v>134</v>
      </c>
      <c r="CR448" t="s">
        <v>111</v>
      </c>
      <c r="CS448" t="s">
        <v>134</v>
      </c>
      <c r="CT448" t="s">
        <v>134</v>
      </c>
      <c r="CU448" t="s">
        <v>134</v>
      </c>
      <c r="CV448" t="s">
        <v>119</v>
      </c>
      <c r="CW448" t="s">
        <v>235</v>
      </c>
      <c r="CX448">
        <v>16702340560</v>
      </c>
      <c r="CY448" t="s">
        <v>231</v>
      </c>
      <c r="CZ448" t="s">
        <v>236</v>
      </c>
      <c r="DA448" t="s">
        <v>134</v>
      </c>
      <c r="DB448" t="s">
        <v>111</v>
      </c>
    </row>
    <row r="449" spans="1:107" ht="15" customHeight="1" x14ac:dyDescent="0.25">
      <c r="A449" t="s">
        <v>4238</v>
      </c>
      <c r="B449" t="s">
        <v>137</v>
      </c>
      <c r="C449" s="1">
        <v>44061.04259247685</v>
      </c>
      <c r="D449" s="1">
        <v>44130</v>
      </c>
      <c r="E449" t="s">
        <v>138</v>
      </c>
      <c r="F449" s="1">
        <v>44103.833333333336</v>
      </c>
      <c r="G449" t="s">
        <v>134</v>
      </c>
      <c r="H449" t="s">
        <v>111</v>
      </c>
      <c r="I449" t="s">
        <v>111</v>
      </c>
      <c r="J449" t="s">
        <v>4239</v>
      </c>
      <c r="K449" t="s">
        <v>4240</v>
      </c>
      <c r="L449" t="s">
        <v>4241</v>
      </c>
      <c r="M449" t="s">
        <v>4242</v>
      </c>
      <c r="N449" t="s">
        <v>116</v>
      </c>
      <c r="O449" t="s">
        <v>117</v>
      </c>
      <c r="P449">
        <v>96950</v>
      </c>
      <c r="Q449" t="s">
        <v>118</v>
      </c>
      <c r="R449" t="s">
        <v>119</v>
      </c>
      <c r="S449">
        <v>16702346278</v>
      </c>
      <c r="U449">
        <v>561410</v>
      </c>
      <c r="V449" t="s">
        <v>120</v>
      </c>
      <c r="X449" t="s">
        <v>4243</v>
      </c>
      <c r="Y449" t="s">
        <v>4244</v>
      </c>
      <c r="Z449" t="s">
        <v>4245</v>
      </c>
      <c r="AA449" t="s">
        <v>333</v>
      </c>
      <c r="AB449" t="s">
        <v>4241</v>
      </c>
      <c r="AC449" t="s">
        <v>4242</v>
      </c>
      <c r="AD449" t="s">
        <v>116</v>
      </c>
      <c r="AE449" t="s">
        <v>117</v>
      </c>
      <c r="AF449">
        <v>96950</v>
      </c>
      <c r="AG449" t="s">
        <v>118</v>
      </c>
      <c r="AH449" t="s">
        <v>119</v>
      </c>
      <c r="AI449">
        <v>16702346278</v>
      </c>
      <c r="AK449" t="s">
        <v>4246</v>
      </c>
      <c r="BC449" t="str">
        <f>"43-9061.00"</f>
        <v>43-9061.00</v>
      </c>
      <c r="BD449" t="s">
        <v>939</v>
      </c>
      <c r="BE449" t="s">
        <v>4247</v>
      </c>
      <c r="BF449" t="s">
        <v>4248</v>
      </c>
      <c r="BG449">
        <v>2</v>
      </c>
      <c r="BH449">
        <v>2</v>
      </c>
      <c r="BI449" s="1">
        <v>44105</v>
      </c>
      <c r="BJ449" s="1">
        <v>45199</v>
      </c>
      <c r="BK449" s="1">
        <v>44130</v>
      </c>
      <c r="BL449" s="1">
        <v>45199</v>
      </c>
      <c r="BM449">
        <v>35</v>
      </c>
      <c r="BN449">
        <v>0</v>
      </c>
      <c r="BO449">
        <v>7</v>
      </c>
      <c r="BP449">
        <v>7</v>
      </c>
      <c r="BQ449">
        <v>7</v>
      </c>
      <c r="BR449">
        <v>7</v>
      </c>
      <c r="BS449">
        <v>7</v>
      </c>
      <c r="BT449">
        <v>0</v>
      </c>
      <c r="BU449" t="str">
        <f>"9:00 AM"</f>
        <v>9:00 AM</v>
      </c>
      <c r="BV449" t="str">
        <f t="shared" si="29"/>
        <v>5:00 PM</v>
      </c>
      <c r="BW449" t="s">
        <v>128</v>
      </c>
      <c r="BX449">
        <v>0</v>
      </c>
      <c r="BY449">
        <v>12</v>
      </c>
      <c r="BZ449" t="s">
        <v>111</v>
      </c>
      <c r="CA449">
        <v>0</v>
      </c>
      <c r="CB449" s="2" t="s">
        <v>4249</v>
      </c>
      <c r="CC449" t="s">
        <v>4241</v>
      </c>
      <c r="CD449" t="s">
        <v>4250</v>
      </c>
      <c r="CE449" t="s">
        <v>116</v>
      </c>
      <c r="CF449" t="s">
        <v>117</v>
      </c>
      <c r="CG449">
        <v>96950</v>
      </c>
      <c r="CH449" s="3">
        <v>11.15</v>
      </c>
      <c r="CJ449" s="3">
        <v>16.73</v>
      </c>
      <c r="CL449" t="s">
        <v>132</v>
      </c>
      <c r="CM449" t="s">
        <v>119</v>
      </c>
      <c r="CN449" t="s">
        <v>133</v>
      </c>
      <c r="CP449" t="s">
        <v>111</v>
      </c>
      <c r="CQ449" t="s">
        <v>134</v>
      </c>
      <c r="CR449" t="s">
        <v>111</v>
      </c>
      <c r="CS449" t="s">
        <v>134</v>
      </c>
      <c r="CT449" t="s">
        <v>119</v>
      </c>
      <c r="CU449" t="s">
        <v>134</v>
      </c>
      <c r="CV449" t="s">
        <v>119</v>
      </c>
      <c r="CW449" t="s">
        <v>119</v>
      </c>
      <c r="CX449">
        <v>16702346278</v>
      </c>
      <c r="CY449" t="s">
        <v>4246</v>
      </c>
      <c r="CZ449" t="s">
        <v>335</v>
      </c>
      <c r="DA449" t="s">
        <v>134</v>
      </c>
      <c r="DB449" t="s">
        <v>111</v>
      </c>
    </row>
    <row r="450" spans="1:107" ht="15" customHeight="1" x14ac:dyDescent="0.25">
      <c r="A450" t="s">
        <v>9626</v>
      </c>
      <c r="B450" t="s">
        <v>109</v>
      </c>
      <c r="C450" s="1">
        <v>44061.050396064813</v>
      </c>
      <c r="D450" s="1">
        <v>44131</v>
      </c>
      <c r="E450" t="s">
        <v>110</v>
      </c>
      <c r="G450" t="s">
        <v>134</v>
      </c>
      <c r="H450" t="s">
        <v>111</v>
      </c>
      <c r="I450" t="s">
        <v>111</v>
      </c>
      <c r="J450" t="s">
        <v>6881</v>
      </c>
      <c r="L450" t="s">
        <v>6882</v>
      </c>
      <c r="N450" t="s">
        <v>116</v>
      </c>
      <c r="O450" t="s">
        <v>117</v>
      </c>
      <c r="P450">
        <v>96950</v>
      </c>
      <c r="Q450" t="s">
        <v>118</v>
      </c>
      <c r="R450" t="s">
        <v>5377</v>
      </c>
      <c r="S450">
        <v>16702334673</v>
      </c>
      <c r="U450">
        <v>221114</v>
      </c>
      <c r="V450" t="s">
        <v>120</v>
      </c>
      <c r="X450" t="s">
        <v>6884</v>
      </c>
      <c r="Y450" t="s">
        <v>6885</v>
      </c>
      <c r="Z450" t="s">
        <v>6886</v>
      </c>
      <c r="AA450" t="s">
        <v>6506</v>
      </c>
      <c r="AB450" t="s">
        <v>6882</v>
      </c>
      <c r="AD450" t="s">
        <v>116</v>
      </c>
      <c r="AE450" t="s">
        <v>117</v>
      </c>
      <c r="AF450">
        <v>96950</v>
      </c>
      <c r="AG450" t="s">
        <v>118</v>
      </c>
      <c r="AH450" t="s">
        <v>5377</v>
      </c>
      <c r="AI450">
        <v>16702334673</v>
      </c>
      <c r="AK450" t="s">
        <v>6507</v>
      </c>
      <c r="BC450" t="str">
        <f>"43-5081.03"</f>
        <v>43-5081.03</v>
      </c>
      <c r="BD450" t="s">
        <v>1807</v>
      </c>
      <c r="BE450" t="s">
        <v>9627</v>
      </c>
      <c r="BF450" t="s">
        <v>9628</v>
      </c>
      <c r="BG450">
        <v>1</v>
      </c>
      <c r="BI450" s="1">
        <v>44105</v>
      </c>
      <c r="BJ450" s="1">
        <v>44469</v>
      </c>
      <c r="BM450">
        <v>40</v>
      </c>
      <c r="BN450">
        <v>0</v>
      </c>
      <c r="BO450">
        <v>8</v>
      </c>
      <c r="BP450">
        <v>8</v>
      </c>
      <c r="BQ450">
        <v>8</v>
      </c>
      <c r="BR450">
        <v>8</v>
      </c>
      <c r="BS450">
        <v>8</v>
      </c>
      <c r="BT450">
        <v>0</v>
      </c>
      <c r="BU450" t="str">
        <f>"8:00 AM"</f>
        <v>8:00 AM</v>
      </c>
      <c r="BV450" t="str">
        <f t="shared" si="29"/>
        <v>5:00 PM</v>
      </c>
      <c r="BW450" t="s">
        <v>128</v>
      </c>
      <c r="BX450">
        <v>0</v>
      </c>
      <c r="BY450">
        <v>12</v>
      </c>
      <c r="BZ450" t="s">
        <v>111</v>
      </c>
      <c r="CA450">
        <v>0</v>
      </c>
      <c r="CB450" s="2" t="s">
        <v>9629</v>
      </c>
      <c r="CC450" t="s">
        <v>6882</v>
      </c>
      <c r="CE450" t="s">
        <v>116</v>
      </c>
      <c r="CF450" t="s">
        <v>117</v>
      </c>
      <c r="CG450">
        <v>96950</v>
      </c>
      <c r="CH450" s="3">
        <v>10.66</v>
      </c>
      <c r="CI450" s="3">
        <v>10.66</v>
      </c>
      <c r="CJ450" s="3">
        <v>15.99</v>
      </c>
      <c r="CK450" s="3">
        <v>15.99</v>
      </c>
      <c r="CL450" t="s">
        <v>132</v>
      </c>
      <c r="CN450" t="s">
        <v>631</v>
      </c>
      <c r="CP450" t="s">
        <v>111</v>
      </c>
      <c r="CQ450" t="s">
        <v>134</v>
      </c>
      <c r="CR450" t="s">
        <v>111</v>
      </c>
      <c r="CS450" t="s">
        <v>134</v>
      </c>
      <c r="CT450" t="s">
        <v>134</v>
      </c>
      <c r="CU450" t="s">
        <v>134</v>
      </c>
      <c r="CV450" t="s">
        <v>119</v>
      </c>
      <c r="CW450" t="s">
        <v>268</v>
      </c>
      <c r="CX450">
        <v>16702334673</v>
      </c>
      <c r="CY450" t="s">
        <v>6891</v>
      </c>
      <c r="CZ450" t="s">
        <v>286</v>
      </c>
      <c r="DA450" t="s">
        <v>134</v>
      </c>
      <c r="DB450" t="s">
        <v>111</v>
      </c>
    </row>
    <row r="451" spans="1:107" ht="15" customHeight="1" x14ac:dyDescent="0.25">
      <c r="A451" t="s">
        <v>9091</v>
      </c>
      <c r="B451" t="s">
        <v>193</v>
      </c>
      <c r="C451" s="1">
        <v>44061.06005162037</v>
      </c>
      <c r="D451" s="1">
        <v>44146</v>
      </c>
      <c r="E451" t="s">
        <v>110</v>
      </c>
      <c r="G451" t="s">
        <v>134</v>
      </c>
      <c r="H451" t="s">
        <v>111</v>
      </c>
      <c r="I451" t="s">
        <v>111</v>
      </c>
      <c r="J451" t="s">
        <v>224</v>
      </c>
      <c r="L451" t="s">
        <v>225</v>
      </c>
      <c r="M451" t="s">
        <v>226</v>
      </c>
      <c r="N451" t="s">
        <v>154</v>
      </c>
      <c r="O451" t="s">
        <v>117</v>
      </c>
      <c r="P451">
        <v>96950</v>
      </c>
      <c r="Q451" t="s">
        <v>118</v>
      </c>
      <c r="S451">
        <v>16702340560</v>
      </c>
      <c r="U451">
        <v>531110</v>
      </c>
      <c r="V451" t="s">
        <v>120</v>
      </c>
      <c r="X451" t="s">
        <v>227</v>
      </c>
      <c r="Y451" t="s">
        <v>228</v>
      </c>
      <c r="Z451" t="s">
        <v>229</v>
      </c>
      <c r="AA451" t="s">
        <v>230</v>
      </c>
      <c r="AB451" t="s">
        <v>225</v>
      </c>
      <c r="AC451" t="s">
        <v>226</v>
      </c>
      <c r="AD451" t="s">
        <v>154</v>
      </c>
      <c r="AE451" t="s">
        <v>117</v>
      </c>
      <c r="AF451">
        <v>96950</v>
      </c>
      <c r="AG451" t="s">
        <v>118</v>
      </c>
      <c r="AI451">
        <v>16702340560</v>
      </c>
      <c r="AK451" t="s">
        <v>231</v>
      </c>
      <c r="BC451" t="str">
        <f>"43-5081.01"</f>
        <v>43-5081.01</v>
      </c>
      <c r="BD451" t="s">
        <v>1053</v>
      </c>
      <c r="BE451" t="s">
        <v>8560</v>
      </c>
      <c r="BF451" t="s">
        <v>8561</v>
      </c>
      <c r="BG451">
        <v>10</v>
      </c>
      <c r="BI451" s="1">
        <v>44105</v>
      </c>
      <c r="BJ451" s="1">
        <v>44469</v>
      </c>
      <c r="BM451">
        <v>35</v>
      </c>
      <c r="BN451">
        <v>0</v>
      </c>
      <c r="BO451">
        <v>7</v>
      </c>
      <c r="BP451">
        <v>7</v>
      </c>
      <c r="BQ451">
        <v>7</v>
      </c>
      <c r="BR451">
        <v>7</v>
      </c>
      <c r="BS451">
        <v>7</v>
      </c>
      <c r="BT451">
        <v>0</v>
      </c>
      <c r="BU451" t="str">
        <f>"8:00 AM"</f>
        <v>8:00 AM</v>
      </c>
      <c r="BV451" t="str">
        <f t="shared" si="29"/>
        <v>5:00 PM</v>
      </c>
      <c r="BW451" t="s">
        <v>128</v>
      </c>
      <c r="BX451">
        <v>0</v>
      </c>
      <c r="BY451">
        <v>12</v>
      </c>
      <c r="BZ451" t="s">
        <v>111</v>
      </c>
      <c r="CA451">
        <v>0</v>
      </c>
      <c r="CB451" t="s">
        <v>8562</v>
      </c>
      <c r="CC451" t="s">
        <v>225</v>
      </c>
      <c r="CD451" t="s">
        <v>226</v>
      </c>
      <c r="CE451" t="s">
        <v>154</v>
      </c>
      <c r="CF451" t="s">
        <v>117</v>
      </c>
      <c r="CG451">
        <v>96950</v>
      </c>
      <c r="CH451" s="3">
        <v>10.66</v>
      </c>
      <c r="CI451" s="3">
        <v>10.66</v>
      </c>
      <c r="CJ451" s="3">
        <v>15.99</v>
      </c>
      <c r="CK451" s="3">
        <v>15.99</v>
      </c>
      <c r="CL451" t="s">
        <v>132</v>
      </c>
      <c r="CM451" t="s">
        <v>234</v>
      </c>
      <c r="CN451" t="s">
        <v>133</v>
      </c>
      <c r="CP451" t="s">
        <v>111</v>
      </c>
      <c r="CQ451" t="s">
        <v>134</v>
      </c>
      <c r="CR451" t="s">
        <v>111</v>
      </c>
      <c r="CS451" t="s">
        <v>134</v>
      </c>
      <c r="CT451" t="s">
        <v>134</v>
      </c>
      <c r="CU451" t="s">
        <v>134</v>
      </c>
      <c r="CV451" t="s">
        <v>119</v>
      </c>
      <c r="CW451" t="s">
        <v>235</v>
      </c>
      <c r="CX451">
        <v>16702340560</v>
      </c>
      <c r="CY451" t="s">
        <v>231</v>
      </c>
      <c r="CZ451" t="s">
        <v>236</v>
      </c>
      <c r="DA451" t="s">
        <v>134</v>
      </c>
      <c r="DB451" t="s">
        <v>111</v>
      </c>
    </row>
    <row r="452" spans="1:107" ht="15" customHeight="1" x14ac:dyDescent="0.25">
      <c r="A452" t="s">
        <v>5387</v>
      </c>
      <c r="B452" t="s">
        <v>137</v>
      </c>
      <c r="C452" s="1">
        <v>44061.067650231482</v>
      </c>
      <c r="D452" s="1">
        <v>44148</v>
      </c>
      <c r="E452" t="s">
        <v>110</v>
      </c>
      <c r="G452" t="s">
        <v>134</v>
      </c>
      <c r="H452" t="s">
        <v>111</v>
      </c>
      <c r="I452" t="s">
        <v>111</v>
      </c>
      <c r="J452" t="s">
        <v>224</v>
      </c>
      <c r="L452" t="s">
        <v>225</v>
      </c>
      <c r="M452" t="s">
        <v>226</v>
      </c>
      <c r="N452" t="s">
        <v>154</v>
      </c>
      <c r="O452" t="s">
        <v>117</v>
      </c>
      <c r="P452">
        <v>96950</v>
      </c>
      <c r="Q452" t="s">
        <v>118</v>
      </c>
      <c r="S452">
        <v>16702340560</v>
      </c>
      <c r="U452">
        <v>531110</v>
      </c>
      <c r="V452" t="s">
        <v>120</v>
      </c>
      <c r="X452" t="s">
        <v>227</v>
      </c>
      <c r="Y452" t="s">
        <v>228</v>
      </c>
      <c r="Z452" t="s">
        <v>229</v>
      </c>
      <c r="AA452" t="s">
        <v>230</v>
      </c>
      <c r="AB452" t="s">
        <v>225</v>
      </c>
      <c r="AC452" t="s">
        <v>226</v>
      </c>
      <c r="AD452" t="s">
        <v>154</v>
      </c>
      <c r="AE452" t="s">
        <v>117</v>
      </c>
      <c r="AF452">
        <v>96950</v>
      </c>
      <c r="AG452" t="s">
        <v>118</v>
      </c>
      <c r="AI452">
        <v>16702340560</v>
      </c>
      <c r="AK452" t="s">
        <v>231</v>
      </c>
      <c r="BC452" t="str">
        <f>"37-2011.00"</f>
        <v>37-2011.00</v>
      </c>
      <c r="BD452" t="s">
        <v>898</v>
      </c>
      <c r="BE452" t="s">
        <v>5388</v>
      </c>
      <c r="BF452" t="s">
        <v>5389</v>
      </c>
      <c r="BG452">
        <v>10</v>
      </c>
      <c r="BH452">
        <v>10</v>
      </c>
      <c r="BI452" s="1">
        <v>44105</v>
      </c>
      <c r="BJ452" s="1">
        <v>44469</v>
      </c>
      <c r="BK452" s="1">
        <v>44151</v>
      </c>
      <c r="BL452" s="1">
        <v>44469</v>
      </c>
      <c r="BM452">
        <v>35</v>
      </c>
      <c r="BN452">
        <v>0</v>
      </c>
      <c r="BO452">
        <v>7</v>
      </c>
      <c r="BP452">
        <v>7</v>
      </c>
      <c r="BQ452">
        <v>7</v>
      </c>
      <c r="BR452">
        <v>7</v>
      </c>
      <c r="BS452">
        <v>7</v>
      </c>
      <c r="BT452">
        <v>0</v>
      </c>
      <c r="BU452" t="str">
        <f>"8:00 AM"</f>
        <v>8:00 AM</v>
      </c>
      <c r="BV452" t="str">
        <f t="shared" si="29"/>
        <v>5:00 PM</v>
      </c>
      <c r="BW452" t="s">
        <v>128</v>
      </c>
      <c r="BX452">
        <v>0</v>
      </c>
      <c r="BY452">
        <v>12</v>
      </c>
      <c r="BZ452" t="s">
        <v>111</v>
      </c>
      <c r="CA452">
        <v>0</v>
      </c>
      <c r="CB452" t="s">
        <v>5390</v>
      </c>
      <c r="CC452" t="s">
        <v>5391</v>
      </c>
      <c r="CD452" t="s">
        <v>226</v>
      </c>
      <c r="CE452" t="s">
        <v>154</v>
      </c>
      <c r="CF452" t="s">
        <v>117</v>
      </c>
      <c r="CG452">
        <v>96950</v>
      </c>
      <c r="CH452" s="3">
        <v>10.42</v>
      </c>
      <c r="CI452" s="3">
        <v>10.42</v>
      </c>
      <c r="CJ452" s="3">
        <v>15.63</v>
      </c>
      <c r="CK452" s="3">
        <v>15.63</v>
      </c>
      <c r="CL452" t="s">
        <v>132</v>
      </c>
      <c r="CM452" t="s">
        <v>234</v>
      </c>
      <c r="CN452" t="s">
        <v>133</v>
      </c>
      <c r="CP452" t="s">
        <v>111</v>
      </c>
      <c r="CQ452" t="s">
        <v>134</v>
      </c>
      <c r="CR452" t="s">
        <v>111</v>
      </c>
      <c r="CS452" t="s">
        <v>134</v>
      </c>
      <c r="CT452" t="s">
        <v>134</v>
      </c>
      <c r="CU452" t="s">
        <v>134</v>
      </c>
      <c r="CV452" t="s">
        <v>119</v>
      </c>
      <c r="CW452" t="s">
        <v>235</v>
      </c>
      <c r="CX452">
        <v>16702340560</v>
      </c>
      <c r="CY452" t="s">
        <v>231</v>
      </c>
      <c r="CZ452" t="s">
        <v>236</v>
      </c>
      <c r="DA452" t="s">
        <v>134</v>
      </c>
      <c r="DB452" t="s">
        <v>111</v>
      </c>
    </row>
    <row r="453" spans="1:107" ht="15" customHeight="1" x14ac:dyDescent="0.25">
      <c r="A453" t="s">
        <v>704</v>
      </c>
      <c r="B453" t="s">
        <v>109</v>
      </c>
      <c r="C453" s="1">
        <v>44061.078596180552</v>
      </c>
      <c r="D453" s="1">
        <v>44111</v>
      </c>
      <c r="E453" t="s">
        <v>110</v>
      </c>
      <c r="G453" t="s">
        <v>134</v>
      </c>
      <c r="H453" t="s">
        <v>111</v>
      </c>
      <c r="I453" t="s">
        <v>111</v>
      </c>
      <c r="J453" t="s">
        <v>705</v>
      </c>
      <c r="K453" t="s">
        <v>404</v>
      </c>
      <c r="L453" t="s">
        <v>706</v>
      </c>
      <c r="M453" t="s">
        <v>707</v>
      </c>
      <c r="N453" t="s">
        <v>708</v>
      </c>
      <c r="O453" t="s">
        <v>117</v>
      </c>
      <c r="P453">
        <v>96950</v>
      </c>
      <c r="Q453" t="s">
        <v>118</v>
      </c>
      <c r="R453" t="s">
        <v>119</v>
      </c>
      <c r="S453">
        <v>16703227415</v>
      </c>
      <c r="U453">
        <v>42472</v>
      </c>
      <c r="V453" t="s">
        <v>120</v>
      </c>
      <c r="X453" t="s">
        <v>709</v>
      </c>
      <c r="Y453" t="s">
        <v>710</v>
      </c>
      <c r="Z453" t="s">
        <v>119</v>
      </c>
      <c r="AA453" t="s">
        <v>711</v>
      </c>
      <c r="AB453" t="s">
        <v>706</v>
      </c>
      <c r="AC453" t="s">
        <v>707</v>
      </c>
      <c r="AD453" t="s">
        <v>708</v>
      </c>
      <c r="AE453" t="s">
        <v>117</v>
      </c>
      <c r="AF453">
        <v>96950</v>
      </c>
      <c r="AG453" t="s">
        <v>118</v>
      </c>
      <c r="AH453" t="s">
        <v>119</v>
      </c>
      <c r="AI453">
        <v>16703227415</v>
      </c>
      <c r="AK453" t="s">
        <v>712</v>
      </c>
      <c r="BC453" t="str">
        <f>"49-3023.01"</f>
        <v>49-3023.01</v>
      </c>
      <c r="BD453" t="s">
        <v>451</v>
      </c>
      <c r="BE453" t="s">
        <v>713</v>
      </c>
      <c r="BF453" t="s">
        <v>714</v>
      </c>
      <c r="BG453">
        <v>1</v>
      </c>
      <c r="BI453" s="1">
        <v>44105</v>
      </c>
      <c r="BJ453" s="1">
        <v>44469</v>
      </c>
      <c r="BM453">
        <v>40</v>
      </c>
      <c r="BN453">
        <v>0</v>
      </c>
      <c r="BO453">
        <v>8</v>
      </c>
      <c r="BP453">
        <v>8</v>
      </c>
      <c r="BQ453">
        <v>8</v>
      </c>
      <c r="BR453">
        <v>8</v>
      </c>
      <c r="BS453">
        <v>8</v>
      </c>
      <c r="BT453">
        <v>0</v>
      </c>
      <c r="BU453" t="str">
        <f>"8:00 AM"</f>
        <v>8:00 AM</v>
      </c>
      <c r="BV453" t="str">
        <f t="shared" si="29"/>
        <v>5:00 PM</v>
      </c>
      <c r="BW453" t="s">
        <v>128</v>
      </c>
      <c r="BX453">
        <v>0</v>
      </c>
      <c r="BY453">
        <v>24</v>
      </c>
      <c r="BZ453" t="s">
        <v>111</v>
      </c>
      <c r="CA453">
        <v>0</v>
      </c>
      <c r="CB453" t="s">
        <v>715</v>
      </c>
      <c r="CC453" t="s">
        <v>706</v>
      </c>
      <c r="CD453" t="s">
        <v>707</v>
      </c>
      <c r="CE453" t="s">
        <v>708</v>
      </c>
      <c r="CF453" t="s">
        <v>117</v>
      </c>
      <c r="CG453">
        <v>96950</v>
      </c>
      <c r="CH453" s="3">
        <v>7.98</v>
      </c>
      <c r="CI453" s="3">
        <v>9.3000000000000007</v>
      </c>
      <c r="CJ453" s="3">
        <v>11.97</v>
      </c>
      <c r="CK453" s="3">
        <v>13.95</v>
      </c>
      <c r="CL453" t="s">
        <v>132</v>
      </c>
      <c r="CM453" t="s">
        <v>509</v>
      </c>
      <c r="CN453" t="s">
        <v>133</v>
      </c>
      <c r="CP453" t="s">
        <v>111</v>
      </c>
      <c r="CQ453" t="s">
        <v>134</v>
      </c>
      <c r="CR453" t="s">
        <v>111</v>
      </c>
      <c r="CS453" t="s">
        <v>134</v>
      </c>
      <c r="CT453" t="s">
        <v>134</v>
      </c>
      <c r="CU453" t="s">
        <v>134</v>
      </c>
      <c r="CV453" t="s">
        <v>119</v>
      </c>
      <c r="CW453" t="s">
        <v>716</v>
      </c>
      <c r="CX453">
        <v>16703227415</v>
      </c>
      <c r="CY453" t="s">
        <v>712</v>
      </c>
      <c r="CZ453" t="s">
        <v>119</v>
      </c>
      <c r="DA453" t="s">
        <v>134</v>
      </c>
      <c r="DB453" t="s">
        <v>111</v>
      </c>
      <c r="DC453" t="s">
        <v>404</v>
      </c>
    </row>
    <row r="454" spans="1:107" ht="15" customHeight="1" x14ac:dyDescent="0.25">
      <c r="A454" t="s">
        <v>8074</v>
      </c>
      <c r="B454" t="s">
        <v>137</v>
      </c>
      <c r="C454" s="1">
        <v>44061.096098148148</v>
      </c>
      <c r="D454" s="1">
        <v>44131</v>
      </c>
      <c r="E454" t="s">
        <v>138</v>
      </c>
      <c r="F454" s="1">
        <v>44103.833333333336</v>
      </c>
      <c r="G454" t="s">
        <v>111</v>
      </c>
      <c r="H454" t="s">
        <v>111</v>
      </c>
      <c r="I454" t="s">
        <v>111</v>
      </c>
      <c r="J454" t="s">
        <v>4239</v>
      </c>
      <c r="K454" t="s">
        <v>4240</v>
      </c>
      <c r="L454" t="s">
        <v>4241</v>
      </c>
      <c r="M454" t="s">
        <v>4242</v>
      </c>
      <c r="N454" t="s">
        <v>116</v>
      </c>
      <c r="O454" t="s">
        <v>117</v>
      </c>
      <c r="P454">
        <v>96950</v>
      </c>
      <c r="Q454" t="s">
        <v>118</v>
      </c>
      <c r="R454" t="s">
        <v>119</v>
      </c>
      <c r="S454">
        <v>16702346278</v>
      </c>
      <c r="U454">
        <v>561410</v>
      </c>
      <c r="V454" t="s">
        <v>120</v>
      </c>
      <c r="X454" t="s">
        <v>4243</v>
      </c>
      <c r="Y454" t="s">
        <v>4244</v>
      </c>
      <c r="Z454" t="s">
        <v>4245</v>
      </c>
      <c r="AA454" t="s">
        <v>333</v>
      </c>
      <c r="AB454" t="s">
        <v>4241</v>
      </c>
      <c r="AC454" t="s">
        <v>4242</v>
      </c>
      <c r="AD454" t="s">
        <v>116</v>
      </c>
      <c r="AE454" t="s">
        <v>117</v>
      </c>
      <c r="AF454">
        <v>96950</v>
      </c>
      <c r="AG454" t="s">
        <v>118</v>
      </c>
      <c r="AH454" t="s">
        <v>119</v>
      </c>
      <c r="AI454">
        <v>16702346278</v>
      </c>
      <c r="AK454" t="s">
        <v>4246</v>
      </c>
      <c r="BC454" t="str">
        <f>"43-9061.00"</f>
        <v>43-9061.00</v>
      </c>
      <c r="BD454" t="s">
        <v>939</v>
      </c>
      <c r="BE454" t="s">
        <v>4247</v>
      </c>
      <c r="BF454" t="s">
        <v>4248</v>
      </c>
      <c r="BG454">
        <v>2</v>
      </c>
      <c r="BH454">
        <v>2</v>
      </c>
      <c r="BI454" s="1">
        <v>44105</v>
      </c>
      <c r="BJ454" s="1">
        <v>44469</v>
      </c>
      <c r="BK454" s="1">
        <v>44131</v>
      </c>
      <c r="BL454" s="1">
        <v>44469</v>
      </c>
      <c r="BM454">
        <v>35</v>
      </c>
      <c r="BN454">
        <v>0</v>
      </c>
      <c r="BO454">
        <v>7</v>
      </c>
      <c r="BP454">
        <v>7</v>
      </c>
      <c r="BQ454">
        <v>7</v>
      </c>
      <c r="BR454">
        <v>7</v>
      </c>
      <c r="BS454">
        <v>7</v>
      </c>
      <c r="BT454">
        <v>0</v>
      </c>
      <c r="BU454" t="str">
        <f>"9:00 AM"</f>
        <v>9:00 AM</v>
      </c>
      <c r="BV454" t="str">
        <f t="shared" si="29"/>
        <v>5:00 PM</v>
      </c>
      <c r="BW454" t="s">
        <v>128</v>
      </c>
      <c r="BX454">
        <v>0</v>
      </c>
      <c r="BY454">
        <v>12</v>
      </c>
      <c r="BZ454" t="s">
        <v>111</v>
      </c>
      <c r="CA454">
        <v>0</v>
      </c>
      <c r="CB454" s="2" t="s">
        <v>8075</v>
      </c>
      <c r="CC454" t="s">
        <v>4241</v>
      </c>
      <c r="CD454" t="s">
        <v>4250</v>
      </c>
      <c r="CE454" t="s">
        <v>116</v>
      </c>
      <c r="CF454" t="s">
        <v>117</v>
      </c>
      <c r="CG454">
        <v>96950</v>
      </c>
      <c r="CH454" s="3">
        <v>11.15</v>
      </c>
      <c r="CJ454" s="3">
        <v>16.73</v>
      </c>
      <c r="CL454" t="s">
        <v>132</v>
      </c>
      <c r="CM454" t="s">
        <v>119</v>
      </c>
      <c r="CN454" t="s">
        <v>133</v>
      </c>
      <c r="CP454" t="s">
        <v>111</v>
      </c>
      <c r="CQ454" t="s">
        <v>134</v>
      </c>
      <c r="CR454" t="s">
        <v>111</v>
      </c>
      <c r="CS454" t="s">
        <v>134</v>
      </c>
      <c r="CT454" t="s">
        <v>119</v>
      </c>
      <c r="CU454" t="s">
        <v>134</v>
      </c>
      <c r="CV454" t="s">
        <v>119</v>
      </c>
      <c r="CW454" t="s">
        <v>119</v>
      </c>
      <c r="CX454">
        <v>16702346278</v>
      </c>
      <c r="CY454" t="s">
        <v>4246</v>
      </c>
      <c r="CZ454" t="s">
        <v>335</v>
      </c>
      <c r="DA454" t="s">
        <v>134</v>
      </c>
      <c r="DB454" t="s">
        <v>111</v>
      </c>
    </row>
    <row r="455" spans="1:107" ht="15" customHeight="1" x14ac:dyDescent="0.25">
      <c r="A455" t="s">
        <v>2153</v>
      </c>
      <c r="B455" t="s">
        <v>137</v>
      </c>
      <c r="C455" s="1">
        <v>44061.112752777779</v>
      </c>
      <c r="D455" s="1">
        <v>44148</v>
      </c>
      <c r="E455" t="s">
        <v>138</v>
      </c>
      <c r="F455" s="1">
        <v>44102.833333333336</v>
      </c>
      <c r="G455" t="s">
        <v>134</v>
      </c>
      <c r="H455" t="s">
        <v>111</v>
      </c>
      <c r="I455" t="s">
        <v>111</v>
      </c>
      <c r="J455" t="s">
        <v>2154</v>
      </c>
      <c r="K455" t="s">
        <v>2155</v>
      </c>
      <c r="L455" t="s">
        <v>2156</v>
      </c>
      <c r="N455" t="s">
        <v>116</v>
      </c>
      <c r="O455" t="s">
        <v>117</v>
      </c>
      <c r="P455">
        <v>96950</v>
      </c>
      <c r="Q455" t="s">
        <v>118</v>
      </c>
      <c r="R455" t="s">
        <v>119</v>
      </c>
      <c r="S455">
        <v>15103906872</v>
      </c>
      <c r="U455">
        <v>424410</v>
      </c>
      <c r="V455" t="s">
        <v>120</v>
      </c>
      <c r="X455" t="s">
        <v>2157</v>
      </c>
      <c r="Y455" t="s">
        <v>2158</v>
      </c>
      <c r="Z455" t="s">
        <v>2159</v>
      </c>
      <c r="AA455" t="s">
        <v>2160</v>
      </c>
      <c r="AB455" t="s">
        <v>2156</v>
      </c>
      <c r="AD455" t="s">
        <v>116</v>
      </c>
      <c r="AE455" t="s">
        <v>117</v>
      </c>
      <c r="AF455">
        <v>96950</v>
      </c>
      <c r="AG455" t="s">
        <v>118</v>
      </c>
      <c r="AH455" t="s">
        <v>119</v>
      </c>
      <c r="AI455">
        <v>15103906872</v>
      </c>
      <c r="AK455" t="s">
        <v>2161</v>
      </c>
      <c r="BC455" t="str">
        <f>"41-4012.00"</f>
        <v>41-4012.00</v>
      </c>
      <c r="BD455" t="s">
        <v>1235</v>
      </c>
      <c r="BE455" t="s">
        <v>2162</v>
      </c>
      <c r="BF455" t="s">
        <v>1237</v>
      </c>
      <c r="BG455">
        <v>1</v>
      </c>
      <c r="BH455">
        <v>1</v>
      </c>
      <c r="BI455" s="1">
        <v>44105</v>
      </c>
      <c r="BJ455" s="1">
        <v>45199</v>
      </c>
      <c r="BK455" s="1">
        <v>44151</v>
      </c>
      <c r="BL455" s="1">
        <v>45199</v>
      </c>
      <c r="BM455">
        <v>40</v>
      </c>
      <c r="BN455">
        <v>0</v>
      </c>
      <c r="BO455">
        <v>8</v>
      </c>
      <c r="BP455">
        <v>8</v>
      </c>
      <c r="BQ455">
        <v>8</v>
      </c>
      <c r="BR455">
        <v>8</v>
      </c>
      <c r="BS455">
        <v>8</v>
      </c>
      <c r="BT455">
        <v>0</v>
      </c>
      <c r="BU455" t="str">
        <f>"8:00 AM"</f>
        <v>8:00 AM</v>
      </c>
      <c r="BV455" t="str">
        <f t="shared" si="29"/>
        <v>5:00 PM</v>
      </c>
      <c r="BW455" t="s">
        <v>349</v>
      </c>
      <c r="BX455">
        <v>0</v>
      </c>
      <c r="BY455">
        <v>24</v>
      </c>
      <c r="BZ455" t="s">
        <v>111</v>
      </c>
      <c r="CA455">
        <v>0</v>
      </c>
      <c r="CB455" t="s">
        <v>2163</v>
      </c>
      <c r="CC455" t="s">
        <v>2164</v>
      </c>
      <c r="CE455" t="s">
        <v>116</v>
      </c>
      <c r="CF455" t="s">
        <v>117</v>
      </c>
      <c r="CG455">
        <v>96950</v>
      </c>
      <c r="CH455" s="3">
        <v>13.06</v>
      </c>
      <c r="CI455" s="3">
        <v>13.56</v>
      </c>
      <c r="CJ455" s="3">
        <v>19.59</v>
      </c>
      <c r="CK455" s="3">
        <v>20.34</v>
      </c>
      <c r="CL455" t="s">
        <v>132</v>
      </c>
      <c r="CM455" t="s">
        <v>119</v>
      </c>
      <c r="CN455" t="s">
        <v>133</v>
      </c>
      <c r="CP455" t="s">
        <v>111</v>
      </c>
      <c r="CQ455" t="s">
        <v>134</v>
      </c>
      <c r="CR455" t="s">
        <v>111</v>
      </c>
      <c r="CS455" t="s">
        <v>111</v>
      </c>
      <c r="CT455" t="s">
        <v>119</v>
      </c>
      <c r="CU455" t="s">
        <v>134</v>
      </c>
      <c r="CV455" t="s">
        <v>119</v>
      </c>
      <c r="CW455" t="s">
        <v>2165</v>
      </c>
      <c r="CX455">
        <v>16707830532</v>
      </c>
      <c r="CY455" t="s">
        <v>2166</v>
      </c>
      <c r="CZ455" t="s">
        <v>119</v>
      </c>
      <c r="DA455" t="s">
        <v>134</v>
      </c>
      <c r="DB455" t="s">
        <v>111</v>
      </c>
    </row>
    <row r="456" spans="1:107" ht="15" customHeight="1" x14ac:dyDescent="0.25">
      <c r="A456" t="s">
        <v>6929</v>
      </c>
      <c r="B456" t="s">
        <v>193</v>
      </c>
      <c r="C456" s="1">
        <v>44061.297939467593</v>
      </c>
      <c r="D456" s="1">
        <v>44148</v>
      </c>
      <c r="E456" t="s">
        <v>138</v>
      </c>
      <c r="F456" s="1">
        <v>44102.833333333336</v>
      </c>
      <c r="G456" t="s">
        <v>111</v>
      </c>
      <c r="H456" t="s">
        <v>111</v>
      </c>
      <c r="I456" t="s">
        <v>111</v>
      </c>
      <c r="J456" t="s">
        <v>2901</v>
      </c>
      <c r="K456" t="s">
        <v>168</v>
      </c>
      <c r="L456" t="s">
        <v>169</v>
      </c>
      <c r="M456" t="s">
        <v>1729</v>
      </c>
      <c r="N456" t="s">
        <v>154</v>
      </c>
      <c r="O456" t="s">
        <v>117</v>
      </c>
      <c r="P456">
        <v>96950</v>
      </c>
      <c r="Q456" t="s">
        <v>118</v>
      </c>
      <c r="S456">
        <v>16702352883</v>
      </c>
      <c r="U456">
        <v>561320</v>
      </c>
      <c r="V456" t="s">
        <v>120</v>
      </c>
      <c r="X456" t="s">
        <v>171</v>
      </c>
      <c r="Y456" t="s">
        <v>172</v>
      </c>
      <c r="Z456" t="s">
        <v>173</v>
      </c>
      <c r="AA456" t="s">
        <v>174</v>
      </c>
      <c r="AB456" t="s">
        <v>169</v>
      </c>
      <c r="AC456" t="s">
        <v>170</v>
      </c>
      <c r="AD456" t="s">
        <v>154</v>
      </c>
      <c r="AE456" t="s">
        <v>117</v>
      </c>
      <c r="AF456">
        <v>96950</v>
      </c>
      <c r="AG456" t="s">
        <v>118</v>
      </c>
      <c r="AI456">
        <v>16702352883</v>
      </c>
      <c r="AK456" t="s">
        <v>175</v>
      </c>
      <c r="BC456" t="str">
        <f>"31-1014.00"</f>
        <v>31-1014.00</v>
      </c>
      <c r="BD456" t="s">
        <v>1978</v>
      </c>
      <c r="BE456" t="s">
        <v>5804</v>
      </c>
      <c r="BF456" t="s">
        <v>5805</v>
      </c>
      <c r="BG456">
        <v>2</v>
      </c>
      <c r="BI456" s="1">
        <v>44105</v>
      </c>
      <c r="BJ456" s="1">
        <v>44469</v>
      </c>
      <c r="BM456">
        <v>35</v>
      </c>
      <c r="BN456">
        <v>0</v>
      </c>
      <c r="BO456">
        <v>7</v>
      </c>
      <c r="BP456">
        <v>7</v>
      </c>
      <c r="BQ456">
        <v>7</v>
      </c>
      <c r="BR456">
        <v>7</v>
      </c>
      <c r="BS456">
        <v>7</v>
      </c>
      <c r="BT456">
        <v>0</v>
      </c>
      <c r="BU456" t="str">
        <f>"9:00 AM"</f>
        <v>9:00 AM</v>
      </c>
      <c r="BV456" t="str">
        <f>"4:00 PM"</f>
        <v>4:00 PM</v>
      </c>
      <c r="BW456" t="s">
        <v>349</v>
      </c>
      <c r="BX456">
        <v>6</v>
      </c>
      <c r="BY456">
        <v>12</v>
      </c>
      <c r="BZ456" t="s">
        <v>111</v>
      </c>
      <c r="CA456">
        <v>0</v>
      </c>
      <c r="CB456" s="2" t="s">
        <v>6930</v>
      </c>
      <c r="CC456" t="s">
        <v>169</v>
      </c>
      <c r="CD456" t="s">
        <v>5807</v>
      </c>
      <c r="CE456" t="s">
        <v>154</v>
      </c>
      <c r="CF456" t="s">
        <v>117</v>
      </c>
      <c r="CG456">
        <v>96950</v>
      </c>
      <c r="CH456" s="3">
        <v>14.02</v>
      </c>
      <c r="CI456" s="3">
        <v>14.02</v>
      </c>
      <c r="CJ456" s="3">
        <v>21.03</v>
      </c>
      <c r="CK456" s="3">
        <v>21.03</v>
      </c>
      <c r="CL456" t="s">
        <v>132</v>
      </c>
      <c r="CM456" t="s">
        <v>119</v>
      </c>
      <c r="CN456" t="s">
        <v>133</v>
      </c>
      <c r="CP456" t="s">
        <v>111</v>
      </c>
      <c r="CQ456" t="s">
        <v>134</v>
      </c>
      <c r="CR456" t="s">
        <v>111</v>
      </c>
      <c r="CS456" t="s">
        <v>134</v>
      </c>
      <c r="CT456" t="s">
        <v>134</v>
      </c>
      <c r="CU456" t="s">
        <v>134</v>
      </c>
      <c r="CV456" t="s">
        <v>119</v>
      </c>
      <c r="CW456" t="s">
        <v>119</v>
      </c>
      <c r="CX456">
        <v>16702352883</v>
      </c>
      <c r="CY456" t="s">
        <v>175</v>
      </c>
      <c r="CZ456" t="s">
        <v>119</v>
      </c>
      <c r="DA456" t="s">
        <v>134</v>
      </c>
      <c r="DB456" t="s">
        <v>111</v>
      </c>
    </row>
    <row r="457" spans="1:107" ht="15" customHeight="1" x14ac:dyDescent="0.25">
      <c r="A457" t="s">
        <v>5803</v>
      </c>
      <c r="B457" t="s">
        <v>109</v>
      </c>
      <c r="C457" s="1">
        <v>44061.31087361111</v>
      </c>
      <c r="D457" s="1">
        <v>44151</v>
      </c>
      <c r="E457" t="s">
        <v>110</v>
      </c>
      <c r="G457" t="s">
        <v>111</v>
      </c>
      <c r="H457" t="s">
        <v>111</v>
      </c>
      <c r="I457" t="s">
        <v>111</v>
      </c>
      <c r="J457" t="s">
        <v>2901</v>
      </c>
      <c r="K457" t="s">
        <v>168</v>
      </c>
      <c r="L457" t="s">
        <v>169</v>
      </c>
      <c r="M457" t="s">
        <v>1729</v>
      </c>
      <c r="N457" t="s">
        <v>154</v>
      </c>
      <c r="O457" t="s">
        <v>117</v>
      </c>
      <c r="P457">
        <v>96950</v>
      </c>
      <c r="Q457" t="s">
        <v>118</v>
      </c>
      <c r="S457">
        <v>16702352883</v>
      </c>
      <c r="U457">
        <v>561320</v>
      </c>
      <c r="V457" t="s">
        <v>120</v>
      </c>
      <c r="X457" t="s">
        <v>171</v>
      </c>
      <c r="Y457" t="s">
        <v>172</v>
      </c>
      <c r="Z457" t="s">
        <v>173</v>
      </c>
      <c r="AA457" t="s">
        <v>174</v>
      </c>
      <c r="AB457" t="s">
        <v>169</v>
      </c>
      <c r="AC457" t="s">
        <v>170</v>
      </c>
      <c r="AD457" t="s">
        <v>154</v>
      </c>
      <c r="AE457" t="s">
        <v>117</v>
      </c>
      <c r="AF457">
        <v>96950</v>
      </c>
      <c r="AG457" t="s">
        <v>118</v>
      </c>
      <c r="AI457">
        <v>16702352883</v>
      </c>
      <c r="AK457" t="s">
        <v>175</v>
      </c>
      <c r="BC457" t="str">
        <f>"31-1014.00"</f>
        <v>31-1014.00</v>
      </c>
      <c r="BD457" t="s">
        <v>1978</v>
      </c>
      <c r="BE457" t="s">
        <v>5804</v>
      </c>
      <c r="BF457" t="s">
        <v>5805</v>
      </c>
      <c r="BG457">
        <v>2</v>
      </c>
      <c r="BI457" s="1">
        <v>44105</v>
      </c>
      <c r="BJ457" s="1">
        <v>44469</v>
      </c>
      <c r="BM457">
        <v>35</v>
      </c>
      <c r="BN457">
        <v>0</v>
      </c>
      <c r="BO457">
        <v>7</v>
      </c>
      <c r="BP457">
        <v>7</v>
      </c>
      <c r="BQ457">
        <v>7</v>
      </c>
      <c r="BR457">
        <v>7</v>
      </c>
      <c r="BS457">
        <v>7</v>
      </c>
      <c r="BT457">
        <v>0</v>
      </c>
      <c r="BU457" t="str">
        <f>"9:00 AM"</f>
        <v>9:00 AM</v>
      </c>
      <c r="BV457" t="str">
        <f>"4:00 PM"</f>
        <v>4:00 PM</v>
      </c>
      <c r="BW457" t="s">
        <v>349</v>
      </c>
      <c r="BX457">
        <v>6</v>
      </c>
      <c r="BY457">
        <v>12</v>
      </c>
      <c r="BZ457" t="s">
        <v>111</v>
      </c>
      <c r="CA457">
        <v>0</v>
      </c>
      <c r="CB457" s="2" t="s">
        <v>5806</v>
      </c>
      <c r="CC457" t="s">
        <v>169</v>
      </c>
      <c r="CD457" t="s">
        <v>5807</v>
      </c>
      <c r="CE457" t="s">
        <v>154</v>
      </c>
      <c r="CF457" t="s">
        <v>117</v>
      </c>
      <c r="CG457">
        <v>96950</v>
      </c>
      <c r="CH457" s="3">
        <v>14.02</v>
      </c>
      <c r="CI457" s="3">
        <v>14.02</v>
      </c>
      <c r="CJ457" s="3">
        <v>21.03</v>
      </c>
      <c r="CK457" s="3">
        <v>21.03</v>
      </c>
      <c r="CL457" t="s">
        <v>132</v>
      </c>
      <c r="CM457" t="s">
        <v>119</v>
      </c>
      <c r="CN457" t="s">
        <v>133</v>
      </c>
      <c r="CP457" t="s">
        <v>111</v>
      </c>
      <c r="CQ457" t="s">
        <v>134</v>
      </c>
      <c r="CR457" t="s">
        <v>111</v>
      </c>
      <c r="CS457" t="s">
        <v>134</v>
      </c>
      <c r="CT457" t="s">
        <v>134</v>
      </c>
      <c r="CU457" t="s">
        <v>134</v>
      </c>
      <c r="CV457" t="s">
        <v>119</v>
      </c>
      <c r="CW457" t="s">
        <v>119</v>
      </c>
      <c r="CX457">
        <v>16702352883</v>
      </c>
      <c r="CY457" t="s">
        <v>175</v>
      </c>
      <c r="CZ457" t="s">
        <v>119</v>
      </c>
      <c r="DA457" t="s">
        <v>134</v>
      </c>
      <c r="DB457" t="s">
        <v>111</v>
      </c>
    </row>
    <row r="458" spans="1:107" ht="15" customHeight="1" x14ac:dyDescent="0.25">
      <c r="A458" t="s">
        <v>6968</v>
      </c>
      <c r="B458" t="s">
        <v>137</v>
      </c>
      <c r="C458" s="1">
        <v>44061.816514467595</v>
      </c>
      <c r="D458" s="1">
        <v>44131</v>
      </c>
      <c r="E458" t="s">
        <v>138</v>
      </c>
      <c r="F458" s="1">
        <v>44103.833333333336</v>
      </c>
      <c r="G458" t="s">
        <v>134</v>
      </c>
      <c r="H458" t="s">
        <v>111</v>
      </c>
      <c r="I458" t="s">
        <v>111</v>
      </c>
      <c r="J458" t="s">
        <v>651</v>
      </c>
      <c r="K458" t="s">
        <v>652</v>
      </c>
      <c r="L458" t="s">
        <v>551</v>
      </c>
      <c r="M458" t="s">
        <v>653</v>
      </c>
      <c r="N458" t="s">
        <v>552</v>
      </c>
      <c r="O458" t="s">
        <v>117</v>
      </c>
      <c r="P458">
        <v>96952</v>
      </c>
      <c r="Q458" t="s">
        <v>118</v>
      </c>
      <c r="R458" t="s">
        <v>119</v>
      </c>
      <c r="S458">
        <v>16704334428</v>
      </c>
      <c r="U458">
        <v>447110</v>
      </c>
      <c r="V458" t="s">
        <v>120</v>
      </c>
      <c r="X458" t="s">
        <v>654</v>
      </c>
      <c r="Y458" t="s">
        <v>655</v>
      </c>
      <c r="Z458" t="s">
        <v>656</v>
      </c>
      <c r="AA458" t="s">
        <v>657</v>
      </c>
      <c r="AB458" t="s">
        <v>551</v>
      </c>
      <c r="AC458" t="s">
        <v>653</v>
      </c>
      <c r="AD458" t="s">
        <v>552</v>
      </c>
      <c r="AE458" t="s">
        <v>117</v>
      </c>
      <c r="AF458">
        <v>96952</v>
      </c>
      <c r="AG458" t="s">
        <v>118</v>
      </c>
      <c r="AH458" t="s">
        <v>119</v>
      </c>
      <c r="AI458">
        <v>16709894711</v>
      </c>
      <c r="AK458" t="s">
        <v>658</v>
      </c>
      <c r="BC458" t="str">
        <f>"11-2022.00"</f>
        <v>11-2022.00</v>
      </c>
      <c r="BD458" t="s">
        <v>364</v>
      </c>
      <c r="BE458" t="s">
        <v>6969</v>
      </c>
      <c r="BF458" t="s">
        <v>4142</v>
      </c>
      <c r="BG458">
        <v>1</v>
      </c>
      <c r="BH458">
        <v>1</v>
      </c>
      <c r="BI458" s="1">
        <v>44105</v>
      </c>
      <c r="BJ458" s="1">
        <v>45199</v>
      </c>
      <c r="BK458" s="1">
        <v>44131</v>
      </c>
      <c r="BL458" s="1">
        <v>45199</v>
      </c>
      <c r="BM458">
        <v>40</v>
      </c>
      <c r="BN458">
        <v>0</v>
      </c>
      <c r="BO458">
        <v>8</v>
      </c>
      <c r="BP458">
        <v>8</v>
      </c>
      <c r="BQ458">
        <v>8</v>
      </c>
      <c r="BR458">
        <v>8</v>
      </c>
      <c r="BS458">
        <v>8</v>
      </c>
      <c r="BT458">
        <v>0</v>
      </c>
      <c r="BU458" t="str">
        <f>"7:30 AM"</f>
        <v>7:30 AM</v>
      </c>
      <c r="BV458" t="str">
        <f>"4:30 PM"</f>
        <v>4:30 PM</v>
      </c>
      <c r="BW458" t="s">
        <v>415</v>
      </c>
      <c r="BX458">
        <v>12</v>
      </c>
      <c r="BY458">
        <v>12</v>
      </c>
      <c r="BZ458" t="s">
        <v>134</v>
      </c>
      <c r="CA458">
        <v>8</v>
      </c>
      <c r="CB458" t="s">
        <v>6970</v>
      </c>
      <c r="CC458" t="s">
        <v>653</v>
      </c>
      <c r="CD458" t="s">
        <v>661</v>
      </c>
      <c r="CE458" t="s">
        <v>552</v>
      </c>
      <c r="CF458" t="s">
        <v>117</v>
      </c>
      <c r="CG458">
        <v>96952</v>
      </c>
      <c r="CH458" s="3">
        <v>14.44</v>
      </c>
      <c r="CI458" s="3">
        <v>14.44</v>
      </c>
      <c r="CJ458" s="3">
        <v>21.66</v>
      </c>
      <c r="CK458" s="3">
        <v>21.66</v>
      </c>
      <c r="CL458" t="s">
        <v>132</v>
      </c>
      <c r="CN458" t="s">
        <v>133</v>
      </c>
      <c r="CP458" t="s">
        <v>111</v>
      </c>
      <c r="CQ458" t="s">
        <v>134</v>
      </c>
      <c r="CR458" t="s">
        <v>111</v>
      </c>
      <c r="CS458" t="s">
        <v>134</v>
      </c>
      <c r="CT458" t="s">
        <v>119</v>
      </c>
      <c r="CU458" t="s">
        <v>134</v>
      </c>
      <c r="CV458" t="s">
        <v>119</v>
      </c>
      <c r="CW458" t="s">
        <v>662</v>
      </c>
      <c r="CX458">
        <v>16704334428</v>
      </c>
      <c r="CY458" t="s">
        <v>658</v>
      </c>
      <c r="CZ458" t="s">
        <v>119</v>
      </c>
      <c r="DA458" t="s">
        <v>134</v>
      </c>
      <c r="DB458" t="s">
        <v>111</v>
      </c>
    </row>
    <row r="459" spans="1:107" ht="15" customHeight="1" x14ac:dyDescent="0.25">
      <c r="A459" t="s">
        <v>2513</v>
      </c>
      <c r="B459" t="s">
        <v>137</v>
      </c>
      <c r="C459" s="1">
        <v>44061.826887384261</v>
      </c>
      <c r="D459" s="1">
        <v>44152</v>
      </c>
      <c r="E459" t="s">
        <v>138</v>
      </c>
      <c r="F459" s="1">
        <v>44103.833333333336</v>
      </c>
      <c r="G459" t="s">
        <v>134</v>
      </c>
      <c r="H459" t="s">
        <v>111</v>
      </c>
      <c r="I459" t="s">
        <v>111</v>
      </c>
      <c r="J459" t="s">
        <v>651</v>
      </c>
      <c r="K459" t="s">
        <v>652</v>
      </c>
      <c r="L459" t="s">
        <v>2514</v>
      </c>
      <c r="M459" t="s">
        <v>653</v>
      </c>
      <c r="N459" t="s">
        <v>552</v>
      </c>
      <c r="O459" t="s">
        <v>117</v>
      </c>
      <c r="P459">
        <v>96952</v>
      </c>
      <c r="Q459" t="s">
        <v>118</v>
      </c>
      <c r="R459" t="s">
        <v>119</v>
      </c>
      <c r="S459">
        <v>16704334428</v>
      </c>
      <c r="U459">
        <v>44711</v>
      </c>
      <c r="V459" t="s">
        <v>120</v>
      </c>
      <c r="X459" t="s">
        <v>654</v>
      </c>
      <c r="Y459" t="s">
        <v>655</v>
      </c>
      <c r="Z459" t="s">
        <v>656</v>
      </c>
      <c r="AA459" t="s">
        <v>657</v>
      </c>
      <c r="AB459" t="s">
        <v>653</v>
      </c>
      <c r="AD459" t="s">
        <v>552</v>
      </c>
      <c r="AE459" t="s">
        <v>117</v>
      </c>
      <c r="AF459">
        <v>96952</v>
      </c>
      <c r="AG459" t="s">
        <v>118</v>
      </c>
      <c r="AH459" t="s">
        <v>119</v>
      </c>
      <c r="AI459">
        <v>16709894711</v>
      </c>
      <c r="AK459" t="s">
        <v>658</v>
      </c>
      <c r="BC459" t="str">
        <f>"41-1011.00"</f>
        <v>41-1011.00</v>
      </c>
      <c r="BD459" t="s">
        <v>204</v>
      </c>
      <c r="BE459" t="s">
        <v>2515</v>
      </c>
      <c r="BF459" t="s">
        <v>2516</v>
      </c>
      <c r="BG459">
        <v>1</v>
      </c>
      <c r="BH459">
        <v>1</v>
      </c>
      <c r="BI459" s="1">
        <v>44105</v>
      </c>
      <c r="BJ459" s="1">
        <v>45199</v>
      </c>
      <c r="BK459" s="1">
        <v>44152</v>
      </c>
      <c r="BL459" s="1">
        <v>45199</v>
      </c>
      <c r="BM459">
        <v>40</v>
      </c>
      <c r="BN459">
        <v>0</v>
      </c>
      <c r="BO459">
        <v>8</v>
      </c>
      <c r="BP459">
        <v>8</v>
      </c>
      <c r="BQ459">
        <v>8</v>
      </c>
      <c r="BR459">
        <v>8</v>
      </c>
      <c r="BS459">
        <v>8</v>
      </c>
      <c r="BT459">
        <v>0</v>
      </c>
      <c r="BU459" t="str">
        <f>"7:30 AM"</f>
        <v>7:30 AM</v>
      </c>
      <c r="BV459" t="str">
        <f>"4:30 PM"</f>
        <v>4:30 PM</v>
      </c>
      <c r="BW459" t="s">
        <v>128</v>
      </c>
      <c r="BX459">
        <v>0</v>
      </c>
      <c r="BY459">
        <v>12</v>
      </c>
      <c r="BZ459" t="s">
        <v>134</v>
      </c>
      <c r="CA459">
        <v>4</v>
      </c>
      <c r="CB459" t="s">
        <v>2517</v>
      </c>
      <c r="CC459" t="s">
        <v>653</v>
      </c>
      <c r="CD459" t="s">
        <v>661</v>
      </c>
      <c r="CE459" t="s">
        <v>552</v>
      </c>
      <c r="CF459" t="s">
        <v>117</v>
      </c>
      <c r="CG459">
        <v>96952</v>
      </c>
      <c r="CH459" s="3">
        <v>9.4600000000000009</v>
      </c>
      <c r="CI459" s="3">
        <v>10.6</v>
      </c>
      <c r="CJ459" s="3">
        <v>14.19</v>
      </c>
      <c r="CK459" s="3">
        <v>15.9</v>
      </c>
      <c r="CL459" t="s">
        <v>132</v>
      </c>
      <c r="CN459" t="s">
        <v>133</v>
      </c>
      <c r="CP459" t="s">
        <v>111</v>
      </c>
      <c r="CQ459" t="s">
        <v>134</v>
      </c>
      <c r="CR459" t="s">
        <v>111</v>
      </c>
      <c r="CS459" t="s">
        <v>134</v>
      </c>
      <c r="CT459" t="s">
        <v>119</v>
      </c>
      <c r="CU459" t="s">
        <v>134</v>
      </c>
      <c r="CV459" t="s">
        <v>119</v>
      </c>
      <c r="CW459" t="s">
        <v>662</v>
      </c>
      <c r="CX459">
        <v>16704334428</v>
      </c>
      <c r="CY459" t="s">
        <v>658</v>
      </c>
      <c r="CZ459" t="s">
        <v>119</v>
      </c>
      <c r="DA459" t="s">
        <v>134</v>
      </c>
      <c r="DB459" t="s">
        <v>111</v>
      </c>
    </row>
    <row r="460" spans="1:107" ht="15" customHeight="1" x14ac:dyDescent="0.25">
      <c r="A460" t="s">
        <v>1692</v>
      </c>
      <c r="B460" t="s">
        <v>137</v>
      </c>
      <c r="C460" s="1">
        <v>44061.941527777781</v>
      </c>
      <c r="D460" s="1">
        <v>44123</v>
      </c>
      <c r="E460" t="s">
        <v>138</v>
      </c>
      <c r="F460" s="1">
        <v>44103.833333333336</v>
      </c>
      <c r="G460" t="s">
        <v>111</v>
      </c>
      <c r="H460" t="s">
        <v>111</v>
      </c>
      <c r="I460" t="s">
        <v>111</v>
      </c>
      <c r="J460" t="s">
        <v>210</v>
      </c>
      <c r="K460" t="s">
        <v>119</v>
      </c>
      <c r="L460" t="s">
        <v>1693</v>
      </c>
      <c r="M460" t="s">
        <v>1694</v>
      </c>
      <c r="N460" t="s">
        <v>116</v>
      </c>
      <c r="O460" t="s">
        <v>117</v>
      </c>
      <c r="P460">
        <v>96950</v>
      </c>
      <c r="Q460" t="s">
        <v>118</v>
      </c>
      <c r="R460" t="s">
        <v>119</v>
      </c>
      <c r="S460">
        <v>16702873622</v>
      </c>
      <c r="U460">
        <v>236220</v>
      </c>
      <c r="V460" t="s">
        <v>120</v>
      </c>
      <c r="X460" t="s">
        <v>213</v>
      </c>
      <c r="Y460" t="s">
        <v>214</v>
      </c>
      <c r="Z460" t="s">
        <v>215</v>
      </c>
      <c r="AA460" t="s">
        <v>216</v>
      </c>
      <c r="AB460" t="s">
        <v>1693</v>
      </c>
      <c r="AC460" t="s">
        <v>211</v>
      </c>
      <c r="AD460" t="s">
        <v>116</v>
      </c>
      <c r="AE460" t="s">
        <v>117</v>
      </c>
      <c r="AF460">
        <v>96950</v>
      </c>
      <c r="AG460" t="s">
        <v>118</v>
      </c>
      <c r="AH460" t="s">
        <v>119</v>
      </c>
      <c r="AI460">
        <v>16702873622</v>
      </c>
      <c r="AK460" t="s">
        <v>217</v>
      </c>
      <c r="BC460" t="str">
        <f>"17-3022.00"</f>
        <v>17-3022.00</v>
      </c>
      <c r="BD460" t="s">
        <v>1695</v>
      </c>
      <c r="BE460" t="s">
        <v>1696</v>
      </c>
      <c r="BF460" t="s">
        <v>1697</v>
      </c>
      <c r="BG460">
        <v>1</v>
      </c>
      <c r="BH460">
        <v>1</v>
      </c>
      <c r="BI460" s="1">
        <v>44105</v>
      </c>
      <c r="BJ460" s="1">
        <v>44469</v>
      </c>
      <c r="BK460" s="1">
        <v>44123</v>
      </c>
      <c r="BL460" s="1">
        <v>44469</v>
      </c>
      <c r="BM460">
        <v>40</v>
      </c>
      <c r="BN460">
        <v>0</v>
      </c>
      <c r="BO460">
        <v>8</v>
      </c>
      <c r="BP460">
        <v>8</v>
      </c>
      <c r="BQ460">
        <v>8</v>
      </c>
      <c r="BR460">
        <v>8</v>
      </c>
      <c r="BS460">
        <v>8</v>
      </c>
      <c r="BT460">
        <v>0</v>
      </c>
      <c r="BU460" t="str">
        <f>"8:00 AM"</f>
        <v>8:00 AM</v>
      </c>
      <c r="BV460" t="str">
        <f t="shared" ref="BV460:BV467" si="30">"5:00 PM"</f>
        <v>5:00 PM</v>
      </c>
      <c r="BW460" t="s">
        <v>128</v>
      </c>
      <c r="BX460">
        <v>0</v>
      </c>
      <c r="BY460">
        <v>24</v>
      </c>
      <c r="BZ460" t="s">
        <v>111</v>
      </c>
      <c r="CA460">
        <v>0</v>
      </c>
      <c r="CB460" t="s">
        <v>509</v>
      </c>
      <c r="CC460" t="s">
        <v>1693</v>
      </c>
      <c r="CD460" t="s">
        <v>119</v>
      </c>
      <c r="CE460" t="s">
        <v>116</v>
      </c>
      <c r="CF460" t="s">
        <v>117</v>
      </c>
      <c r="CG460">
        <v>96950</v>
      </c>
      <c r="CH460" s="3">
        <v>18.559999999999999</v>
      </c>
      <c r="CI460" s="3">
        <v>18.559999999999999</v>
      </c>
      <c r="CJ460" s="3">
        <v>27.84</v>
      </c>
      <c r="CK460" s="3">
        <v>27.84</v>
      </c>
      <c r="CL460" t="s">
        <v>132</v>
      </c>
      <c r="CM460" t="s">
        <v>119</v>
      </c>
      <c r="CN460" t="s">
        <v>133</v>
      </c>
      <c r="CP460" t="s">
        <v>111</v>
      </c>
      <c r="CQ460" t="s">
        <v>134</v>
      </c>
      <c r="CR460" t="s">
        <v>111</v>
      </c>
      <c r="CS460" t="s">
        <v>134</v>
      </c>
      <c r="CT460" t="s">
        <v>119</v>
      </c>
      <c r="CU460" t="s">
        <v>134</v>
      </c>
      <c r="CV460" t="s">
        <v>119</v>
      </c>
      <c r="CW460" t="s">
        <v>119</v>
      </c>
      <c r="CX460">
        <v>16702873622</v>
      </c>
      <c r="CY460" t="s">
        <v>217</v>
      </c>
      <c r="CZ460" t="s">
        <v>119</v>
      </c>
      <c r="DA460" t="s">
        <v>134</v>
      </c>
      <c r="DB460" t="s">
        <v>111</v>
      </c>
    </row>
    <row r="461" spans="1:107" ht="15" customHeight="1" x14ac:dyDescent="0.25">
      <c r="A461" t="s">
        <v>1886</v>
      </c>
      <c r="B461" t="s">
        <v>137</v>
      </c>
      <c r="C461" s="1">
        <v>44061.954015740739</v>
      </c>
      <c r="D461" s="1">
        <v>44168</v>
      </c>
      <c r="E461" t="s">
        <v>138</v>
      </c>
      <c r="F461" s="1">
        <v>44103.833333333336</v>
      </c>
      <c r="G461" t="s">
        <v>111</v>
      </c>
      <c r="H461" t="s">
        <v>111</v>
      </c>
      <c r="I461" t="s">
        <v>111</v>
      </c>
      <c r="J461" t="s">
        <v>210</v>
      </c>
      <c r="K461" t="s">
        <v>119</v>
      </c>
      <c r="L461" t="s">
        <v>211</v>
      </c>
      <c r="M461" t="s">
        <v>212</v>
      </c>
      <c r="N461" t="s">
        <v>116</v>
      </c>
      <c r="O461" t="s">
        <v>117</v>
      </c>
      <c r="P461">
        <v>96950</v>
      </c>
      <c r="Q461" t="s">
        <v>118</v>
      </c>
      <c r="R461" t="s">
        <v>119</v>
      </c>
      <c r="S461">
        <v>16702873622</v>
      </c>
      <c r="U461">
        <v>5616</v>
      </c>
      <c r="V461" t="s">
        <v>120</v>
      </c>
      <c r="X461" t="s">
        <v>213</v>
      </c>
      <c r="Y461" t="s">
        <v>214</v>
      </c>
      <c r="Z461" t="s">
        <v>215</v>
      </c>
      <c r="AA461" t="s">
        <v>216</v>
      </c>
      <c r="AB461" t="s">
        <v>211</v>
      </c>
      <c r="AC461" t="s">
        <v>212</v>
      </c>
      <c r="AD461" t="s">
        <v>116</v>
      </c>
      <c r="AE461" t="s">
        <v>117</v>
      </c>
      <c r="AF461">
        <v>96950</v>
      </c>
      <c r="AG461" t="s">
        <v>118</v>
      </c>
      <c r="AH461" t="s">
        <v>119</v>
      </c>
      <c r="AI461">
        <v>16702873622</v>
      </c>
      <c r="AK461" t="s">
        <v>217</v>
      </c>
      <c r="BC461" t="str">
        <f>"33-9032.00"</f>
        <v>33-9032.00</v>
      </c>
      <c r="BD461" t="s">
        <v>1887</v>
      </c>
      <c r="BE461" t="s">
        <v>1888</v>
      </c>
      <c r="BF461" t="s">
        <v>1889</v>
      </c>
      <c r="BG461">
        <v>3</v>
      </c>
      <c r="BH461">
        <v>3</v>
      </c>
      <c r="BI461" s="1">
        <v>44105</v>
      </c>
      <c r="BJ461" s="1">
        <v>44469</v>
      </c>
      <c r="BK461" s="1">
        <v>44168</v>
      </c>
      <c r="BL461" s="1">
        <v>44469</v>
      </c>
      <c r="BM461">
        <v>40</v>
      </c>
      <c r="BN461">
        <v>0</v>
      </c>
      <c r="BO461">
        <v>8</v>
      </c>
      <c r="BP461">
        <v>8</v>
      </c>
      <c r="BQ461">
        <v>8</v>
      </c>
      <c r="BR461">
        <v>8</v>
      </c>
      <c r="BS461">
        <v>8</v>
      </c>
      <c r="BT461">
        <v>0</v>
      </c>
      <c r="BU461" t="str">
        <f>"8:00 AM"</f>
        <v>8:00 AM</v>
      </c>
      <c r="BV461" t="str">
        <f t="shared" si="30"/>
        <v>5:00 PM</v>
      </c>
      <c r="BW461" t="s">
        <v>128</v>
      </c>
      <c r="BX461">
        <v>0</v>
      </c>
      <c r="BY461">
        <v>12</v>
      </c>
      <c r="BZ461" t="s">
        <v>111</v>
      </c>
      <c r="CA461">
        <v>0</v>
      </c>
      <c r="CB461" t="s">
        <v>1890</v>
      </c>
      <c r="CC461" t="s">
        <v>1411</v>
      </c>
      <c r="CD461" t="s">
        <v>1412</v>
      </c>
      <c r="CE461" t="s">
        <v>116</v>
      </c>
      <c r="CF461" t="s">
        <v>117</v>
      </c>
      <c r="CG461">
        <v>96950</v>
      </c>
      <c r="CH461" s="3">
        <v>9.8000000000000007</v>
      </c>
      <c r="CI461" s="3">
        <v>9.8000000000000007</v>
      </c>
      <c r="CJ461" s="3">
        <v>14.7</v>
      </c>
      <c r="CK461" s="3">
        <v>14.7</v>
      </c>
      <c r="CL461" t="s">
        <v>132</v>
      </c>
      <c r="CM461" t="s">
        <v>119</v>
      </c>
      <c r="CN461" t="s">
        <v>133</v>
      </c>
      <c r="CP461" t="s">
        <v>134</v>
      </c>
      <c r="CQ461" t="s">
        <v>134</v>
      </c>
      <c r="CR461" t="s">
        <v>134</v>
      </c>
      <c r="CS461" t="s">
        <v>134</v>
      </c>
      <c r="CT461" t="s">
        <v>119</v>
      </c>
      <c r="CU461" t="s">
        <v>134</v>
      </c>
      <c r="CV461" t="s">
        <v>119</v>
      </c>
      <c r="CW461" t="s">
        <v>119</v>
      </c>
      <c r="CX461">
        <v>16702873622</v>
      </c>
      <c r="CY461" t="s">
        <v>217</v>
      </c>
      <c r="CZ461" t="s">
        <v>119</v>
      </c>
      <c r="DA461" t="s">
        <v>134</v>
      </c>
      <c r="DB461" t="s">
        <v>111</v>
      </c>
    </row>
    <row r="462" spans="1:107" ht="15" customHeight="1" x14ac:dyDescent="0.25">
      <c r="A462" t="s">
        <v>8494</v>
      </c>
      <c r="B462" t="s">
        <v>109</v>
      </c>
      <c r="C462" s="1">
        <v>44061.967306828701</v>
      </c>
      <c r="D462" s="1">
        <v>44159</v>
      </c>
      <c r="E462" t="s">
        <v>110</v>
      </c>
      <c r="G462" t="s">
        <v>111</v>
      </c>
      <c r="H462" t="s">
        <v>111</v>
      </c>
      <c r="I462" t="s">
        <v>111</v>
      </c>
      <c r="J462" t="s">
        <v>210</v>
      </c>
      <c r="K462" t="s">
        <v>119</v>
      </c>
      <c r="L462" t="s">
        <v>211</v>
      </c>
      <c r="M462" t="s">
        <v>212</v>
      </c>
      <c r="N462" t="s">
        <v>116</v>
      </c>
      <c r="O462" t="s">
        <v>117</v>
      </c>
      <c r="P462">
        <v>96950</v>
      </c>
      <c r="Q462" t="s">
        <v>118</v>
      </c>
      <c r="R462" t="s">
        <v>119</v>
      </c>
      <c r="S462">
        <v>16702873622</v>
      </c>
      <c r="U462">
        <v>5613</v>
      </c>
      <c r="V462" t="s">
        <v>120</v>
      </c>
      <c r="X462" t="s">
        <v>213</v>
      </c>
      <c r="Y462" t="s">
        <v>214</v>
      </c>
      <c r="Z462" t="s">
        <v>215</v>
      </c>
      <c r="AA462" t="s">
        <v>216</v>
      </c>
      <c r="AB462" t="s">
        <v>211</v>
      </c>
      <c r="AC462" t="s">
        <v>212</v>
      </c>
      <c r="AD462" t="s">
        <v>116</v>
      </c>
      <c r="AE462" t="s">
        <v>117</v>
      </c>
      <c r="AF462">
        <v>96950</v>
      </c>
      <c r="AG462" t="s">
        <v>118</v>
      </c>
      <c r="AH462" t="s">
        <v>119</v>
      </c>
      <c r="AI462">
        <v>16702873622</v>
      </c>
      <c r="AK462" t="s">
        <v>217</v>
      </c>
      <c r="BC462" t="str">
        <f>"49-9071.00"</f>
        <v>49-9071.00</v>
      </c>
      <c r="BD462" t="s">
        <v>125</v>
      </c>
      <c r="BE462" t="s">
        <v>3844</v>
      </c>
      <c r="BF462" t="s">
        <v>3845</v>
      </c>
      <c r="BG462">
        <v>6</v>
      </c>
      <c r="BI462" s="1">
        <v>44105</v>
      </c>
      <c r="BJ462" s="1">
        <v>44469</v>
      </c>
      <c r="BM462">
        <v>40</v>
      </c>
      <c r="BN462">
        <v>0</v>
      </c>
      <c r="BO462">
        <v>8</v>
      </c>
      <c r="BP462">
        <v>8</v>
      </c>
      <c r="BQ462">
        <v>8</v>
      </c>
      <c r="BR462">
        <v>8</v>
      </c>
      <c r="BS462">
        <v>8</v>
      </c>
      <c r="BT462">
        <v>0</v>
      </c>
      <c r="BU462" t="str">
        <f>"8:00 PM"</f>
        <v>8:00 PM</v>
      </c>
      <c r="BV462" t="str">
        <f t="shared" si="30"/>
        <v>5:00 PM</v>
      </c>
      <c r="BW462" t="s">
        <v>128</v>
      </c>
      <c r="BX462">
        <v>0</v>
      </c>
      <c r="BY462">
        <v>24</v>
      </c>
      <c r="BZ462" t="s">
        <v>111</v>
      </c>
      <c r="CA462">
        <v>0</v>
      </c>
      <c r="CB462" t="s">
        <v>509</v>
      </c>
      <c r="CC462" t="s">
        <v>8495</v>
      </c>
      <c r="CD462" t="s">
        <v>1412</v>
      </c>
      <c r="CE462" t="s">
        <v>116</v>
      </c>
      <c r="CF462" t="s">
        <v>117</v>
      </c>
      <c r="CG462">
        <v>96950</v>
      </c>
      <c r="CH462" s="3">
        <v>12.64</v>
      </c>
      <c r="CI462" s="3">
        <v>12.64</v>
      </c>
      <c r="CJ462" s="3">
        <v>18.96</v>
      </c>
      <c r="CK462" s="3">
        <v>18.96</v>
      </c>
      <c r="CL462" t="s">
        <v>132</v>
      </c>
      <c r="CM462" t="s">
        <v>119</v>
      </c>
      <c r="CN462" t="s">
        <v>133</v>
      </c>
      <c r="CP462" t="s">
        <v>134</v>
      </c>
      <c r="CQ462" t="s">
        <v>134</v>
      </c>
      <c r="CR462" t="s">
        <v>134</v>
      </c>
      <c r="CS462" t="s">
        <v>134</v>
      </c>
      <c r="CT462" t="s">
        <v>119</v>
      </c>
      <c r="CU462" t="s">
        <v>134</v>
      </c>
      <c r="CV462" t="s">
        <v>119</v>
      </c>
      <c r="CW462" t="s">
        <v>119</v>
      </c>
      <c r="CX462">
        <v>16702873622</v>
      </c>
      <c r="CY462" t="s">
        <v>217</v>
      </c>
      <c r="CZ462" t="s">
        <v>119</v>
      </c>
      <c r="DA462" t="s">
        <v>134</v>
      </c>
      <c r="DB462" t="s">
        <v>111</v>
      </c>
    </row>
    <row r="463" spans="1:107" ht="15" customHeight="1" x14ac:dyDescent="0.25">
      <c r="A463" t="s">
        <v>6476</v>
      </c>
      <c r="B463" t="s">
        <v>137</v>
      </c>
      <c r="C463" s="1">
        <v>44061.971748842596</v>
      </c>
      <c r="D463" s="1">
        <v>44123</v>
      </c>
      <c r="E463" t="s">
        <v>110</v>
      </c>
      <c r="G463" t="s">
        <v>111</v>
      </c>
      <c r="H463" t="s">
        <v>111</v>
      </c>
      <c r="I463" t="s">
        <v>111</v>
      </c>
      <c r="J463" t="s">
        <v>210</v>
      </c>
      <c r="K463" t="s">
        <v>119</v>
      </c>
      <c r="L463" t="s">
        <v>211</v>
      </c>
      <c r="M463" t="s">
        <v>212</v>
      </c>
      <c r="N463" t="s">
        <v>116</v>
      </c>
      <c r="O463" t="s">
        <v>117</v>
      </c>
      <c r="P463">
        <v>96950</v>
      </c>
      <c r="Q463" t="s">
        <v>118</v>
      </c>
      <c r="R463" t="s">
        <v>119</v>
      </c>
      <c r="S463">
        <v>16702873622</v>
      </c>
      <c r="U463">
        <v>5613</v>
      </c>
      <c r="V463" t="s">
        <v>120</v>
      </c>
      <c r="X463" t="s">
        <v>213</v>
      </c>
      <c r="Y463" t="s">
        <v>214</v>
      </c>
      <c r="Z463" t="s">
        <v>215</v>
      </c>
      <c r="AA463" t="s">
        <v>216</v>
      </c>
      <c r="AB463" t="s">
        <v>211</v>
      </c>
      <c r="AC463" t="s">
        <v>212</v>
      </c>
      <c r="AD463" t="s">
        <v>116</v>
      </c>
      <c r="AE463" t="s">
        <v>117</v>
      </c>
      <c r="AF463">
        <v>96950</v>
      </c>
      <c r="AG463" t="s">
        <v>118</v>
      </c>
      <c r="AH463" t="s">
        <v>119</v>
      </c>
      <c r="AI463">
        <v>16702873622</v>
      </c>
      <c r="AK463" t="s">
        <v>217</v>
      </c>
      <c r="BC463" t="str">
        <f>"49-9071.00"</f>
        <v>49-9071.00</v>
      </c>
      <c r="BD463" t="s">
        <v>125</v>
      </c>
      <c r="BE463" t="s">
        <v>6477</v>
      </c>
      <c r="BF463" t="s">
        <v>5866</v>
      </c>
      <c r="BG463">
        <v>6</v>
      </c>
      <c r="BH463">
        <v>6</v>
      </c>
      <c r="BI463" s="1">
        <v>44105</v>
      </c>
      <c r="BJ463" s="1">
        <v>44469</v>
      </c>
      <c r="BK463" s="1">
        <v>44123</v>
      </c>
      <c r="BL463" s="1">
        <v>44469</v>
      </c>
      <c r="BM463">
        <v>40</v>
      </c>
      <c r="BN463">
        <v>0</v>
      </c>
      <c r="BO463">
        <v>8</v>
      </c>
      <c r="BP463">
        <v>8</v>
      </c>
      <c r="BQ463">
        <v>8</v>
      </c>
      <c r="BR463">
        <v>8</v>
      </c>
      <c r="BS463">
        <v>8</v>
      </c>
      <c r="BT463">
        <v>0</v>
      </c>
      <c r="BU463" t="str">
        <f>"8:00 AM"</f>
        <v>8:00 AM</v>
      </c>
      <c r="BV463" t="str">
        <f t="shared" si="30"/>
        <v>5:00 PM</v>
      </c>
      <c r="BW463" t="s">
        <v>128</v>
      </c>
      <c r="BX463">
        <v>0</v>
      </c>
      <c r="BY463">
        <v>24</v>
      </c>
      <c r="BZ463" t="s">
        <v>111</v>
      </c>
      <c r="CA463">
        <v>0</v>
      </c>
      <c r="CB463" t="s">
        <v>509</v>
      </c>
      <c r="CC463" t="s">
        <v>212</v>
      </c>
      <c r="CD463" t="s">
        <v>119</v>
      </c>
      <c r="CE463" t="s">
        <v>116</v>
      </c>
      <c r="CF463" t="s">
        <v>117</v>
      </c>
      <c r="CG463">
        <v>96950</v>
      </c>
      <c r="CH463" s="3">
        <v>12.64</v>
      </c>
      <c r="CI463" s="3">
        <v>12.64</v>
      </c>
      <c r="CJ463" s="3">
        <v>18.96</v>
      </c>
      <c r="CK463" s="3">
        <v>18.96</v>
      </c>
      <c r="CL463" t="s">
        <v>132</v>
      </c>
      <c r="CM463" t="s">
        <v>119</v>
      </c>
      <c r="CN463" t="s">
        <v>133</v>
      </c>
      <c r="CP463" t="s">
        <v>134</v>
      </c>
      <c r="CQ463" t="s">
        <v>134</v>
      </c>
      <c r="CR463" t="s">
        <v>134</v>
      </c>
      <c r="CS463" t="s">
        <v>134</v>
      </c>
      <c r="CT463" t="s">
        <v>119</v>
      </c>
      <c r="CU463" t="s">
        <v>134</v>
      </c>
      <c r="CV463" t="s">
        <v>119</v>
      </c>
      <c r="CW463" t="s">
        <v>119</v>
      </c>
      <c r="CX463">
        <v>16702873622</v>
      </c>
      <c r="CY463" t="s">
        <v>217</v>
      </c>
      <c r="CZ463" t="s">
        <v>119</v>
      </c>
      <c r="DA463" t="s">
        <v>134</v>
      </c>
      <c r="DB463" t="s">
        <v>111</v>
      </c>
    </row>
    <row r="464" spans="1:107" ht="15" customHeight="1" x14ac:dyDescent="0.25">
      <c r="A464" t="s">
        <v>9226</v>
      </c>
      <c r="B464" t="s">
        <v>109</v>
      </c>
      <c r="C464" s="1">
        <v>44061.979488425925</v>
      </c>
      <c r="D464" s="1">
        <v>44151</v>
      </c>
      <c r="E464" t="s">
        <v>110</v>
      </c>
      <c r="G464" t="s">
        <v>111</v>
      </c>
      <c r="H464" t="s">
        <v>111</v>
      </c>
      <c r="I464" t="s">
        <v>111</v>
      </c>
      <c r="J464" t="s">
        <v>210</v>
      </c>
      <c r="K464" t="s">
        <v>119</v>
      </c>
      <c r="L464" t="s">
        <v>211</v>
      </c>
      <c r="M464" t="s">
        <v>212</v>
      </c>
      <c r="N464" t="s">
        <v>116</v>
      </c>
      <c r="O464" t="s">
        <v>117</v>
      </c>
      <c r="P464">
        <v>96950</v>
      </c>
      <c r="Q464" t="s">
        <v>118</v>
      </c>
      <c r="R464" t="s">
        <v>119</v>
      </c>
      <c r="S464">
        <v>16702873622</v>
      </c>
      <c r="U464">
        <v>236220</v>
      </c>
      <c r="V464" t="s">
        <v>120</v>
      </c>
      <c r="X464" t="s">
        <v>213</v>
      </c>
      <c r="Y464" t="s">
        <v>214</v>
      </c>
      <c r="Z464" t="s">
        <v>215</v>
      </c>
      <c r="AA464" t="s">
        <v>216</v>
      </c>
      <c r="AB464" t="s">
        <v>211</v>
      </c>
      <c r="AC464" t="s">
        <v>212</v>
      </c>
      <c r="AD464" t="s">
        <v>116</v>
      </c>
      <c r="AE464" t="s">
        <v>117</v>
      </c>
      <c r="AF464">
        <v>96950</v>
      </c>
      <c r="AG464" t="s">
        <v>118</v>
      </c>
      <c r="AH464" t="s">
        <v>119</v>
      </c>
      <c r="AI464">
        <v>16702873622</v>
      </c>
      <c r="AK464" t="s">
        <v>217</v>
      </c>
      <c r="BC464" t="str">
        <f>"51-4121.06"</f>
        <v>51-4121.06</v>
      </c>
      <c r="BD464" t="s">
        <v>4926</v>
      </c>
      <c r="BE464" t="s">
        <v>9227</v>
      </c>
      <c r="BF464" t="s">
        <v>9228</v>
      </c>
      <c r="BG464">
        <v>2</v>
      </c>
      <c r="BI464" s="1">
        <v>44105</v>
      </c>
      <c r="BJ464" s="1">
        <v>44469</v>
      </c>
      <c r="BM464">
        <v>40</v>
      </c>
      <c r="BN464">
        <v>0</v>
      </c>
      <c r="BO464">
        <v>8</v>
      </c>
      <c r="BP464">
        <v>8</v>
      </c>
      <c r="BQ464">
        <v>8</v>
      </c>
      <c r="BR464">
        <v>8</v>
      </c>
      <c r="BS464">
        <v>8</v>
      </c>
      <c r="BT464">
        <v>0</v>
      </c>
      <c r="BU464" t="str">
        <f>"8:00 AM"</f>
        <v>8:00 AM</v>
      </c>
      <c r="BV464" t="str">
        <f t="shared" si="30"/>
        <v>5:00 PM</v>
      </c>
      <c r="BW464" t="s">
        <v>128</v>
      </c>
      <c r="BX464">
        <v>0</v>
      </c>
      <c r="BY464">
        <v>12</v>
      </c>
      <c r="BZ464" t="s">
        <v>111</v>
      </c>
      <c r="CA464">
        <v>0</v>
      </c>
      <c r="CB464" t="s">
        <v>509</v>
      </c>
      <c r="CC464" t="s">
        <v>3846</v>
      </c>
      <c r="CD464" t="s">
        <v>1412</v>
      </c>
      <c r="CE464" t="s">
        <v>116</v>
      </c>
      <c r="CF464" t="s">
        <v>117</v>
      </c>
      <c r="CG464">
        <v>96950</v>
      </c>
      <c r="CH464" s="3">
        <v>18.399999999999999</v>
      </c>
      <c r="CI464" s="3">
        <v>18.399999999999999</v>
      </c>
      <c r="CJ464" s="3">
        <v>27.6</v>
      </c>
      <c r="CK464" s="3">
        <v>27.6</v>
      </c>
      <c r="CL464" t="s">
        <v>132</v>
      </c>
      <c r="CM464" t="s">
        <v>119</v>
      </c>
      <c r="CN464" t="s">
        <v>133</v>
      </c>
      <c r="CP464" t="s">
        <v>134</v>
      </c>
      <c r="CQ464" t="s">
        <v>134</v>
      </c>
      <c r="CR464" t="s">
        <v>134</v>
      </c>
      <c r="CS464" t="s">
        <v>134</v>
      </c>
      <c r="CT464" t="s">
        <v>119</v>
      </c>
      <c r="CU464" t="s">
        <v>134</v>
      </c>
      <c r="CV464" t="s">
        <v>119</v>
      </c>
      <c r="CW464" t="s">
        <v>119</v>
      </c>
      <c r="CX464">
        <v>16702873622</v>
      </c>
      <c r="CY464" t="s">
        <v>217</v>
      </c>
      <c r="CZ464" t="s">
        <v>119</v>
      </c>
      <c r="DA464" t="s">
        <v>134</v>
      </c>
      <c r="DB464" t="s">
        <v>111</v>
      </c>
    </row>
    <row r="465" spans="1:111" ht="15" customHeight="1" x14ac:dyDescent="0.25">
      <c r="A465" t="s">
        <v>5854</v>
      </c>
      <c r="B465" t="s">
        <v>109</v>
      </c>
      <c r="C465" s="1">
        <v>44061.986580208337</v>
      </c>
      <c r="D465" s="1">
        <v>44169</v>
      </c>
      <c r="E465" t="s">
        <v>110</v>
      </c>
      <c r="G465" t="s">
        <v>111</v>
      </c>
      <c r="H465" t="s">
        <v>111</v>
      </c>
      <c r="I465" t="s">
        <v>111</v>
      </c>
      <c r="J465" t="s">
        <v>210</v>
      </c>
      <c r="K465" t="s">
        <v>119</v>
      </c>
      <c r="L465" t="s">
        <v>211</v>
      </c>
      <c r="M465" t="s">
        <v>212</v>
      </c>
      <c r="N465" t="s">
        <v>116</v>
      </c>
      <c r="O465" t="s">
        <v>117</v>
      </c>
      <c r="P465">
        <v>96950</v>
      </c>
      <c r="Q465" t="s">
        <v>118</v>
      </c>
      <c r="R465" t="s">
        <v>119</v>
      </c>
      <c r="S465">
        <v>16702873622</v>
      </c>
      <c r="U465">
        <v>236220</v>
      </c>
      <c r="V465" t="s">
        <v>120</v>
      </c>
      <c r="X465" t="s">
        <v>213</v>
      </c>
      <c r="Y465" t="s">
        <v>214</v>
      </c>
      <c r="Z465" t="s">
        <v>215</v>
      </c>
      <c r="AA465" t="s">
        <v>216</v>
      </c>
      <c r="AB465" t="s">
        <v>211</v>
      </c>
      <c r="AC465" t="s">
        <v>212</v>
      </c>
      <c r="AD465" t="s">
        <v>116</v>
      </c>
      <c r="AE465" t="s">
        <v>117</v>
      </c>
      <c r="AF465">
        <v>96950</v>
      </c>
      <c r="AG465" t="s">
        <v>118</v>
      </c>
      <c r="AH465" t="s">
        <v>119</v>
      </c>
      <c r="AI465">
        <v>16702873622</v>
      </c>
      <c r="AK465" t="s">
        <v>217</v>
      </c>
      <c r="BC465" t="str">
        <f>"17-3023.01"</f>
        <v>17-3023.01</v>
      </c>
      <c r="BD465" t="s">
        <v>5855</v>
      </c>
      <c r="BE465" t="s">
        <v>5856</v>
      </c>
      <c r="BF465" t="s">
        <v>5857</v>
      </c>
      <c r="BG465">
        <v>3</v>
      </c>
      <c r="BI465" s="1">
        <v>44105</v>
      </c>
      <c r="BJ465" s="1">
        <v>44469</v>
      </c>
      <c r="BM465">
        <v>40</v>
      </c>
      <c r="BN465">
        <v>0</v>
      </c>
      <c r="BO465">
        <v>8</v>
      </c>
      <c r="BP465">
        <v>8</v>
      </c>
      <c r="BQ465">
        <v>8</v>
      </c>
      <c r="BR465">
        <v>8</v>
      </c>
      <c r="BS465">
        <v>8</v>
      </c>
      <c r="BT465">
        <v>0</v>
      </c>
      <c r="BU465" t="str">
        <f>"8:00 AM"</f>
        <v>8:00 AM</v>
      </c>
      <c r="BV465" t="str">
        <f t="shared" si="30"/>
        <v>5:00 PM</v>
      </c>
      <c r="BW465" t="s">
        <v>128</v>
      </c>
      <c r="BX465">
        <v>0</v>
      </c>
      <c r="BY465">
        <v>24</v>
      </c>
      <c r="BZ465" t="s">
        <v>111</v>
      </c>
      <c r="CA465">
        <v>0</v>
      </c>
      <c r="CB465" t="s">
        <v>509</v>
      </c>
      <c r="CC465" t="s">
        <v>221</v>
      </c>
      <c r="CD465" t="s">
        <v>222</v>
      </c>
      <c r="CE465" t="s">
        <v>116</v>
      </c>
      <c r="CF465" t="s">
        <v>117</v>
      </c>
      <c r="CG465">
        <v>96950</v>
      </c>
      <c r="CH465" s="3">
        <v>26.84</v>
      </c>
      <c r="CI465" s="3">
        <v>26.84</v>
      </c>
      <c r="CJ465" s="3">
        <v>40.26</v>
      </c>
      <c r="CK465" s="3">
        <v>40.26</v>
      </c>
      <c r="CL465" t="s">
        <v>132</v>
      </c>
      <c r="CM465" t="s">
        <v>119</v>
      </c>
      <c r="CN465" t="s">
        <v>133</v>
      </c>
      <c r="CP465" t="s">
        <v>134</v>
      </c>
      <c r="CQ465" t="s">
        <v>134</v>
      </c>
      <c r="CR465" t="s">
        <v>134</v>
      </c>
      <c r="CS465" t="s">
        <v>134</v>
      </c>
      <c r="CT465" t="s">
        <v>119</v>
      </c>
      <c r="CU465" t="s">
        <v>134</v>
      </c>
      <c r="CV465" t="s">
        <v>119</v>
      </c>
      <c r="CW465" t="s">
        <v>119</v>
      </c>
      <c r="CX465">
        <v>16702873622</v>
      </c>
      <c r="CY465" t="s">
        <v>217</v>
      </c>
      <c r="CZ465" t="s">
        <v>119</v>
      </c>
      <c r="DA465" t="s">
        <v>134</v>
      </c>
      <c r="DB465" t="s">
        <v>111</v>
      </c>
    </row>
    <row r="466" spans="1:111" ht="15" customHeight="1" x14ac:dyDescent="0.25">
      <c r="A466" t="s">
        <v>1405</v>
      </c>
      <c r="B466" t="s">
        <v>109</v>
      </c>
      <c r="C466" s="1">
        <v>44061.991669907409</v>
      </c>
      <c r="D466" s="1">
        <v>44169</v>
      </c>
      <c r="E466" t="s">
        <v>110</v>
      </c>
      <c r="G466" t="s">
        <v>111</v>
      </c>
      <c r="H466" t="s">
        <v>111</v>
      </c>
      <c r="I466" t="s">
        <v>111</v>
      </c>
      <c r="J466" t="s">
        <v>210</v>
      </c>
      <c r="K466" t="s">
        <v>1406</v>
      </c>
      <c r="L466" t="s">
        <v>211</v>
      </c>
      <c r="M466" t="s">
        <v>212</v>
      </c>
      <c r="N466" t="s">
        <v>116</v>
      </c>
      <c r="O466" t="s">
        <v>117</v>
      </c>
      <c r="P466">
        <v>96950</v>
      </c>
      <c r="Q466" t="s">
        <v>118</v>
      </c>
      <c r="R466" t="s">
        <v>119</v>
      </c>
      <c r="S466">
        <v>16702873622</v>
      </c>
      <c r="U466">
        <v>236220</v>
      </c>
      <c r="V466" t="s">
        <v>120</v>
      </c>
      <c r="X466" t="s">
        <v>213</v>
      </c>
      <c r="Y466" t="s">
        <v>214</v>
      </c>
      <c r="Z466" t="s">
        <v>215</v>
      </c>
      <c r="AA466" t="s">
        <v>216</v>
      </c>
      <c r="AB466" t="s">
        <v>211</v>
      </c>
      <c r="AC466" t="s">
        <v>212</v>
      </c>
      <c r="AD466" t="s">
        <v>116</v>
      </c>
      <c r="AE466" t="s">
        <v>117</v>
      </c>
      <c r="AF466">
        <v>96950</v>
      </c>
      <c r="AG466" t="s">
        <v>118</v>
      </c>
      <c r="AH466" t="s">
        <v>119</v>
      </c>
      <c r="AI466">
        <v>16702873622</v>
      </c>
      <c r="AK466" t="s">
        <v>217</v>
      </c>
      <c r="BC466" t="str">
        <f>"51-7011.00"</f>
        <v>51-7011.00</v>
      </c>
      <c r="BD466" t="s">
        <v>1407</v>
      </c>
      <c r="BE466" t="s">
        <v>1408</v>
      </c>
      <c r="BF466" t="s">
        <v>1409</v>
      </c>
      <c r="BG466">
        <v>2</v>
      </c>
      <c r="BI466" s="1">
        <v>44105</v>
      </c>
      <c r="BJ466" s="1">
        <v>44469</v>
      </c>
      <c r="BM466">
        <v>40</v>
      </c>
      <c r="BN466">
        <v>0</v>
      </c>
      <c r="BO466">
        <v>8</v>
      </c>
      <c r="BP466">
        <v>8</v>
      </c>
      <c r="BQ466">
        <v>8</v>
      </c>
      <c r="BR466">
        <v>8</v>
      </c>
      <c r="BS466">
        <v>8</v>
      </c>
      <c r="BT466">
        <v>0</v>
      </c>
      <c r="BU466" t="str">
        <f>"8:00 AM"</f>
        <v>8:00 AM</v>
      </c>
      <c r="BV466" t="str">
        <f t="shared" si="30"/>
        <v>5:00 PM</v>
      </c>
      <c r="BW466" t="s">
        <v>128</v>
      </c>
      <c r="BX466">
        <v>0</v>
      </c>
      <c r="BY466">
        <v>12</v>
      </c>
      <c r="BZ466" t="s">
        <v>111</v>
      </c>
      <c r="CA466">
        <v>0</v>
      </c>
      <c r="CB466" s="2" t="s">
        <v>1410</v>
      </c>
      <c r="CC466" t="s">
        <v>1411</v>
      </c>
      <c r="CD466" t="s">
        <v>1412</v>
      </c>
      <c r="CE466" t="s">
        <v>116</v>
      </c>
      <c r="CF466" t="s">
        <v>117</v>
      </c>
      <c r="CG466">
        <v>96950</v>
      </c>
      <c r="CH466" s="3">
        <v>12.84</v>
      </c>
      <c r="CI466" s="3">
        <v>12.84</v>
      </c>
      <c r="CJ466" s="3">
        <v>19.260000000000002</v>
      </c>
      <c r="CK466" s="3">
        <v>19.260000000000002</v>
      </c>
      <c r="CL466" t="s">
        <v>132</v>
      </c>
      <c r="CM466" t="s">
        <v>119</v>
      </c>
      <c r="CN466" t="s">
        <v>133</v>
      </c>
      <c r="CP466" t="s">
        <v>134</v>
      </c>
      <c r="CQ466" t="s">
        <v>134</v>
      </c>
      <c r="CR466" t="s">
        <v>134</v>
      </c>
      <c r="CS466" t="s">
        <v>134</v>
      </c>
      <c r="CT466" t="s">
        <v>119</v>
      </c>
      <c r="CU466" t="s">
        <v>134</v>
      </c>
      <c r="CV466" t="s">
        <v>119</v>
      </c>
      <c r="CW466" t="s">
        <v>119</v>
      </c>
      <c r="CX466">
        <v>16702873622</v>
      </c>
      <c r="CY466" t="s">
        <v>1413</v>
      </c>
      <c r="CZ466" t="s">
        <v>119</v>
      </c>
      <c r="DA466" t="s">
        <v>134</v>
      </c>
      <c r="DB466" t="s">
        <v>111</v>
      </c>
    </row>
    <row r="467" spans="1:111" ht="15" customHeight="1" x14ac:dyDescent="0.25">
      <c r="A467" t="s">
        <v>955</v>
      </c>
      <c r="B467" t="s">
        <v>137</v>
      </c>
      <c r="C467" s="1">
        <v>44062.007581597223</v>
      </c>
      <c r="D467" s="1">
        <v>44138</v>
      </c>
      <c r="E467" t="s">
        <v>138</v>
      </c>
      <c r="F467" s="1">
        <v>44103.833333333336</v>
      </c>
      <c r="G467" t="s">
        <v>111</v>
      </c>
      <c r="H467" t="s">
        <v>111</v>
      </c>
      <c r="I467" t="s">
        <v>111</v>
      </c>
      <c r="J467" t="s">
        <v>530</v>
      </c>
      <c r="K467" t="s">
        <v>956</v>
      </c>
      <c r="L467" t="s">
        <v>532</v>
      </c>
      <c r="M467" t="s">
        <v>533</v>
      </c>
      <c r="N467" t="s">
        <v>116</v>
      </c>
      <c r="O467" t="s">
        <v>117</v>
      </c>
      <c r="P467">
        <v>96950</v>
      </c>
      <c r="Q467" t="s">
        <v>118</v>
      </c>
      <c r="R467" t="s">
        <v>119</v>
      </c>
      <c r="S467">
        <v>16702346666</v>
      </c>
      <c r="U467">
        <v>81231</v>
      </c>
      <c r="V467" t="s">
        <v>120</v>
      </c>
      <c r="X467" t="s">
        <v>534</v>
      </c>
      <c r="Y467" t="s">
        <v>535</v>
      </c>
      <c r="AA467" t="s">
        <v>123</v>
      </c>
      <c r="AB467" t="s">
        <v>532</v>
      </c>
      <c r="AC467" t="s">
        <v>533</v>
      </c>
      <c r="AD467" t="s">
        <v>116</v>
      </c>
      <c r="AE467" t="s">
        <v>117</v>
      </c>
      <c r="AF467">
        <v>96950</v>
      </c>
      <c r="AG467" t="s">
        <v>118</v>
      </c>
      <c r="AH467" t="s">
        <v>119</v>
      </c>
      <c r="AI467">
        <v>16702346666</v>
      </c>
      <c r="AK467" t="s">
        <v>536</v>
      </c>
      <c r="BC467" t="str">
        <f>"51-6011.00"</f>
        <v>51-6011.00</v>
      </c>
      <c r="BD467" t="s">
        <v>957</v>
      </c>
      <c r="BE467" t="s">
        <v>958</v>
      </c>
      <c r="BF467" t="s">
        <v>959</v>
      </c>
      <c r="BG467">
        <v>2</v>
      </c>
      <c r="BH467">
        <v>2</v>
      </c>
      <c r="BI467" s="1">
        <v>44105</v>
      </c>
      <c r="BJ467" s="1">
        <v>44469</v>
      </c>
      <c r="BK467" s="1">
        <v>44138</v>
      </c>
      <c r="BL467" s="1">
        <v>44469</v>
      </c>
      <c r="BM467">
        <v>40</v>
      </c>
      <c r="BN467">
        <v>0</v>
      </c>
      <c r="BO467">
        <v>8</v>
      </c>
      <c r="BP467">
        <v>8</v>
      </c>
      <c r="BQ467">
        <v>8</v>
      </c>
      <c r="BR467">
        <v>8</v>
      </c>
      <c r="BS467">
        <v>8</v>
      </c>
      <c r="BT467">
        <v>0</v>
      </c>
      <c r="BU467" t="str">
        <f>"8:00 AM"</f>
        <v>8:00 AM</v>
      </c>
      <c r="BV467" t="str">
        <f t="shared" si="30"/>
        <v>5:00 PM</v>
      </c>
      <c r="BW467" t="s">
        <v>128</v>
      </c>
      <c r="BX467">
        <v>0</v>
      </c>
      <c r="BY467">
        <v>3</v>
      </c>
      <c r="BZ467" t="s">
        <v>111</v>
      </c>
      <c r="CA467">
        <v>0</v>
      </c>
      <c r="CB467" s="2" t="s">
        <v>960</v>
      </c>
      <c r="CC467" t="s">
        <v>532</v>
      </c>
      <c r="CD467" t="s">
        <v>533</v>
      </c>
      <c r="CE467" t="s">
        <v>116</v>
      </c>
      <c r="CF467" t="s">
        <v>117</v>
      </c>
      <c r="CG467">
        <v>96950</v>
      </c>
      <c r="CH467" s="3">
        <v>7.45</v>
      </c>
      <c r="CI467" s="3">
        <v>7.45</v>
      </c>
      <c r="CJ467" s="3">
        <v>11.18</v>
      </c>
      <c r="CK467" s="3">
        <v>11.18</v>
      </c>
      <c r="CL467" t="s">
        <v>132</v>
      </c>
      <c r="CM467" t="s">
        <v>119</v>
      </c>
      <c r="CN467" t="s">
        <v>133</v>
      </c>
      <c r="CP467" t="s">
        <v>111</v>
      </c>
      <c r="CQ467" t="s">
        <v>134</v>
      </c>
      <c r="CR467" t="s">
        <v>111</v>
      </c>
      <c r="CS467" t="s">
        <v>134</v>
      </c>
      <c r="CT467" t="s">
        <v>119</v>
      </c>
      <c r="CU467" t="s">
        <v>134</v>
      </c>
      <c r="CV467" t="s">
        <v>119</v>
      </c>
      <c r="CW467" t="s">
        <v>119</v>
      </c>
      <c r="CX467">
        <v>16702346666</v>
      </c>
      <c r="CY467" t="s">
        <v>540</v>
      </c>
      <c r="CZ467" t="s">
        <v>119</v>
      </c>
      <c r="DA467" t="s">
        <v>134</v>
      </c>
      <c r="DB467" t="s">
        <v>111</v>
      </c>
    </row>
    <row r="468" spans="1:111" ht="15" customHeight="1" x14ac:dyDescent="0.25">
      <c r="A468" t="s">
        <v>7321</v>
      </c>
      <c r="B468" t="s">
        <v>137</v>
      </c>
      <c r="C468" s="1">
        <v>44062.010676620368</v>
      </c>
      <c r="D468" s="1">
        <v>44131</v>
      </c>
      <c r="E468" t="s">
        <v>138</v>
      </c>
      <c r="F468" s="1">
        <v>44103.833333333336</v>
      </c>
      <c r="G468" t="s">
        <v>134</v>
      </c>
      <c r="H468" t="s">
        <v>111</v>
      </c>
      <c r="I468" t="s">
        <v>111</v>
      </c>
      <c r="J468" t="s">
        <v>651</v>
      </c>
      <c r="K468" t="s">
        <v>652</v>
      </c>
      <c r="L468" t="s">
        <v>551</v>
      </c>
      <c r="M468" t="s">
        <v>653</v>
      </c>
      <c r="N468" t="s">
        <v>552</v>
      </c>
      <c r="O468" t="s">
        <v>117</v>
      </c>
      <c r="P468">
        <v>96952</v>
      </c>
      <c r="Q468" t="s">
        <v>118</v>
      </c>
      <c r="R468" t="s">
        <v>119</v>
      </c>
      <c r="S468">
        <v>16704334428</v>
      </c>
      <c r="U468">
        <v>447110</v>
      </c>
      <c r="V468" t="s">
        <v>120</v>
      </c>
      <c r="X468" t="s">
        <v>654</v>
      </c>
      <c r="Y468" t="s">
        <v>655</v>
      </c>
      <c r="Z468" t="s">
        <v>656</v>
      </c>
      <c r="AA468" t="s">
        <v>657</v>
      </c>
      <c r="AB468" t="s">
        <v>551</v>
      </c>
      <c r="AC468" t="s">
        <v>653</v>
      </c>
      <c r="AD468" t="s">
        <v>552</v>
      </c>
      <c r="AE468" t="s">
        <v>117</v>
      </c>
      <c r="AF468">
        <v>96952</v>
      </c>
      <c r="AG468" t="s">
        <v>118</v>
      </c>
      <c r="AH468" t="s">
        <v>119</v>
      </c>
      <c r="AI468">
        <v>16709894711</v>
      </c>
      <c r="AK468" t="s">
        <v>658</v>
      </c>
      <c r="BC468" t="str">
        <f>"49-3053.00"</f>
        <v>49-3053.00</v>
      </c>
      <c r="BD468" t="s">
        <v>7322</v>
      </c>
      <c r="BE468" t="s">
        <v>7323</v>
      </c>
      <c r="BF468" t="s">
        <v>2369</v>
      </c>
      <c r="BG468">
        <v>1</v>
      </c>
      <c r="BH468">
        <v>1</v>
      </c>
      <c r="BI468" s="1">
        <v>44105</v>
      </c>
      <c r="BJ468" s="1">
        <v>45199</v>
      </c>
      <c r="BK468" s="1">
        <v>44131</v>
      </c>
      <c r="BL468" s="1">
        <v>45199</v>
      </c>
      <c r="BM468">
        <v>40</v>
      </c>
      <c r="BN468">
        <v>0</v>
      </c>
      <c r="BO468">
        <v>8</v>
      </c>
      <c r="BP468">
        <v>8</v>
      </c>
      <c r="BQ468">
        <v>8</v>
      </c>
      <c r="BR468">
        <v>8</v>
      </c>
      <c r="BS468">
        <v>8</v>
      </c>
      <c r="BT468">
        <v>0</v>
      </c>
      <c r="BU468" t="str">
        <f>"7:30 AM"</f>
        <v>7:30 AM</v>
      </c>
      <c r="BV468" t="str">
        <f>"4:30 PM"</f>
        <v>4:30 PM</v>
      </c>
      <c r="BW468" t="s">
        <v>128</v>
      </c>
      <c r="BX468">
        <v>12</v>
      </c>
      <c r="BY468">
        <v>12</v>
      </c>
      <c r="BZ468" t="s">
        <v>111</v>
      </c>
      <c r="CA468">
        <v>0</v>
      </c>
      <c r="CB468" t="s">
        <v>7324</v>
      </c>
      <c r="CC468" t="s">
        <v>653</v>
      </c>
      <c r="CD468" t="s">
        <v>661</v>
      </c>
      <c r="CE468" t="s">
        <v>552</v>
      </c>
      <c r="CF468" t="s">
        <v>117</v>
      </c>
      <c r="CG468">
        <v>96952</v>
      </c>
      <c r="CH468" s="3">
        <v>13.27</v>
      </c>
      <c r="CI468" s="3">
        <v>13.27</v>
      </c>
      <c r="CJ468" s="3">
        <v>19.91</v>
      </c>
      <c r="CK468" s="3">
        <v>19.91</v>
      </c>
      <c r="CL468" t="s">
        <v>132</v>
      </c>
      <c r="CN468" t="s">
        <v>133</v>
      </c>
      <c r="CP468" t="s">
        <v>111</v>
      </c>
      <c r="CQ468" t="s">
        <v>134</v>
      </c>
      <c r="CR468" t="s">
        <v>111</v>
      </c>
      <c r="CS468" t="s">
        <v>134</v>
      </c>
      <c r="CT468" t="s">
        <v>119</v>
      </c>
      <c r="CU468" t="s">
        <v>134</v>
      </c>
      <c r="CV468" t="s">
        <v>119</v>
      </c>
      <c r="CW468" t="s">
        <v>662</v>
      </c>
      <c r="CX468">
        <v>16704334428</v>
      </c>
      <c r="CY468" t="s">
        <v>658</v>
      </c>
      <c r="CZ468" t="s">
        <v>119</v>
      </c>
      <c r="DA468" t="s">
        <v>134</v>
      </c>
      <c r="DB468" t="s">
        <v>111</v>
      </c>
    </row>
    <row r="469" spans="1:111" ht="15" customHeight="1" x14ac:dyDescent="0.25">
      <c r="A469" t="s">
        <v>529</v>
      </c>
      <c r="B469" t="s">
        <v>137</v>
      </c>
      <c r="C469" s="1">
        <v>44062.013987152779</v>
      </c>
      <c r="D469" s="1">
        <v>44133</v>
      </c>
      <c r="E469" t="s">
        <v>110</v>
      </c>
      <c r="G469" t="s">
        <v>111</v>
      </c>
      <c r="H469" t="s">
        <v>111</v>
      </c>
      <c r="I469" t="s">
        <v>111</v>
      </c>
      <c r="J469" t="s">
        <v>530</v>
      </c>
      <c r="K469" t="s">
        <v>531</v>
      </c>
      <c r="L469" t="s">
        <v>532</v>
      </c>
      <c r="M469" t="s">
        <v>533</v>
      </c>
      <c r="N469" t="s">
        <v>116</v>
      </c>
      <c r="O469" t="s">
        <v>117</v>
      </c>
      <c r="P469">
        <v>96950</v>
      </c>
      <c r="Q469" t="s">
        <v>118</v>
      </c>
      <c r="R469" t="s">
        <v>119</v>
      </c>
      <c r="S469">
        <v>16702346666</v>
      </c>
      <c r="U469">
        <v>115115</v>
      </c>
      <c r="V469" t="s">
        <v>120</v>
      </c>
      <c r="X469" t="s">
        <v>534</v>
      </c>
      <c r="Y469" t="s">
        <v>535</v>
      </c>
      <c r="AA469" t="s">
        <v>123</v>
      </c>
      <c r="AB469" t="s">
        <v>532</v>
      </c>
      <c r="AC469" t="s">
        <v>533</v>
      </c>
      <c r="AD469" t="s">
        <v>116</v>
      </c>
      <c r="AE469" t="s">
        <v>117</v>
      </c>
      <c r="AF469">
        <v>96950</v>
      </c>
      <c r="AG469" t="s">
        <v>118</v>
      </c>
      <c r="AH469" t="s">
        <v>119</v>
      </c>
      <c r="AI469">
        <v>16702346666</v>
      </c>
      <c r="AK469" t="s">
        <v>536</v>
      </c>
      <c r="BC469" t="str">
        <f>"45-2092.02"</f>
        <v>45-2092.02</v>
      </c>
      <c r="BD469" t="s">
        <v>187</v>
      </c>
      <c r="BE469" t="s">
        <v>537</v>
      </c>
      <c r="BF469" t="s">
        <v>538</v>
      </c>
      <c r="BG469">
        <v>2</v>
      </c>
      <c r="BH469">
        <v>2</v>
      </c>
      <c r="BI469" s="1">
        <v>44105</v>
      </c>
      <c r="BJ469" s="1">
        <v>44469</v>
      </c>
      <c r="BK469" s="1">
        <v>44133</v>
      </c>
      <c r="BL469" s="1">
        <v>44469</v>
      </c>
      <c r="BM469">
        <v>40</v>
      </c>
      <c r="BN469">
        <v>0</v>
      </c>
      <c r="BO469">
        <v>8</v>
      </c>
      <c r="BP469">
        <v>8</v>
      </c>
      <c r="BQ469">
        <v>8</v>
      </c>
      <c r="BR469">
        <v>8</v>
      </c>
      <c r="BS469">
        <v>8</v>
      </c>
      <c r="BT469">
        <v>0</v>
      </c>
      <c r="BU469" t="str">
        <f>"8:00 AM"</f>
        <v>8:00 AM</v>
      </c>
      <c r="BV469" t="str">
        <f t="shared" ref="BV469:BV480" si="31">"5:00 PM"</f>
        <v>5:00 PM</v>
      </c>
      <c r="BW469" t="s">
        <v>128</v>
      </c>
      <c r="BX469">
        <v>0</v>
      </c>
      <c r="BY469">
        <v>3</v>
      </c>
      <c r="BZ469" t="s">
        <v>111</v>
      </c>
      <c r="CA469">
        <v>0</v>
      </c>
      <c r="CB469" t="s">
        <v>539</v>
      </c>
      <c r="CC469" t="s">
        <v>532</v>
      </c>
      <c r="CD469" t="s">
        <v>533</v>
      </c>
      <c r="CE469" t="s">
        <v>116</v>
      </c>
      <c r="CF469" t="s">
        <v>117</v>
      </c>
      <c r="CG469">
        <v>96950</v>
      </c>
      <c r="CH469" s="3">
        <v>9.0299999999999994</v>
      </c>
      <c r="CI469" s="3">
        <v>9.0299999999999994</v>
      </c>
      <c r="CJ469" s="3">
        <v>13.55</v>
      </c>
      <c r="CK469" s="3">
        <v>13.55</v>
      </c>
      <c r="CL469" t="s">
        <v>132</v>
      </c>
      <c r="CM469" t="s">
        <v>119</v>
      </c>
      <c r="CN469" t="s">
        <v>133</v>
      </c>
      <c r="CP469" t="s">
        <v>111</v>
      </c>
      <c r="CQ469" t="s">
        <v>134</v>
      </c>
      <c r="CR469" t="s">
        <v>134</v>
      </c>
      <c r="CS469" t="s">
        <v>134</v>
      </c>
      <c r="CT469" t="s">
        <v>119</v>
      </c>
      <c r="CU469" t="s">
        <v>134</v>
      </c>
      <c r="CV469" t="s">
        <v>119</v>
      </c>
      <c r="CW469" t="s">
        <v>119</v>
      </c>
      <c r="CX469">
        <v>16702346666</v>
      </c>
      <c r="CY469" t="s">
        <v>540</v>
      </c>
      <c r="CZ469" t="s">
        <v>119</v>
      </c>
      <c r="DA469" t="s">
        <v>134</v>
      </c>
      <c r="DB469" t="s">
        <v>111</v>
      </c>
    </row>
    <row r="470" spans="1:111" ht="15" customHeight="1" x14ac:dyDescent="0.25">
      <c r="A470" t="s">
        <v>1819</v>
      </c>
      <c r="B470" t="s">
        <v>137</v>
      </c>
      <c r="C470" s="1">
        <v>44062.079768750002</v>
      </c>
      <c r="D470" s="1">
        <v>44134</v>
      </c>
      <c r="E470" t="s">
        <v>110</v>
      </c>
      <c r="G470" t="s">
        <v>134</v>
      </c>
      <c r="H470" t="s">
        <v>111</v>
      </c>
      <c r="I470" t="s">
        <v>111</v>
      </c>
      <c r="J470" t="s">
        <v>1820</v>
      </c>
      <c r="L470" t="s">
        <v>1821</v>
      </c>
      <c r="N470" t="s">
        <v>116</v>
      </c>
      <c r="O470" t="s">
        <v>117</v>
      </c>
      <c r="P470">
        <v>96950</v>
      </c>
      <c r="Q470" t="s">
        <v>118</v>
      </c>
      <c r="S470">
        <v>16702342362</v>
      </c>
      <c r="U470">
        <v>541330</v>
      </c>
      <c r="V470" t="s">
        <v>120</v>
      </c>
      <c r="X470" t="s">
        <v>1822</v>
      </c>
      <c r="Y470" t="s">
        <v>1823</v>
      </c>
      <c r="Z470" t="s">
        <v>1824</v>
      </c>
      <c r="AA470" t="s">
        <v>342</v>
      </c>
      <c r="AB470" t="s">
        <v>1825</v>
      </c>
      <c r="AC470" t="s">
        <v>1826</v>
      </c>
      <c r="AD470" t="s">
        <v>1827</v>
      </c>
      <c r="AE470" t="s">
        <v>117</v>
      </c>
      <c r="AF470">
        <v>96950</v>
      </c>
      <c r="AG470" t="s">
        <v>118</v>
      </c>
      <c r="AI470">
        <v>16702342362</v>
      </c>
      <c r="AK470" t="s">
        <v>1828</v>
      </c>
      <c r="AL470" t="s">
        <v>1192</v>
      </c>
      <c r="AM470" t="s">
        <v>183</v>
      </c>
      <c r="AN470" t="s">
        <v>457</v>
      </c>
      <c r="AO470" t="s">
        <v>1128</v>
      </c>
      <c r="AP470" t="s">
        <v>1829</v>
      </c>
      <c r="AQ470" t="s">
        <v>1830</v>
      </c>
      <c r="AR470" t="s">
        <v>1831</v>
      </c>
      <c r="AS470" t="s">
        <v>410</v>
      </c>
      <c r="AT470">
        <v>96910</v>
      </c>
      <c r="AU470" t="s">
        <v>118</v>
      </c>
      <c r="AW470">
        <v>16714779084</v>
      </c>
      <c r="AY470" t="s">
        <v>1832</v>
      </c>
      <c r="AZ470" t="s">
        <v>1833</v>
      </c>
      <c r="BA470" t="s">
        <v>410</v>
      </c>
      <c r="BB470" t="s">
        <v>1834</v>
      </c>
      <c r="BC470" t="str">
        <f>"51-9061.00"</f>
        <v>51-9061.00</v>
      </c>
      <c r="BD470" t="s">
        <v>1835</v>
      </c>
      <c r="BE470" t="s">
        <v>1836</v>
      </c>
      <c r="BF470" t="s">
        <v>1837</v>
      </c>
      <c r="BG470">
        <v>1</v>
      </c>
      <c r="BH470">
        <v>1</v>
      </c>
      <c r="BI470" s="1">
        <v>44105</v>
      </c>
      <c r="BJ470" s="1">
        <v>45199</v>
      </c>
      <c r="BK470" s="1">
        <v>44134</v>
      </c>
      <c r="BL470" s="1">
        <v>45199</v>
      </c>
      <c r="BM470">
        <v>35</v>
      </c>
      <c r="BN470">
        <v>0</v>
      </c>
      <c r="BO470">
        <v>7</v>
      </c>
      <c r="BP470">
        <v>7</v>
      </c>
      <c r="BQ470">
        <v>7</v>
      </c>
      <c r="BR470">
        <v>7</v>
      </c>
      <c r="BS470">
        <v>7</v>
      </c>
      <c r="BT470">
        <v>0</v>
      </c>
      <c r="BU470" t="str">
        <f>"9:00 AM"</f>
        <v>9:00 AM</v>
      </c>
      <c r="BV470" t="str">
        <f t="shared" si="31"/>
        <v>5:00 PM</v>
      </c>
      <c r="BW470" t="s">
        <v>128</v>
      </c>
      <c r="BX470">
        <v>0</v>
      </c>
      <c r="BY470">
        <v>18</v>
      </c>
      <c r="BZ470" t="s">
        <v>111</v>
      </c>
      <c r="CA470">
        <v>0</v>
      </c>
      <c r="CB470" s="2" t="s">
        <v>1838</v>
      </c>
      <c r="CC470" t="s">
        <v>1839</v>
      </c>
      <c r="CD470" t="s">
        <v>741</v>
      </c>
      <c r="CE470" t="s">
        <v>154</v>
      </c>
      <c r="CF470" t="s">
        <v>117</v>
      </c>
      <c r="CG470">
        <v>96950</v>
      </c>
      <c r="CH470" s="3">
        <v>16.760000000000002</v>
      </c>
      <c r="CI470" s="3">
        <v>16.760000000000002</v>
      </c>
      <c r="CJ470" s="3">
        <v>25.14</v>
      </c>
      <c r="CK470" s="3">
        <v>25.14</v>
      </c>
      <c r="CL470" t="s">
        <v>132</v>
      </c>
      <c r="CM470" t="s">
        <v>119</v>
      </c>
      <c r="CN470" t="s">
        <v>133</v>
      </c>
      <c r="CP470" t="s">
        <v>111</v>
      </c>
      <c r="CQ470" t="s">
        <v>134</v>
      </c>
      <c r="CR470" t="s">
        <v>111</v>
      </c>
      <c r="CS470" t="s">
        <v>134</v>
      </c>
      <c r="CT470" t="s">
        <v>119</v>
      </c>
      <c r="CU470" t="s">
        <v>134</v>
      </c>
      <c r="CV470" t="s">
        <v>119</v>
      </c>
      <c r="CW470" t="s">
        <v>1840</v>
      </c>
      <c r="CX470">
        <v>16702342362</v>
      </c>
      <c r="CY470" t="s">
        <v>1828</v>
      </c>
      <c r="CZ470" t="s">
        <v>1841</v>
      </c>
      <c r="DA470" t="s">
        <v>134</v>
      </c>
      <c r="DB470" t="s">
        <v>111</v>
      </c>
    </row>
    <row r="471" spans="1:111" ht="15" customHeight="1" x14ac:dyDescent="0.25">
      <c r="A471" t="s">
        <v>9531</v>
      </c>
      <c r="B471" t="s">
        <v>109</v>
      </c>
      <c r="C471" s="1">
        <v>44062.107217476849</v>
      </c>
      <c r="D471" s="1">
        <v>44152</v>
      </c>
      <c r="E471" t="s">
        <v>138</v>
      </c>
      <c r="F471" s="1">
        <v>44102.833333333336</v>
      </c>
      <c r="G471" t="s">
        <v>134</v>
      </c>
      <c r="H471" t="s">
        <v>111</v>
      </c>
      <c r="I471" t="s">
        <v>111</v>
      </c>
      <c r="J471" t="s">
        <v>3674</v>
      </c>
      <c r="K471" t="s">
        <v>9532</v>
      </c>
      <c r="L471" t="s">
        <v>3675</v>
      </c>
      <c r="M471" t="s">
        <v>286</v>
      </c>
      <c r="N471" t="s">
        <v>154</v>
      </c>
      <c r="O471" t="s">
        <v>117</v>
      </c>
      <c r="P471">
        <v>96950</v>
      </c>
      <c r="Q471" t="s">
        <v>118</v>
      </c>
      <c r="R471" t="s">
        <v>117</v>
      </c>
      <c r="S471">
        <v>16702880928</v>
      </c>
      <c r="T471">
        <v>0</v>
      </c>
      <c r="U471">
        <v>8111</v>
      </c>
      <c r="V471" t="s">
        <v>120</v>
      </c>
      <c r="X471" t="s">
        <v>3676</v>
      </c>
      <c r="Y471" t="s">
        <v>3677</v>
      </c>
      <c r="Z471" t="s">
        <v>3678</v>
      </c>
      <c r="AA471" t="s">
        <v>9533</v>
      </c>
      <c r="AB471" t="s">
        <v>3675</v>
      </c>
      <c r="AD471" t="s">
        <v>154</v>
      </c>
      <c r="AE471" t="s">
        <v>117</v>
      </c>
      <c r="AF471">
        <v>96950</v>
      </c>
      <c r="AG471" t="s">
        <v>118</v>
      </c>
      <c r="AH471" t="s">
        <v>117</v>
      </c>
      <c r="AI471">
        <v>16702880928</v>
      </c>
      <c r="AK471" t="s">
        <v>3679</v>
      </c>
      <c r="AL471" t="s">
        <v>1192</v>
      </c>
      <c r="AM471" t="s">
        <v>3680</v>
      </c>
      <c r="AN471" t="s">
        <v>3681</v>
      </c>
      <c r="AP471" t="s">
        <v>3682</v>
      </c>
      <c r="AQ471" t="s">
        <v>937</v>
      </c>
      <c r="AR471" t="s">
        <v>154</v>
      </c>
      <c r="AS471" t="s">
        <v>117</v>
      </c>
      <c r="AT471">
        <v>96950</v>
      </c>
      <c r="AU471" t="s">
        <v>118</v>
      </c>
      <c r="AV471" t="s">
        <v>117</v>
      </c>
      <c r="AW471">
        <v>16702331255</v>
      </c>
      <c r="AX471">
        <v>0</v>
      </c>
      <c r="AY471" t="s">
        <v>3683</v>
      </c>
      <c r="AZ471" t="s">
        <v>9534</v>
      </c>
      <c r="BA471" t="s">
        <v>410</v>
      </c>
      <c r="BB471" t="s">
        <v>3685</v>
      </c>
      <c r="BC471" t="str">
        <f>"49-3023.01"</f>
        <v>49-3023.01</v>
      </c>
      <c r="BD471" t="s">
        <v>451</v>
      </c>
      <c r="BE471" t="s">
        <v>9535</v>
      </c>
      <c r="BF471" t="s">
        <v>9536</v>
      </c>
      <c r="BG471">
        <v>1</v>
      </c>
      <c r="BI471" s="1">
        <v>44105</v>
      </c>
      <c r="BJ471" s="1">
        <v>44469</v>
      </c>
      <c r="BM471">
        <v>40</v>
      </c>
      <c r="BN471">
        <v>0</v>
      </c>
      <c r="BO471">
        <v>8</v>
      </c>
      <c r="BP471">
        <v>8</v>
      </c>
      <c r="BQ471">
        <v>8</v>
      </c>
      <c r="BR471">
        <v>8</v>
      </c>
      <c r="BS471">
        <v>8</v>
      </c>
      <c r="BT471">
        <v>0</v>
      </c>
      <c r="BU471" t="str">
        <f t="shared" ref="BU471:BU478" si="32">"8:00 AM"</f>
        <v>8:00 AM</v>
      </c>
      <c r="BV471" t="str">
        <f t="shared" si="31"/>
        <v>5:00 PM</v>
      </c>
      <c r="BW471" t="s">
        <v>128</v>
      </c>
      <c r="BX471">
        <v>0</v>
      </c>
      <c r="BY471">
        <v>3</v>
      </c>
      <c r="BZ471" t="s">
        <v>111</v>
      </c>
      <c r="CA471">
        <v>0</v>
      </c>
      <c r="CB471" t="s">
        <v>162</v>
      </c>
      <c r="CC471" t="s">
        <v>9537</v>
      </c>
      <c r="CD471" t="s">
        <v>2607</v>
      </c>
      <c r="CE471" t="s">
        <v>154</v>
      </c>
      <c r="CF471" t="s">
        <v>117</v>
      </c>
      <c r="CG471">
        <v>96950</v>
      </c>
      <c r="CH471" s="3">
        <v>7.98</v>
      </c>
      <c r="CI471" s="3">
        <v>7.98</v>
      </c>
      <c r="CJ471" s="3">
        <v>11.97</v>
      </c>
      <c r="CK471" s="3">
        <v>11.97</v>
      </c>
      <c r="CL471" t="s">
        <v>132</v>
      </c>
      <c r="CM471" t="s">
        <v>162</v>
      </c>
      <c r="CN471" t="s">
        <v>133</v>
      </c>
      <c r="CP471" t="s">
        <v>111</v>
      </c>
      <c r="CQ471" t="s">
        <v>134</v>
      </c>
      <c r="CR471" t="s">
        <v>111</v>
      </c>
      <c r="CS471" t="s">
        <v>134</v>
      </c>
      <c r="CT471" t="s">
        <v>119</v>
      </c>
      <c r="CU471" t="s">
        <v>134</v>
      </c>
      <c r="CV471" t="s">
        <v>119</v>
      </c>
      <c r="CW471" t="s">
        <v>162</v>
      </c>
      <c r="CX471">
        <v>16702880928</v>
      </c>
      <c r="CY471" t="s">
        <v>3679</v>
      </c>
      <c r="CZ471" t="s">
        <v>119</v>
      </c>
      <c r="DA471" t="s">
        <v>134</v>
      </c>
      <c r="DB471" t="s">
        <v>111</v>
      </c>
      <c r="DC471" t="s">
        <v>3680</v>
      </c>
      <c r="DD471" t="s">
        <v>3681</v>
      </c>
      <c r="DF471" t="s">
        <v>3684</v>
      </c>
      <c r="DG471" t="s">
        <v>3683</v>
      </c>
    </row>
    <row r="472" spans="1:111" ht="15" customHeight="1" x14ac:dyDescent="0.25">
      <c r="A472" t="s">
        <v>3663</v>
      </c>
      <c r="B472" t="s">
        <v>109</v>
      </c>
      <c r="C472" s="1">
        <v>44062.179322222219</v>
      </c>
      <c r="D472" s="1">
        <v>44158</v>
      </c>
      <c r="E472" t="s">
        <v>110</v>
      </c>
      <c r="F472" s="1">
        <v>44103.833333333336</v>
      </c>
      <c r="G472" t="s">
        <v>111</v>
      </c>
      <c r="H472" t="s">
        <v>111</v>
      </c>
      <c r="I472" t="s">
        <v>111</v>
      </c>
      <c r="J472" t="s">
        <v>2737</v>
      </c>
      <c r="K472" t="s">
        <v>2738</v>
      </c>
      <c r="L472" t="s">
        <v>2739</v>
      </c>
      <c r="M472" t="s">
        <v>2740</v>
      </c>
      <c r="N472" t="s">
        <v>116</v>
      </c>
      <c r="O472" t="s">
        <v>117</v>
      </c>
      <c r="P472">
        <v>96950</v>
      </c>
      <c r="Q472" t="s">
        <v>118</v>
      </c>
      <c r="R472" t="s">
        <v>119</v>
      </c>
      <c r="S472">
        <v>16702872161</v>
      </c>
      <c r="U472">
        <v>53211</v>
      </c>
      <c r="V472" t="s">
        <v>120</v>
      </c>
      <c r="X472" t="s">
        <v>2741</v>
      </c>
      <c r="Y472" t="s">
        <v>3664</v>
      </c>
      <c r="AA472" t="s">
        <v>123</v>
      </c>
      <c r="AB472" t="s">
        <v>2739</v>
      </c>
      <c r="AC472" t="s">
        <v>2740</v>
      </c>
      <c r="AD472" t="s">
        <v>116</v>
      </c>
      <c r="AE472" t="s">
        <v>117</v>
      </c>
      <c r="AF472">
        <v>96950</v>
      </c>
      <c r="AG472" t="s">
        <v>118</v>
      </c>
      <c r="AH472" t="s">
        <v>119</v>
      </c>
      <c r="AI472">
        <v>16702872161</v>
      </c>
      <c r="AK472" t="s">
        <v>2743</v>
      </c>
      <c r="BC472" t="str">
        <f>"43-3031.00"</f>
        <v>43-3031.00</v>
      </c>
      <c r="BD472" t="s">
        <v>176</v>
      </c>
      <c r="BE472" t="s">
        <v>3665</v>
      </c>
      <c r="BF472" t="s">
        <v>3666</v>
      </c>
      <c r="BG472">
        <v>1</v>
      </c>
      <c r="BI472" s="1">
        <v>44105</v>
      </c>
      <c r="BJ472" s="1">
        <v>44469</v>
      </c>
      <c r="BM472">
        <v>40</v>
      </c>
      <c r="BN472">
        <v>0</v>
      </c>
      <c r="BO472">
        <v>8</v>
      </c>
      <c r="BP472">
        <v>8</v>
      </c>
      <c r="BQ472">
        <v>8</v>
      </c>
      <c r="BR472">
        <v>8</v>
      </c>
      <c r="BS472">
        <v>8</v>
      </c>
      <c r="BT472">
        <v>0</v>
      </c>
      <c r="BU472" t="str">
        <f t="shared" si="32"/>
        <v>8:00 AM</v>
      </c>
      <c r="BV472" t="str">
        <f t="shared" si="31"/>
        <v>5:00 PM</v>
      </c>
      <c r="BW472" t="s">
        <v>349</v>
      </c>
      <c r="BX472">
        <v>0</v>
      </c>
      <c r="BY472">
        <v>24</v>
      </c>
      <c r="BZ472" t="s">
        <v>111</v>
      </c>
      <c r="CA472">
        <v>0</v>
      </c>
      <c r="CB472" t="s">
        <v>3667</v>
      </c>
      <c r="CC472" t="s">
        <v>2739</v>
      </c>
      <c r="CD472" t="s">
        <v>2740</v>
      </c>
      <c r="CE472" t="s">
        <v>116</v>
      </c>
      <c r="CF472" t="s">
        <v>117</v>
      </c>
      <c r="CG472">
        <v>96950</v>
      </c>
      <c r="CH472" s="3">
        <v>9.8699999999999992</v>
      </c>
      <c r="CI472" s="3">
        <v>9.8699999999999992</v>
      </c>
      <c r="CJ472" s="3">
        <v>14.81</v>
      </c>
      <c r="CK472" s="3">
        <v>14.81</v>
      </c>
      <c r="CL472" t="s">
        <v>132</v>
      </c>
      <c r="CM472" t="s">
        <v>286</v>
      </c>
      <c r="CN472" t="s">
        <v>133</v>
      </c>
      <c r="CP472" t="s">
        <v>111</v>
      </c>
      <c r="CQ472" t="s">
        <v>134</v>
      </c>
      <c r="CR472" t="s">
        <v>111</v>
      </c>
      <c r="CS472" t="s">
        <v>134</v>
      </c>
      <c r="CT472" t="s">
        <v>119</v>
      </c>
      <c r="CU472" t="s">
        <v>134</v>
      </c>
      <c r="CV472" t="s">
        <v>119</v>
      </c>
      <c r="CW472" t="s">
        <v>2747</v>
      </c>
      <c r="CX472">
        <v>16702872161</v>
      </c>
      <c r="CY472" t="s">
        <v>2743</v>
      </c>
      <c r="CZ472" t="s">
        <v>286</v>
      </c>
      <c r="DA472" t="s">
        <v>134</v>
      </c>
      <c r="DB472" t="s">
        <v>111</v>
      </c>
      <c r="DC472" t="s">
        <v>2741</v>
      </c>
      <c r="DD472" t="s">
        <v>2742</v>
      </c>
      <c r="DF472" t="s">
        <v>2748</v>
      </c>
      <c r="DG472" t="s">
        <v>2743</v>
      </c>
    </row>
    <row r="473" spans="1:111" ht="15" customHeight="1" x14ac:dyDescent="0.25">
      <c r="A473" t="s">
        <v>9328</v>
      </c>
      <c r="B473" t="s">
        <v>109</v>
      </c>
      <c r="C473" s="1">
        <v>44062.193979861113</v>
      </c>
      <c r="D473" s="1">
        <v>44158</v>
      </c>
      <c r="E473" t="s">
        <v>110</v>
      </c>
      <c r="G473" t="s">
        <v>111</v>
      </c>
      <c r="H473" t="s">
        <v>111</v>
      </c>
      <c r="I473" t="s">
        <v>111</v>
      </c>
      <c r="J473" t="s">
        <v>2737</v>
      </c>
      <c r="K473" t="s">
        <v>2738</v>
      </c>
      <c r="L473" t="s">
        <v>2739</v>
      </c>
      <c r="N473" t="s">
        <v>116</v>
      </c>
      <c r="O473" t="s">
        <v>117</v>
      </c>
      <c r="P473">
        <v>96950</v>
      </c>
      <c r="Q473" t="s">
        <v>118</v>
      </c>
      <c r="R473" t="s">
        <v>119</v>
      </c>
      <c r="S473">
        <v>16702872161</v>
      </c>
      <c r="U473">
        <v>53211</v>
      </c>
      <c r="V473" t="s">
        <v>120</v>
      </c>
      <c r="X473" t="s">
        <v>2741</v>
      </c>
      <c r="Y473" t="s">
        <v>3664</v>
      </c>
      <c r="AA473" t="s">
        <v>123</v>
      </c>
      <c r="AB473" t="s">
        <v>2739</v>
      </c>
      <c r="AC473" t="s">
        <v>2740</v>
      </c>
      <c r="AD473" t="s">
        <v>116</v>
      </c>
      <c r="AE473" t="s">
        <v>117</v>
      </c>
      <c r="AF473">
        <v>96950</v>
      </c>
      <c r="AG473" t="s">
        <v>118</v>
      </c>
      <c r="AH473" t="s">
        <v>119</v>
      </c>
      <c r="AI473">
        <v>16702872161</v>
      </c>
      <c r="AK473" t="s">
        <v>2743</v>
      </c>
      <c r="BC473" t="str">
        <f>"49-9071.00"</f>
        <v>49-9071.00</v>
      </c>
      <c r="BD473" t="s">
        <v>125</v>
      </c>
      <c r="BE473" t="s">
        <v>9329</v>
      </c>
      <c r="BF473" t="s">
        <v>127</v>
      </c>
      <c r="BG473">
        <v>3</v>
      </c>
      <c r="BI473" s="1">
        <v>44105</v>
      </c>
      <c r="BJ473" s="1">
        <v>44469</v>
      </c>
      <c r="BM473">
        <v>40</v>
      </c>
      <c r="BN473">
        <v>0</v>
      </c>
      <c r="BO473">
        <v>8</v>
      </c>
      <c r="BP473">
        <v>8</v>
      </c>
      <c r="BQ473">
        <v>8</v>
      </c>
      <c r="BR473">
        <v>8</v>
      </c>
      <c r="BS473">
        <v>8</v>
      </c>
      <c r="BT473">
        <v>0</v>
      </c>
      <c r="BU473" t="str">
        <f t="shared" si="32"/>
        <v>8:00 AM</v>
      </c>
      <c r="BV473" t="str">
        <f t="shared" si="31"/>
        <v>5:00 PM</v>
      </c>
      <c r="BW473" t="s">
        <v>128</v>
      </c>
      <c r="BX473">
        <v>0</v>
      </c>
      <c r="BY473">
        <v>24</v>
      </c>
      <c r="BZ473" t="s">
        <v>111</v>
      </c>
      <c r="CA473">
        <v>0</v>
      </c>
      <c r="CB473" t="s">
        <v>9330</v>
      </c>
      <c r="CC473" t="s">
        <v>2739</v>
      </c>
      <c r="CD473" t="s">
        <v>2740</v>
      </c>
      <c r="CE473" t="s">
        <v>116</v>
      </c>
      <c r="CF473" t="s">
        <v>117</v>
      </c>
      <c r="CG473">
        <v>96950</v>
      </c>
      <c r="CH473" s="3">
        <v>8.33</v>
      </c>
      <c r="CI473" s="3">
        <v>8.33</v>
      </c>
      <c r="CJ473" s="3">
        <v>12.5</v>
      </c>
      <c r="CK473" s="3">
        <v>12.5</v>
      </c>
      <c r="CL473" t="s">
        <v>132</v>
      </c>
      <c r="CM473" t="s">
        <v>286</v>
      </c>
      <c r="CN473" t="s">
        <v>133</v>
      </c>
      <c r="CP473" t="s">
        <v>111</v>
      </c>
      <c r="CQ473" t="s">
        <v>134</v>
      </c>
      <c r="CR473" t="s">
        <v>111</v>
      </c>
      <c r="CS473" t="s">
        <v>134</v>
      </c>
      <c r="CT473" t="s">
        <v>119</v>
      </c>
      <c r="CU473" t="s">
        <v>134</v>
      </c>
      <c r="CV473" t="s">
        <v>119</v>
      </c>
      <c r="CW473" t="s">
        <v>2747</v>
      </c>
      <c r="CX473">
        <v>16702872161</v>
      </c>
      <c r="CY473" t="s">
        <v>2743</v>
      </c>
      <c r="CZ473" t="s">
        <v>286</v>
      </c>
      <c r="DA473" t="s">
        <v>134</v>
      </c>
      <c r="DB473" t="s">
        <v>111</v>
      </c>
      <c r="DC473" t="s">
        <v>2741</v>
      </c>
      <c r="DD473" t="s">
        <v>2742</v>
      </c>
      <c r="DF473" t="s">
        <v>2748</v>
      </c>
      <c r="DG473" t="s">
        <v>2743</v>
      </c>
    </row>
    <row r="474" spans="1:111" ht="15" customHeight="1" x14ac:dyDescent="0.25">
      <c r="A474" t="s">
        <v>7469</v>
      </c>
      <c r="B474" t="s">
        <v>109</v>
      </c>
      <c r="C474" s="1">
        <v>44062.203605324074</v>
      </c>
      <c r="D474" s="1">
        <v>44151</v>
      </c>
      <c r="E474" t="s">
        <v>138</v>
      </c>
      <c r="F474" s="1">
        <v>44103.833333333336</v>
      </c>
      <c r="G474" t="s">
        <v>111</v>
      </c>
      <c r="H474" t="s">
        <v>111</v>
      </c>
      <c r="I474" t="s">
        <v>111</v>
      </c>
      <c r="J474" t="s">
        <v>2737</v>
      </c>
      <c r="K474" t="s">
        <v>2738</v>
      </c>
      <c r="L474" t="s">
        <v>2739</v>
      </c>
      <c r="N474" t="s">
        <v>116</v>
      </c>
      <c r="O474" t="s">
        <v>117</v>
      </c>
      <c r="P474">
        <v>96950</v>
      </c>
      <c r="Q474" t="s">
        <v>118</v>
      </c>
      <c r="R474" t="s">
        <v>119</v>
      </c>
      <c r="S474">
        <v>16702872161</v>
      </c>
      <c r="U474">
        <v>53211</v>
      </c>
      <c r="V474" t="s">
        <v>120</v>
      </c>
      <c r="X474" t="s">
        <v>2741</v>
      </c>
      <c r="Y474" t="s">
        <v>2742</v>
      </c>
      <c r="AA474" t="s">
        <v>123</v>
      </c>
      <c r="AB474" t="s">
        <v>2739</v>
      </c>
      <c r="AD474" t="s">
        <v>116</v>
      </c>
      <c r="AE474" t="s">
        <v>117</v>
      </c>
      <c r="AF474">
        <v>96950</v>
      </c>
      <c r="AG474" t="s">
        <v>118</v>
      </c>
      <c r="AH474" t="s">
        <v>119</v>
      </c>
      <c r="AI474">
        <v>16702872161</v>
      </c>
      <c r="AK474" t="s">
        <v>2743</v>
      </c>
      <c r="BC474" t="str">
        <f>"49-3023.01"</f>
        <v>49-3023.01</v>
      </c>
      <c r="BD474" t="s">
        <v>451</v>
      </c>
      <c r="BE474" t="s">
        <v>7470</v>
      </c>
      <c r="BF474" t="s">
        <v>2745</v>
      </c>
      <c r="BG474">
        <v>3</v>
      </c>
      <c r="BI474" s="1">
        <v>44105</v>
      </c>
      <c r="BJ474" s="1">
        <v>44104</v>
      </c>
      <c r="BM474">
        <v>40</v>
      </c>
      <c r="BN474">
        <v>0</v>
      </c>
      <c r="BO474">
        <v>8</v>
      </c>
      <c r="BP474">
        <v>8</v>
      </c>
      <c r="BQ474">
        <v>8</v>
      </c>
      <c r="BR474">
        <v>8</v>
      </c>
      <c r="BS474">
        <v>8</v>
      </c>
      <c r="BT474">
        <v>0</v>
      </c>
      <c r="BU474" t="str">
        <f t="shared" si="32"/>
        <v>8:00 AM</v>
      </c>
      <c r="BV474" t="str">
        <f t="shared" si="31"/>
        <v>5:00 PM</v>
      </c>
      <c r="BW474" t="s">
        <v>349</v>
      </c>
      <c r="BX474">
        <v>0</v>
      </c>
      <c r="BY474">
        <v>24</v>
      </c>
      <c r="BZ474" t="s">
        <v>111</v>
      </c>
      <c r="CA474">
        <v>0</v>
      </c>
      <c r="CB474" t="s">
        <v>2746</v>
      </c>
      <c r="CC474" t="s">
        <v>2739</v>
      </c>
      <c r="CD474" t="s">
        <v>2740</v>
      </c>
      <c r="CE474" t="s">
        <v>116</v>
      </c>
      <c r="CF474" t="s">
        <v>117</v>
      </c>
      <c r="CG474">
        <v>96950</v>
      </c>
      <c r="CH474" s="3">
        <v>8.1</v>
      </c>
      <c r="CI474" s="3">
        <v>8.1</v>
      </c>
      <c r="CJ474" s="3">
        <v>12.15</v>
      </c>
      <c r="CK474" s="3">
        <v>12.15</v>
      </c>
      <c r="CL474" t="s">
        <v>132</v>
      </c>
      <c r="CM474" t="s">
        <v>286</v>
      </c>
      <c r="CN474" t="s">
        <v>133</v>
      </c>
      <c r="CP474" t="s">
        <v>111</v>
      </c>
      <c r="CQ474" t="s">
        <v>134</v>
      </c>
      <c r="CR474" t="s">
        <v>111</v>
      </c>
      <c r="CS474" t="s">
        <v>134</v>
      </c>
      <c r="CT474" t="s">
        <v>119</v>
      </c>
      <c r="CU474" t="s">
        <v>134</v>
      </c>
      <c r="CV474" t="s">
        <v>119</v>
      </c>
      <c r="CW474" t="s">
        <v>2747</v>
      </c>
      <c r="CX474">
        <v>16702872161</v>
      </c>
      <c r="CY474" t="s">
        <v>2743</v>
      </c>
      <c r="CZ474" t="s">
        <v>286</v>
      </c>
      <c r="DA474" t="s">
        <v>134</v>
      </c>
      <c r="DB474" t="s">
        <v>111</v>
      </c>
      <c r="DC474" t="s">
        <v>2741</v>
      </c>
      <c r="DD474" t="s">
        <v>2742</v>
      </c>
      <c r="DF474" t="s">
        <v>2748</v>
      </c>
      <c r="DG474" t="s">
        <v>2743</v>
      </c>
    </row>
    <row r="475" spans="1:111" ht="15" customHeight="1" x14ac:dyDescent="0.25">
      <c r="A475" t="s">
        <v>2736</v>
      </c>
      <c r="B475" t="s">
        <v>109</v>
      </c>
      <c r="C475" s="1">
        <v>44062.209193518516</v>
      </c>
      <c r="D475" s="1">
        <v>44119</v>
      </c>
      <c r="E475" t="s">
        <v>110</v>
      </c>
      <c r="G475" t="s">
        <v>111</v>
      </c>
      <c r="H475" t="s">
        <v>111</v>
      </c>
      <c r="I475" t="s">
        <v>111</v>
      </c>
      <c r="J475" t="s">
        <v>2737</v>
      </c>
      <c r="K475" t="s">
        <v>2738</v>
      </c>
      <c r="L475" t="s">
        <v>2739</v>
      </c>
      <c r="M475" t="s">
        <v>2740</v>
      </c>
      <c r="N475" t="s">
        <v>116</v>
      </c>
      <c r="O475" t="s">
        <v>117</v>
      </c>
      <c r="P475">
        <v>96950</v>
      </c>
      <c r="Q475" t="s">
        <v>118</v>
      </c>
      <c r="R475" t="s">
        <v>119</v>
      </c>
      <c r="S475">
        <v>16702872161</v>
      </c>
      <c r="U475">
        <v>5321</v>
      </c>
      <c r="V475" t="s">
        <v>120</v>
      </c>
      <c r="X475" t="s">
        <v>2741</v>
      </c>
      <c r="Y475" t="s">
        <v>2742</v>
      </c>
      <c r="AA475" t="s">
        <v>123</v>
      </c>
      <c r="AB475" t="s">
        <v>2739</v>
      </c>
      <c r="AC475" t="s">
        <v>2740</v>
      </c>
      <c r="AD475" t="s">
        <v>116</v>
      </c>
      <c r="AE475" t="s">
        <v>117</v>
      </c>
      <c r="AF475">
        <v>96950</v>
      </c>
      <c r="AG475" t="s">
        <v>118</v>
      </c>
      <c r="AH475" t="s">
        <v>119</v>
      </c>
      <c r="AI475">
        <v>16702872161</v>
      </c>
      <c r="AK475" t="s">
        <v>2743</v>
      </c>
      <c r="BC475" t="str">
        <f>"49-3023.01"</f>
        <v>49-3023.01</v>
      </c>
      <c r="BD475" t="s">
        <v>451</v>
      </c>
      <c r="BE475" t="s">
        <v>2744</v>
      </c>
      <c r="BF475" t="s">
        <v>2745</v>
      </c>
      <c r="BG475">
        <v>2</v>
      </c>
      <c r="BI475" s="1">
        <v>44105</v>
      </c>
      <c r="BJ475" s="1">
        <v>44104</v>
      </c>
      <c r="BM475">
        <v>40</v>
      </c>
      <c r="BN475">
        <v>0</v>
      </c>
      <c r="BO475">
        <v>8</v>
      </c>
      <c r="BP475">
        <v>8</v>
      </c>
      <c r="BQ475">
        <v>8</v>
      </c>
      <c r="BR475">
        <v>8</v>
      </c>
      <c r="BS475">
        <v>8</v>
      </c>
      <c r="BT475">
        <v>0</v>
      </c>
      <c r="BU475" t="str">
        <f t="shared" si="32"/>
        <v>8:00 AM</v>
      </c>
      <c r="BV475" t="str">
        <f t="shared" si="31"/>
        <v>5:00 PM</v>
      </c>
      <c r="BW475" t="s">
        <v>349</v>
      </c>
      <c r="BX475">
        <v>0</v>
      </c>
      <c r="BY475">
        <v>24</v>
      </c>
      <c r="BZ475" t="s">
        <v>111</v>
      </c>
      <c r="CA475">
        <v>0</v>
      </c>
      <c r="CB475" t="s">
        <v>2746</v>
      </c>
      <c r="CC475" t="s">
        <v>2739</v>
      </c>
      <c r="CD475" t="s">
        <v>2740</v>
      </c>
      <c r="CE475" t="s">
        <v>116</v>
      </c>
      <c r="CF475" t="s">
        <v>117</v>
      </c>
      <c r="CG475">
        <v>96950</v>
      </c>
      <c r="CH475" s="3">
        <v>8.1</v>
      </c>
      <c r="CI475" s="3">
        <v>8.1</v>
      </c>
      <c r="CJ475" s="3">
        <v>12.15</v>
      </c>
      <c r="CK475" s="3">
        <v>12.15</v>
      </c>
      <c r="CL475" t="s">
        <v>132</v>
      </c>
      <c r="CN475" t="s">
        <v>133</v>
      </c>
      <c r="CP475" t="s">
        <v>111</v>
      </c>
      <c r="CQ475" t="s">
        <v>134</v>
      </c>
      <c r="CR475" t="s">
        <v>111</v>
      </c>
      <c r="CS475" t="s">
        <v>134</v>
      </c>
      <c r="CT475" t="s">
        <v>119</v>
      </c>
      <c r="CU475" t="s">
        <v>134</v>
      </c>
      <c r="CV475" t="s">
        <v>119</v>
      </c>
      <c r="CW475" t="s">
        <v>2747</v>
      </c>
      <c r="CX475">
        <v>16702872161</v>
      </c>
      <c r="CY475" t="s">
        <v>2743</v>
      </c>
      <c r="CZ475" t="s">
        <v>286</v>
      </c>
      <c r="DA475" t="s">
        <v>111</v>
      </c>
      <c r="DB475" t="s">
        <v>111</v>
      </c>
      <c r="DC475" t="s">
        <v>2741</v>
      </c>
      <c r="DD475" t="s">
        <v>2742</v>
      </c>
      <c r="DF475" t="s">
        <v>2748</v>
      </c>
      <c r="DG475" t="s">
        <v>119</v>
      </c>
    </row>
    <row r="476" spans="1:111" ht="15" customHeight="1" x14ac:dyDescent="0.25">
      <c r="A476" t="s">
        <v>5716</v>
      </c>
      <c r="B476" t="s">
        <v>109</v>
      </c>
      <c r="C476" s="1">
        <v>44062.220079629631</v>
      </c>
      <c r="D476" s="1">
        <v>44152</v>
      </c>
      <c r="E476" t="s">
        <v>110</v>
      </c>
      <c r="G476" t="s">
        <v>111</v>
      </c>
      <c r="H476" t="s">
        <v>111</v>
      </c>
      <c r="I476" t="s">
        <v>111</v>
      </c>
      <c r="J476" t="s">
        <v>5717</v>
      </c>
      <c r="K476" t="s">
        <v>5718</v>
      </c>
      <c r="L476" t="s">
        <v>2739</v>
      </c>
      <c r="N476" t="s">
        <v>116</v>
      </c>
      <c r="O476" t="s">
        <v>117</v>
      </c>
      <c r="P476">
        <v>96950</v>
      </c>
      <c r="Q476" t="s">
        <v>118</v>
      </c>
      <c r="R476" t="s">
        <v>119</v>
      </c>
      <c r="S476">
        <v>16702872161</v>
      </c>
      <c r="U476">
        <v>53211</v>
      </c>
      <c r="V476" t="s">
        <v>120</v>
      </c>
      <c r="X476" t="s">
        <v>2741</v>
      </c>
      <c r="Y476" t="s">
        <v>2742</v>
      </c>
      <c r="AA476" t="s">
        <v>123</v>
      </c>
      <c r="AB476" t="s">
        <v>2739</v>
      </c>
      <c r="AD476" t="s">
        <v>116</v>
      </c>
      <c r="AE476" t="s">
        <v>117</v>
      </c>
      <c r="AF476">
        <v>96950</v>
      </c>
      <c r="AG476" t="s">
        <v>118</v>
      </c>
      <c r="AH476" t="s">
        <v>119</v>
      </c>
      <c r="AI476">
        <v>16702872161</v>
      </c>
      <c r="AK476" t="s">
        <v>2743</v>
      </c>
      <c r="BC476" t="str">
        <f>"37-2011.00"</f>
        <v>37-2011.00</v>
      </c>
      <c r="BD476" t="s">
        <v>898</v>
      </c>
      <c r="BE476" t="s">
        <v>5719</v>
      </c>
      <c r="BF476" t="s">
        <v>779</v>
      </c>
      <c r="BG476">
        <v>3</v>
      </c>
      <c r="BI476" s="1">
        <v>44105</v>
      </c>
      <c r="BJ476" s="1">
        <v>44469</v>
      </c>
      <c r="BM476">
        <v>40</v>
      </c>
      <c r="BN476">
        <v>0</v>
      </c>
      <c r="BO476">
        <v>8</v>
      </c>
      <c r="BP476">
        <v>8</v>
      </c>
      <c r="BQ476">
        <v>8</v>
      </c>
      <c r="BR476">
        <v>8</v>
      </c>
      <c r="BS476">
        <v>8</v>
      </c>
      <c r="BT476">
        <v>0</v>
      </c>
      <c r="BU476" t="str">
        <f t="shared" si="32"/>
        <v>8:00 AM</v>
      </c>
      <c r="BV476" t="str">
        <f t="shared" si="31"/>
        <v>5:00 PM</v>
      </c>
      <c r="BW476" t="s">
        <v>128</v>
      </c>
      <c r="BX476">
        <v>0</v>
      </c>
      <c r="BY476">
        <v>12</v>
      </c>
      <c r="BZ476" t="s">
        <v>111</v>
      </c>
      <c r="CA476">
        <v>0</v>
      </c>
      <c r="CB476" t="s">
        <v>3470</v>
      </c>
      <c r="CC476" t="s">
        <v>2739</v>
      </c>
      <c r="CD476" t="s">
        <v>5720</v>
      </c>
      <c r="CE476" t="s">
        <v>116</v>
      </c>
      <c r="CF476" t="s">
        <v>117</v>
      </c>
      <c r="CG476">
        <v>96950</v>
      </c>
      <c r="CH476" s="3">
        <v>10.42</v>
      </c>
      <c r="CI476" s="3">
        <v>10.42</v>
      </c>
      <c r="CJ476" s="3">
        <v>15.63</v>
      </c>
      <c r="CK476" s="3">
        <v>15.63</v>
      </c>
      <c r="CL476" t="s">
        <v>132</v>
      </c>
      <c r="CM476" t="s">
        <v>286</v>
      </c>
      <c r="CN476" t="s">
        <v>133</v>
      </c>
      <c r="CP476" t="s">
        <v>111</v>
      </c>
      <c r="CQ476" t="s">
        <v>134</v>
      </c>
      <c r="CR476" t="s">
        <v>111</v>
      </c>
      <c r="CS476" t="s">
        <v>134</v>
      </c>
      <c r="CT476" t="s">
        <v>119</v>
      </c>
      <c r="CU476" t="s">
        <v>134</v>
      </c>
      <c r="CV476" t="s">
        <v>119</v>
      </c>
      <c r="CW476" t="s">
        <v>2747</v>
      </c>
      <c r="CX476">
        <v>16702872161</v>
      </c>
      <c r="CY476" t="s">
        <v>2743</v>
      </c>
      <c r="CZ476" t="s">
        <v>286</v>
      </c>
      <c r="DA476" t="s">
        <v>134</v>
      </c>
      <c r="DB476" t="s">
        <v>111</v>
      </c>
      <c r="DC476" t="s">
        <v>2741</v>
      </c>
      <c r="DD476" t="s">
        <v>2742</v>
      </c>
      <c r="DF476" t="s">
        <v>2748</v>
      </c>
      <c r="DG476" t="s">
        <v>2743</v>
      </c>
    </row>
    <row r="477" spans="1:111" ht="15" customHeight="1" x14ac:dyDescent="0.25">
      <c r="A477" t="s">
        <v>4031</v>
      </c>
      <c r="B477" t="s">
        <v>109</v>
      </c>
      <c r="C477" s="1">
        <v>44062.229665393519</v>
      </c>
      <c r="D477" s="1">
        <v>44152</v>
      </c>
      <c r="E477" t="s">
        <v>110</v>
      </c>
      <c r="G477" t="s">
        <v>111</v>
      </c>
      <c r="H477" t="s">
        <v>111</v>
      </c>
      <c r="I477" t="s">
        <v>111</v>
      </c>
      <c r="J477" t="s">
        <v>3466</v>
      </c>
      <c r="K477" t="s">
        <v>3467</v>
      </c>
      <c r="L477" t="s">
        <v>2739</v>
      </c>
      <c r="N477" t="s">
        <v>116</v>
      </c>
      <c r="O477" t="s">
        <v>117</v>
      </c>
      <c r="P477">
        <v>96950</v>
      </c>
      <c r="Q477" t="s">
        <v>118</v>
      </c>
      <c r="R477" t="s">
        <v>119</v>
      </c>
      <c r="S477">
        <v>16702872161</v>
      </c>
      <c r="U477">
        <v>561612</v>
      </c>
      <c r="V477" t="s">
        <v>120</v>
      </c>
      <c r="X477" t="s">
        <v>2741</v>
      </c>
      <c r="Y477" t="s">
        <v>2742</v>
      </c>
      <c r="AA477" t="s">
        <v>1547</v>
      </c>
      <c r="AB477" t="s">
        <v>2739</v>
      </c>
      <c r="AD477" t="s">
        <v>116</v>
      </c>
      <c r="AE477" t="s">
        <v>117</v>
      </c>
      <c r="AF477">
        <v>96950</v>
      </c>
      <c r="AG477" t="s">
        <v>118</v>
      </c>
      <c r="AH477" t="s">
        <v>119</v>
      </c>
      <c r="AI477">
        <v>16702872161</v>
      </c>
      <c r="AK477" t="s">
        <v>2743</v>
      </c>
      <c r="BC477" t="str">
        <f>"37-2011.00"</f>
        <v>37-2011.00</v>
      </c>
      <c r="BD477" t="s">
        <v>898</v>
      </c>
      <c r="BE477" t="s">
        <v>4032</v>
      </c>
      <c r="BF477" t="s">
        <v>779</v>
      </c>
      <c r="BG477">
        <v>3</v>
      </c>
      <c r="BI477" s="1">
        <v>44105</v>
      </c>
      <c r="BJ477" s="1">
        <v>44469</v>
      </c>
      <c r="BM477">
        <v>40</v>
      </c>
      <c r="BN477">
        <v>0</v>
      </c>
      <c r="BO477">
        <v>8</v>
      </c>
      <c r="BP477">
        <v>8</v>
      </c>
      <c r="BQ477">
        <v>8</v>
      </c>
      <c r="BR477">
        <v>8</v>
      </c>
      <c r="BS477">
        <v>8</v>
      </c>
      <c r="BT477">
        <v>0</v>
      </c>
      <c r="BU477" t="str">
        <f t="shared" si="32"/>
        <v>8:00 AM</v>
      </c>
      <c r="BV477" t="str">
        <f t="shared" si="31"/>
        <v>5:00 PM</v>
      </c>
      <c r="BW477" t="s">
        <v>128</v>
      </c>
      <c r="BX477">
        <v>0</v>
      </c>
      <c r="BY477">
        <v>12</v>
      </c>
      <c r="BZ477" t="s">
        <v>111</v>
      </c>
      <c r="CA477">
        <v>0</v>
      </c>
      <c r="CB477" t="s">
        <v>3470</v>
      </c>
      <c r="CC477" t="s">
        <v>2739</v>
      </c>
      <c r="CD477" t="s">
        <v>4033</v>
      </c>
      <c r="CE477" t="s">
        <v>116</v>
      </c>
      <c r="CF477" t="s">
        <v>117</v>
      </c>
      <c r="CG477">
        <v>96950</v>
      </c>
      <c r="CH477" s="3">
        <v>10.42</v>
      </c>
      <c r="CI477" s="3">
        <v>10.42</v>
      </c>
      <c r="CJ477" s="3">
        <v>15.63</v>
      </c>
      <c r="CK477" s="3">
        <v>15.63</v>
      </c>
      <c r="CL477" t="s">
        <v>132</v>
      </c>
      <c r="CM477" t="s">
        <v>286</v>
      </c>
      <c r="CN477" t="s">
        <v>133</v>
      </c>
      <c r="CP477" t="s">
        <v>111</v>
      </c>
      <c r="CQ477" t="s">
        <v>134</v>
      </c>
      <c r="CR477" t="s">
        <v>111</v>
      </c>
      <c r="CS477" t="s">
        <v>134</v>
      </c>
      <c r="CT477" t="s">
        <v>119</v>
      </c>
      <c r="CU477" t="s">
        <v>134</v>
      </c>
      <c r="CV477" t="s">
        <v>119</v>
      </c>
      <c r="CW477" t="s">
        <v>2747</v>
      </c>
      <c r="CX477">
        <v>16702872161</v>
      </c>
      <c r="CY477" t="s">
        <v>2743</v>
      </c>
      <c r="CZ477" t="s">
        <v>286</v>
      </c>
      <c r="DA477" t="s">
        <v>134</v>
      </c>
      <c r="DB477" t="s">
        <v>111</v>
      </c>
      <c r="DC477" t="s">
        <v>2741</v>
      </c>
      <c r="DD477" t="s">
        <v>2742</v>
      </c>
      <c r="DF477" t="s">
        <v>3467</v>
      </c>
      <c r="DG477" t="s">
        <v>2743</v>
      </c>
    </row>
    <row r="478" spans="1:111" ht="15" customHeight="1" x14ac:dyDescent="0.25">
      <c r="A478" t="s">
        <v>3465</v>
      </c>
      <c r="B478" t="s">
        <v>109</v>
      </c>
      <c r="C478" s="1">
        <v>44062.233674768519</v>
      </c>
      <c r="D478" s="1">
        <v>44151</v>
      </c>
      <c r="E478" t="s">
        <v>110</v>
      </c>
      <c r="G478" t="s">
        <v>111</v>
      </c>
      <c r="H478" t="s">
        <v>111</v>
      </c>
      <c r="I478" t="s">
        <v>111</v>
      </c>
      <c r="J478" t="s">
        <v>3466</v>
      </c>
      <c r="K478" t="s">
        <v>3467</v>
      </c>
      <c r="L478" t="s">
        <v>2739</v>
      </c>
      <c r="N478" t="s">
        <v>116</v>
      </c>
      <c r="O478" t="s">
        <v>117</v>
      </c>
      <c r="P478">
        <v>96950</v>
      </c>
      <c r="Q478" t="s">
        <v>118</v>
      </c>
      <c r="R478" t="s">
        <v>119</v>
      </c>
      <c r="S478">
        <v>16702872161</v>
      </c>
      <c r="U478">
        <v>561612</v>
      </c>
      <c r="V478" t="s">
        <v>120</v>
      </c>
      <c r="X478" t="s">
        <v>3468</v>
      </c>
      <c r="Y478" t="s">
        <v>2742</v>
      </c>
      <c r="AA478" t="s">
        <v>1547</v>
      </c>
      <c r="AB478" t="s">
        <v>2739</v>
      </c>
      <c r="AD478" t="s">
        <v>116</v>
      </c>
      <c r="AE478" t="s">
        <v>117</v>
      </c>
      <c r="AF478">
        <v>96950</v>
      </c>
      <c r="AG478" t="s">
        <v>118</v>
      </c>
      <c r="AH478" t="s">
        <v>119</v>
      </c>
      <c r="AI478">
        <v>16702872161</v>
      </c>
      <c r="AK478" t="s">
        <v>2743</v>
      </c>
      <c r="BC478" t="str">
        <f>"37-2011.00"</f>
        <v>37-2011.00</v>
      </c>
      <c r="BD478" t="s">
        <v>898</v>
      </c>
      <c r="BE478" t="s">
        <v>3469</v>
      </c>
      <c r="BF478" t="s">
        <v>779</v>
      </c>
      <c r="BG478">
        <v>2</v>
      </c>
      <c r="BI478" s="1">
        <v>44105</v>
      </c>
      <c r="BJ478" s="1">
        <v>44469</v>
      </c>
      <c r="BM478">
        <v>40</v>
      </c>
      <c r="BN478">
        <v>0</v>
      </c>
      <c r="BO478">
        <v>8</v>
      </c>
      <c r="BP478">
        <v>8</v>
      </c>
      <c r="BQ478">
        <v>8</v>
      </c>
      <c r="BR478">
        <v>8</v>
      </c>
      <c r="BS478">
        <v>8</v>
      </c>
      <c r="BT478">
        <v>0</v>
      </c>
      <c r="BU478" t="str">
        <f t="shared" si="32"/>
        <v>8:00 AM</v>
      </c>
      <c r="BV478" t="str">
        <f t="shared" si="31"/>
        <v>5:00 PM</v>
      </c>
      <c r="BW478" t="s">
        <v>128</v>
      </c>
      <c r="BX478">
        <v>0</v>
      </c>
      <c r="BY478">
        <v>12</v>
      </c>
      <c r="BZ478" t="s">
        <v>111</v>
      </c>
      <c r="CA478">
        <v>0</v>
      </c>
      <c r="CB478" t="s">
        <v>3470</v>
      </c>
      <c r="CC478" t="s">
        <v>2739</v>
      </c>
      <c r="CD478" t="s">
        <v>3471</v>
      </c>
      <c r="CE478" t="s">
        <v>116</v>
      </c>
      <c r="CF478" t="s">
        <v>117</v>
      </c>
      <c r="CG478">
        <v>96950</v>
      </c>
      <c r="CH478" s="3">
        <v>10.42</v>
      </c>
      <c r="CI478" s="3">
        <v>10.42</v>
      </c>
      <c r="CJ478" s="3">
        <v>15.63</v>
      </c>
      <c r="CK478" s="3">
        <v>15.63</v>
      </c>
      <c r="CL478" t="s">
        <v>132</v>
      </c>
      <c r="CN478" t="s">
        <v>133</v>
      </c>
      <c r="CP478" t="s">
        <v>111</v>
      </c>
      <c r="CQ478" t="s">
        <v>134</v>
      </c>
      <c r="CR478" t="s">
        <v>111</v>
      </c>
      <c r="CS478" t="s">
        <v>134</v>
      </c>
      <c r="CT478" t="s">
        <v>119</v>
      </c>
      <c r="CU478" t="s">
        <v>134</v>
      </c>
      <c r="CV478" t="s">
        <v>119</v>
      </c>
      <c r="CW478" t="s">
        <v>2747</v>
      </c>
      <c r="CX478">
        <v>16702872161</v>
      </c>
      <c r="CY478" t="s">
        <v>2743</v>
      </c>
      <c r="CZ478" t="s">
        <v>286</v>
      </c>
      <c r="DA478" t="s">
        <v>134</v>
      </c>
      <c r="DB478" t="s">
        <v>111</v>
      </c>
      <c r="DC478" t="s">
        <v>2741</v>
      </c>
      <c r="DD478" t="s">
        <v>2742</v>
      </c>
      <c r="DF478" t="s">
        <v>3467</v>
      </c>
      <c r="DG478" t="s">
        <v>2743</v>
      </c>
    </row>
    <row r="479" spans="1:111" ht="15" customHeight="1" x14ac:dyDescent="0.25">
      <c r="A479" t="s">
        <v>7253</v>
      </c>
      <c r="B479" t="s">
        <v>109</v>
      </c>
      <c r="C479" s="1">
        <v>44062.24335960648</v>
      </c>
      <c r="D479" s="1">
        <v>44173</v>
      </c>
      <c r="E479" t="s">
        <v>110</v>
      </c>
      <c r="G479" t="s">
        <v>134</v>
      </c>
      <c r="H479" t="s">
        <v>111</v>
      </c>
      <c r="I479" t="s">
        <v>111</v>
      </c>
      <c r="J479" t="s">
        <v>7254</v>
      </c>
      <c r="K479" t="s">
        <v>7255</v>
      </c>
      <c r="L479" t="s">
        <v>7256</v>
      </c>
      <c r="N479" t="s">
        <v>116</v>
      </c>
      <c r="O479" t="s">
        <v>117</v>
      </c>
      <c r="P479">
        <v>96950</v>
      </c>
      <c r="Q479" t="s">
        <v>118</v>
      </c>
      <c r="R479" t="s">
        <v>1393</v>
      </c>
      <c r="S479">
        <v>16707898059</v>
      </c>
      <c r="U479">
        <v>811412</v>
      </c>
      <c r="V479" t="s">
        <v>120</v>
      </c>
      <c r="X479" t="s">
        <v>7257</v>
      </c>
      <c r="Y479" t="s">
        <v>7258</v>
      </c>
      <c r="Z479" t="s">
        <v>7259</v>
      </c>
      <c r="AA479" t="s">
        <v>258</v>
      </c>
      <c r="AB479" t="s">
        <v>7256</v>
      </c>
      <c r="AD479" t="s">
        <v>116</v>
      </c>
      <c r="AE479" t="s">
        <v>117</v>
      </c>
      <c r="AF479">
        <v>96950</v>
      </c>
      <c r="AG479" t="s">
        <v>118</v>
      </c>
      <c r="AH479" t="s">
        <v>1393</v>
      </c>
      <c r="AI479">
        <v>16707898059</v>
      </c>
      <c r="AK479" t="s">
        <v>7260</v>
      </c>
      <c r="BC479" t="str">
        <f>"49-9021.01"</f>
        <v>49-9021.01</v>
      </c>
      <c r="BD479" t="s">
        <v>816</v>
      </c>
      <c r="BE479" t="s">
        <v>7261</v>
      </c>
      <c r="BF479" t="s">
        <v>7262</v>
      </c>
      <c r="BG479">
        <v>5</v>
      </c>
      <c r="BI479" s="1">
        <v>44105</v>
      </c>
      <c r="BJ479" s="1">
        <v>44469</v>
      </c>
      <c r="BM479">
        <v>35</v>
      </c>
      <c r="BN479">
        <v>0</v>
      </c>
      <c r="BO479">
        <v>7</v>
      </c>
      <c r="BP479">
        <v>7</v>
      </c>
      <c r="BQ479">
        <v>7</v>
      </c>
      <c r="BR479">
        <v>7</v>
      </c>
      <c r="BS479">
        <v>7</v>
      </c>
      <c r="BT479">
        <v>0</v>
      </c>
      <c r="BU479" t="str">
        <f>"9:00 AM"</f>
        <v>9:00 AM</v>
      </c>
      <c r="BV479" t="str">
        <f t="shared" si="31"/>
        <v>5:00 PM</v>
      </c>
      <c r="BW479" t="s">
        <v>128</v>
      </c>
      <c r="BX479">
        <v>12</v>
      </c>
      <c r="BY479">
        <v>12</v>
      </c>
      <c r="BZ479" t="s">
        <v>111</v>
      </c>
      <c r="CA479">
        <v>0</v>
      </c>
      <c r="CB479" t="s">
        <v>7263</v>
      </c>
      <c r="CC479" t="s">
        <v>7264</v>
      </c>
      <c r="CD479" t="s">
        <v>7265</v>
      </c>
      <c r="CE479" t="s">
        <v>116</v>
      </c>
      <c r="CF479" t="s">
        <v>117</v>
      </c>
      <c r="CG479">
        <v>96950</v>
      </c>
      <c r="CH479" s="3">
        <v>18.059999999999999</v>
      </c>
      <c r="CI479" s="3">
        <v>18.100000000000001</v>
      </c>
      <c r="CJ479" s="3">
        <v>27.09</v>
      </c>
      <c r="CK479" s="3">
        <v>27.15</v>
      </c>
      <c r="CL479" t="s">
        <v>132</v>
      </c>
      <c r="CM479" t="s">
        <v>119</v>
      </c>
      <c r="CN479" t="s">
        <v>133</v>
      </c>
      <c r="CP479" t="s">
        <v>111</v>
      </c>
      <c r="CQ479" t="s">
        <v>134</v>
      </c>
      <c r="CR479" t="s">
        <v>111</v>
      </c>
      <c r="CS479" t="s">
        <v>134</v>
      </c>
      <c r="CT479" t="s">
        <v>119</v>
      </c>
      <c r="CU479" t="s">
        <v>134</v>
      </c>
      <c r="CV479" t="s">
        <v>119</v>
      </c>
      <c r="CW479" t="s">
        <v>7266</v>
      </c>
      <c r="CX479">
        <v>16707898059</v>
      </c>
      <c r="CY479" t="s">
        <v>7260</v>
      </c>
      <c r="CZ479" t="s">
        <v>119</v>
      </c>
      <c r="DA479" t="s">
        <v>134</v>
      </c>
      <c r="DB479" t="s">
        <v>111</v>
      </c>
    </row>
    <row r="480" spans="1:111" ht="15" customHeight="1" x14ac:dyDescent="0.25">
      <c r="A480" t="s">
        <v>7942</v>
      </c>
      <c r="B480" t="s">
        <v>109</v>
      </c>
      <c r="C480" s="1">
        <v>44062.821475115743</v>
      </c>
      <c r="D480" s="1">
        <v>44172</v>
      </c>
      <c r="E480" t="s">
        <v>138</v>
      </c>
      <c r="F480" s="1">
        <v>44103.833333333336</v>
      </c>
      <c r="G480" t="s">
        <v>111</v>
      </c>
      <c r="H480" t="s">
        <v>111</v>
      </c>
      <c r="I480" t="s">
        <v>111</v>
      </c>
      <c r="J480" t="s">
        <v>3262</v>
      </c>
      <c r="K480" t="s">
        <v>3271</v>
      </c>
      <c r="L480" t="s">
        <v>1757</v>
      </c>
      <c r="M480" t="s">
        <v>3264</v>
      </c>
      <c r="N480" t="s">
        <v>116</v>
      </c>
      <c r="O480" t="s">
        <v>117</v>
      </c>
      <c r="P480">
        <v>96950</v>
      </c>
      <c r="Q480" t="s">
        <v>118</v>
      </c>
      <c r="R480" t="s">
        <v>273</v>
      </c>
      <c r="S480">
        <v>16702344000</v>
      </c>
      <c r="U480">
        <v>561320</v>
      </c>
      <c r="V480" t="s">
        <v>120</v>
      </c>
      <c r="X480" t="s">
        <v>3265</v>
      </c>
      <c r="Y480" t="s">
        <v>3266</v>
      </c>
      <c r="Z480" t="s">
        <v>3267</v>
      </c>
      <c r="AA480" t="s">
        <v>123</v>
      </c>
      <c r="AB480" t="s">
        <v>1757</v>
      </c>
      <c r="AC480" t="s">
        <v>3264</v>
      </c>
      <c r="AD480" t="s">
        <v>116</v>
      </c>
      <c r="AE480" t="s">
        <v>117</v>
      </c>
      <c r="AF480">
        <v>96950</v>
      </c>
      <c r="AG480" t="s">
        <v>118</v>
      </c>
      <c r="AH480" t="s">
        <v>273</v>
      </c>
      <c r="AI480">
        <v>16702344000</v>
      </c>
      <c r="AK480" t="s">
        <v>3268</v>
      </c>
      <c r="BC480" t="str">
        <f>"47-2061.00"</f>
        <v>47-2061.00</v>
      </c>
      <c r="BD480" t="s">
        <v>628</v>
      </c>
      <c r="BE480" t="s">
        <v>7943</v>
      </c>
      <c r="BF480" t="s">
        <v>2222</v>
      </c>
      <c r="BG480">
        <v>10</v>
      </c>
      <c r="BI480" s="1">
        <v>44105</v>
      </c>
      <c r="BJ480" s="1">
        <v>44469</v>
      </c>
      <c r="BM480">
        <v>40</v>
      </c>
      <c r="BN480">
        <v>0</v>
      </c>
      <c r="BO480">
        <v>8</v>
      </c>
      <c r="BP480">
        <v>8</v>
      </c>
      <c r="BQ480">
        <v>8</v>
      </c>
      <c r="BR480">
        <v>8</v>
      </c>
      <c r="BS480">
        <v>8</v>
      </c>
      <c r="BT480">
        <v>0</v>
      </c>
      <c r="BU480" t="str">
        <f t="shared" ref="BU480:BU488" si="33">"8:00 AM"</f>
        <v>8:00 AM</v>
      </c>
      <c r="BV480" t="str">
        <f t="shared" si="31"/>
        <v>5:00 PM</v>
      </c>
      <c r="BW480" t="s">
        <v>128</v>
      </c>
      <c r="BX480">
        <v>3</v>
      </c>
      <c r="BY480">
        <v>6</v>
      </c>
      <c r="BZ480" t="s">
        <v>111</v>
      </c>
      <c r="CA480">
        <v>0</v>
      </c>
      <c r="CB480" s="2" t="s">
        <v>7944</v>
      </c>
      <c r="CC480" t="s">
        <v>7945</v>
      </c>
      <c r="CD480" t="s">
        <v>7946</v>
      </c>
      <c r="CE480" t="s">
        <v>116</v>
      </c>
      <c r="CF480" t="s">
        <v>117</v>
      </c>
      <c r="CG480">
        <v>96950</v>
      </c>
      <c r="CH480" s="3">
        <v>8.09</v>
      </c>
      <c r="CI480" s="3">
        <v>8.09</v>
      </c>
      <c r="CJ480" s="3">
        <v>12.14</v>
      </c>
      <c r="CK480" s="3">
        <v>12.14</v>
      </c>
      <c r="CL480" t="s">
        <v>132</v>
      </c>
      <c r="CM480" t="s">
        <v>3306</v>
      </c>
      <c r="CN480" t="s">
        <v>133</v>
      </c>
      <c r="CP480" t="s">
        <v>111</v>
      </c>
      <c r="CQ480" t="s">
        <v>134</v>
      </c>
      <c r="CR480" t="s">
        <v>111</v>
      </c>
      <c r="CS480" t="s">
        <v>134</v>
      </c>
      <c r="CT480" t="s">
        <v>134</v>
      </c>
      <c r="CU480" t="s">
        <v>134</v>
      </c>
      <c r="CV480" t="s">
        <v>119</v>
      </c>
      <c r="CW480" t="s">
        <v>3307</v>
      </c>
      <c r="CX480">
        <v>16702344000</v>
      </c>
      <c r="CY480" t="s">
        <v>3268</v>
      </c>
      <c r="CZ480" t="s">
        <v>335</v>
      </c>
      <c r="DA480" t="s">
        <v>134</v>
      </c>
      <c r="DB480" t="s">
        <v>111</v>
      </c>
      <c r="DC480" t="s">
        <v>3265</v>
      </c>
      <c r="DD480" t="s">
        <v>3266</v>
      </c>
      <c r="DE480" t="s">
        <v>3274</v>
      </c>
      <c r="DF480" t="s">
        <v>3262</v>
      </c>
      <c r="DG480" t="s">
        <v>3268</v>
      </c>
    </row>
    <row r="481" spans="1:111" ht="15" customHeight="1" x14ac:dyDescent="0.25">
      <c r="A481" t="s">
        <v>3299</v>
      </c>
      <c r="B481" t="s">
        <v>109</v>
      </c>
      <c r="C481" s="1">
        <v>44062.822752314816</v>
      </c>
      <c r="D481" s="1">
        <v>44155</v>
      </c>
      <c r="E481" t="s">
        <v>138</v>
      </c>
      <c r="F481" s="1">
        <v>44103.833333333336</v>
      </c>
      <c r="G481" t="s">
        <v>111</v>
      </c>
      <c r="H481" t="s">
        <v>111</v>
      </c>
      <c r="I481" t="s">
        <v>111</v>
      </c>
      <c r="J481" t="s">
        <v>3262</v>
      </c>
      <c r="K481" t="s">
        <v>3300</v>
      </c>
      <c r="L481" t="s">
        <v>1757</v>
      </c>
      <c r="M481" t="s">
        <v>3264</v>
      </c>
      <c r="N481" t="s">
        <v>116</v>
      </c>
      <c r="O481" t="s">
        <v>117</v>
      </c>
      <c r="P481">
        <v>96950</v>
      </c>
      <c r="Q481" t="s">
        <v>118</v>
      </c>
      <c r="R481" t="s">
        <v>273</v>
      </c>
      <c r="S481">
        <v>16702344000</v>
      </c>
      <c r="U481">
        <v>56132</v>
      </c>
      <c r="V481" t="s">
        <v>120</v>
      </c>
      <c r="X481" t="s">
        <v>3265</v>
      </c>
      <c r="Y481" t="s">
        <v>3266</v>
      </c>
      <c r="Z481" t="s">
        <v>3267</v>
      </c>
      <c r="AA481" t="s">
        <v>123</v>
      </c>
      <c r="AB481" t="s">
        <v>1757</v>
      </c>
      <c r="AC481" t="s">
        <v>3264</v>
      </c>
      <c r="AD481" t="s">
        <v>116</v>
      </c>
      <c r="AE481" t="s">
        <v>117</v>
      </c>
      <c r="AF481">
        <v>96950</v>
      </c>
      <c r="AG481" t="s">
        <v>118</v>
      </c>
      <c r="AH481" t="s">
        <v>273</v>
      </c>
      <c r="AI481">
        <v>16702344000</v>
      </c>
      <c r="AK481" t="s">
        <v>3268</v>
      </c>
      <c r="BC481" t="str">
        <f>"37-2012.00"</f>
        <v>37-2012.00</v>
      </c>
      <c r="BD481" t="s">
        <v>424</v>
      </c>
      <c r="BE481" t="s">
        <v>3301</v>
      </c>
      <c r="BF481" t="s">
        <v>3302</v>
      </c>
      <c r="BG481">
        <v>5</v>
      </c>
      <c r="BI481" s="1">
        <v>44105</v>
      </c>
      <c r="BJ481" s="1">
        <v>44469</v>
      </c>
      <c r="BM481">
        <v>35</v>
      </c>
      <c r="BN481">
        <v>0</v>
      </c>
      <c r="BO481">
        <v>7</v>
      </c>
      <c r="BP481">
        <v>7</v>
      </c>
      <c r="BQ481">
        <v>7</v>
      </c>
      <c r="BR481">
        <v>7</v>
      </c>
      <c r="BS481">
        <v>7</v>
      </c>
      <c r="BT481">
        <v>0</v>
      </c>
      <c r="BU481" t="str">
        <f t="shared" si="33"/>
        <v>8:00 AM</v>
      </c>
      <c r="BV481" t="str">
        <f>"4:30 PM"</f>
        <v>4:30 PM</v>
      </c>
      <c r="BW481" t="s">
        <v>128</v>
      </c>
      <c r="BX481">
        <v>3</v>
      </c>
      <c r="BY481">
        <v>3</v>
      </c>
      <c r="BZ481" t="s">
        <v>111</v>
      </c>
      <c r="CA481">
        <v>0</v>
      </c>
      <c r="CB481" s="2" t="s">
        <v>3303</v>
      </c>
      <c r="CC481" t="s">
        <v>3304</v>
      </c>
      <c r="CD481" t="s">
        <v>3305</v>
      </c>
      <c r="CE481" t="s">
        <v>116</v>
      </c>
      <c r="CF481" t="s">
        <v>117</v>
      </c>
      <c r="CG481">
        <v>96950</v>
      </c>
      <c r="CH481" s="3">
        <v>9.41</v>
      </c>
      <c r="CI481" s="3">
        <v>9.41</v>
      </c>
      <c r="CJ481" s="3">
        <v>14.12</v>
      </c>
      <c r="CK481" s="3">
        <v>14.12</v>
      </c>
      <c r="CL481" t="s">
        <v>132</v>
      </c>
      <c r="CM481" t="s">
        <v>3306</v>
      </c>
      <c r="CN481" t="s">
        <v>133</v>
      </c>
      <c r="CP481" t="s">
        <v>111</v>
      </c>
      <c r="CQ481" t="s">
        <v>134</v>
      </c>
      <c r="CR481" t="s">
        <v>111</v>
      </c>
      <c r="CS481" t="s">
        <v>134</v>
      </c>
      <c r="CT481" t="s">
        <v>119</v>
      </c>
      <c r="CU481" t="s">
        <v>134</v>
      </c>
      <c r="CV481" t="s">
        <v>119</v>
      </c>
      <c r="CW481" t="s">
        <v>3307</v>
      </c>
      <c r="CX481">
        <v>16702344000</v>
      </c>
      <c r="CY481" t="s">
        <v>3268</v>
      </c>
      <c r="CZ481" t="s">
        <v>335</v>
      </c>
      <c r="DA481" t="s">
        <v>134</v>
      </c>
      <c r="DB481" t="s">
        <v>111</v>
      </c>
      <c r="DC481" t="s">
        <v>3265</v>
      </c>
      <c r="DD481" t="s">
        <v>3266</v>
      </c>
      <c r="DE481" t="s">
        <v>3274</v>
      </c>
      <c r="DF481" t="s">
        <v>3262</v>
      </c>
      <c r="DG481" t="s">
        <v>3268</v>
      </c>
    </row>
    <row r="482" spans="1:111" ht="15" customHeight="1" x14ac:dyDescent="0.25">
      <c r="A482" t="s">
        <v>6915</v>
      </c>
      <c r="B482" t="s">
        <v>193</v>
      </c>
      <c r="C482" s="1">
        <v>44062.857144560185</v>
      </c>
      <c r="D482" s="1">
        <v>44117</v>
      </c>
      <c r="E482" t="s">
        <v>138</v>
      </c>
      <c r="F482" s="1">
        <v>44103.833333333336</v>
      </c>
      <c r="G482" t="s">
        <v>111</v>
      </c>
      <c r="H482" t="s">
        <v>111</v>
      </c>
      <c r="I482" t="s">
        <v>111</v>
      </c>
      <c r="J482" t="s">
        <v>6916</v>
      </c>
      <c r="K482" t="s">
        <v>404</v>
      </c>
      <c r="L482" t="s">
        <v>6917</v>
      </c>
      <c r="M482" t="s">
        <v>6918</v>
      </c>
      <c r="N482" t="s">
        <v>5377</v>
      </c>
      <c r="O482" t="s">
        <v>117</v>
      </c>
      <c r="P482">
        <v>96950</v>
      </c>
      <c r="Q482" t="s">
        <v>118</v>
      </c>
      <c r="S482">
        <v>16702343423</v>
      </c>
      <c r="U482">
        <v>332321</v>
      </c>
      <c r="V482" t="s">
        <v>120</v>
      </c>
      <c r="X482" t="s">
        <v>6919</v>
      </c>
      <c r="Y482" t="s">
        <v>6920</v>
      </c>
      <c r="AA482" t="s">
        <v>6921</v>
      </c>
      <c r="AB482" t="s">
        <v>6917</v>
      </c>
      <c r="AC482" t="s">
        <v>6922</v>
      </c>
      <c r="AD482" t="s">
        <v>741</v>
      </c>
      <c r="AE482" t="s">
        <v>117</v>
      </c>
      <c r="AF482">
        <v>96950</v>
      </c>
      <c r="AG482" t="s">
        <v>118</v>
      </c>
      <c r="AI482">
        <v>16702343423</v>
      </c>
      <c r="AK482" t="s">
        <v>6923</v>
      </c>
      <c r="BC482" t="str">
        <f>"51-9198.00"</f>
        <v>51-9198.00</v>
      </c>
      <c r="BD482" t="s">
        <v>3669</v>
      </c>
      <c r="BE482" t="s">
        <v>6924</v>
      </c>
      <c r="BF482" t="s">
        <v>6925</v>
      </c>
      <c r="BG482">
        <v>6</v>
      </c>
      <c r="BI482" s="1">
        <v>44105</v>
      </c>
      <c r="BJ482" s="1">
        <v>44469</v>
      </c>
      <c r="BM482">
        <v>40</v>
      </c>
      <c r="BN482">
        <v>0</v>
      </c>
      <c r="BO482">
        <v>8</v>
      </c>
      <c r="BP482">
        <v>8</v>
      </c>
      <c r="BQ482">
        <v>8</v>
      </c>
      <c r="BR482">
        <v>8</v>
      </c>
      <c r="BS482">
        <v>8</v>
      </c>
      <c r="BT482">
        <v>0</v>
      </c>
      <c r="BU482" t="str">
        <f t="shared" si="33"/>
        <v>8:00 AM</v>
      </c>
      <c r="BV482" t="str">
        <f t="shared" ref="BV482:BV488" si="34">"5:00 PM"</f>
        <v>5:00 PM</v>
      </c>
      <c r="BW482" t="s">
        <v>128</v>
      </c>
      <c r="BX482">
        <v>0</v>
      </c>
      <c r="BY482">
        <v>12</v>
      </c>
      <c r="BZ482" t="s">
        <v>111</v>
      </c>
      <c r="CA482">
        <v>0</v>
      </c>
      <c r="CB482" t="s">
        <v>6926</v>
      </c>
      <c r="CC482" t="s">
        <v>6917</v>
      </c>
      <c r="CD482" t="s">
        <v>6922</v>
      </c>
      <c r="CE482" t="s">
        <v>116</v>
      </c>
      <c r="CF482" t="s">
        <v>117</v>
      </c>
      <c r="CG482">
        <v>96950</v>
      </c>
      <c r="CH482" s="3">
        <v>10.37</v>
      </c>
      <c r="CI482" s="3">
        <v>10.37</v>
      </c>
      <c r="CJ482" s="3">
        <v>15.56</v>
      </c>
      <c r="CK482" s="3">
        <v>15.56</v>
      </c>
      <c r="CL482" t="s">
        <v>132</v>
      </c>
      <c r="CM482" t="s">
        <v>509</v>
      </c>
      <c r="CN482" t="s">
        <v>133</v>
      </c>
      <c r="CP482" t="s">
        <v>111</v>
      </c>
      <c r="CQ482" t="s">
        <v>134</v>
      </c>
      <c r="CR482" t="s">
        <v>134</v>
      </c>
      <c r="CS482" t="s">
        <v>134</v>
      </c>
      <c r="CT482" t="s">
        <v>134</v>
      </c>
      <c r="CU482" t="s">
        <v>134</v>
      </c>
      <c r="CV482" t="s">
        <v>134</v>
      </c>
      <c r="CW482" t="s">
        <v>6927</v>
      </c>
      <c r="CX482">
        <v>16702343423</v>
      </c>
      <c r="CY482" t="s">
        <v>6923</v>
      </c>
      <c r="CZ482" t="s">
        <v>286</v>
      </c>
      <c r="DA482" t="s">
        <v>134</v>
      </c>
      <c r="DB482" t="s">
        <v>111</v>
      </c>
    </row>
    <row r="483" spans="1:111" ht="15" customHeight="1" x14ac:dyDescent="0.25">
      <c r="A483" t="s">
        <v>2237</v>
      </c>
      <c r="B483" t="s">
        <v>137</v>
      </c>
      <c r="C483" s="1">
        <v>44062.859314699075</v>
      </c>
      <c r="D483" s="1">
        <v>44131</v>
      </c>
      <c r="E483" t="s">
        <v>138</v>
      </c>
      <c r="F483" s="1">
        <v>44103.833333333336</v>
      </c>
      <c r="G483" t="s">
        <v>134</v>
      </c>
      <c r="H483" t="s">
        <v>111</v>
      </c>
      <c r="I483" t="s">
        <v>111</v>
      </c>
      <c r="J483" t="s">
        <v>2238</v>
      </c>
      <c r="L483" t="s">
        <v>2239</v>
      </c>
      <c r="M483" t="s">
        <v>119</v>
      </c>
      <c r="N483" t="s">
        <v>116</v>
      </c>
      <c r="O483" t="s">
        <v>117</v>
      </c>
      <c r="P483">
        <v>96950</v>
      </c>
      <c r="Q483" t="s">
        <v>118</v>
      </c>
      <c r="S483">
        <v>16704845868</v>
      </c>
      <c r="U483">
        <v>72251</v>
      </c>
      <c r="V483" t="s">
        <v>120</v>
      </c>
      <c r="X483" t="s">
        <v>183</v>
      </c>
      <c r="Y483" t="s">
        <v>184</v>
      </c>
      <c r="AA483" t="s">
        <v>185</v>
      </c>
      <c r="AB483" t="s">
        <v>2239</v>
      </c>
      <c r="AC483" t="s">
        <v>119</v>
      </c>
      <c r="AD483" t="s">
        <v>116</v>
      </c>
      <c r="AE483" t="s">
        <v>117</v>
      </c>
      <c r="AF483">
        <v>96950</v>
      </c>
      <c r="AG483" t="s">
        <v>118</v>
      </c>
      <c r="AI483">
        <v>16704845868</v>
      </c>
      <c r="AK483" t="s">
        <v>2240</v>
      </c>
      <c r="BC483" t="str">
        <f>"35-2014.00"</f>
        <v>35-2014.00</v>
      </c>
      <c r="BD483" t="s">
        <v>393</v>
      </c>
      <c r="BE483" t="s">
        <v>2241</v>
      </c>
      <c r="BF483" t="s">
        <v>2242</v>
      </c>
      <c r="BG483">
        <v>2</v>
      </c>
      <c r="BH483">
        <v>2</v>
      </c>
      <c r="BI483" s="1">
        <v>44105</v>
      </c>
      <c r="BJ483" s="1">
        <v>44469</v>
      </c>
      <c r="BK483" s="1">
        <v>44131</v>
      </c>
      <c r="BL483" s="1">
        <v>44469</v>
      </c>
      <c r="BM483">
        <v>40</v>
      </c>
      <c r="BN483">
        <v>0</v>
      </c>
      <c r="BO483">
        <v>8</v>
      </c>
      <c r="BP483">
        <v>8</v>
      </c>
      <c r="BQ483">
        <v>8</v>
      </c>
      <c r="BR483">
        <v>8</v>
      </c>
      <c r="BS483">
        <v>8</v>
      </c>
      <c r="BT483">
        <v>0</v>
      </c>
      <c r="BU483" t="str">
        <f t="shared" si="33"/>
        <v>8:00 AM</v>
      </c>
      <c r="BV483" t="str">
        <f t="shared" si="34"/>
        <v>5:00 PM</v>
      </c>
      <c r="BW483" t="s">
        <v>128</v>
      </c>
      <c r="BX483">
        <v>0</v>
      </c>
      <c r="BY483">
        <v>12</v>
      </c>
      <c r="BZ483" t="s">
        <v>111</v>
      </c>
      <c r="CA483">
        <v>0</v>
      </c>
      <c r="CB483" t="s">
        <v>2243</v>
      </c>
      <c r="CC483" t="s">
        <v>2239</v>
      </c>
      <c r="CD483" t="s">
        <v>119</v>
      </c>
      <c r="CE483" t="s">
        <v>116</v>
      </c>
      <c r="CF483" t="s">
        <v>117</v>
      </c>
      <c r="CG483">
        <v>96950</v>
      </c>
      <c r="CH483" s="3">
        <v>10.68</v>
      </c>
      <c r="CI483" s="3">
        <v>10.68</v>
      </c>
      <c r="CJ483" s="3">
        <v>16.02</v>
      </c>
      <c r="CK483" s="3">
        <v>16.02</v>
      </c>
      <c r="CL483" t="s">
        <v>132</v>
      </c>
      <c r="CM483" t="s">
        <v>119</v>
      </c>
      <c r="CN483" t="s">
        <v>133</v>
      </c>
      <c r="CP483" t="s">
        <v>111</v>
      </c>
      <c r="CQ483" t="s">
        <v>134</v>
      </c>
      <c r="CR483" t="s">
        <v>111</v>
      </c>
      <c r="CS483" t="s">
        <v>134</v>
      </c>
      <c r="CT483" t="s">
        <v>119</v>
      </c>
      <c r="CU483" t="s">
        <v>134</v>
      </c>
      <c r="CV483" t="s">
        <v>119</v>
      </c>
      <c r="CW483" t="s">
        <v>191</v>
      </c>
      <c r="CX483">
        <v>16704845868</v>
      </c>
      <c r="CY483" t="s">
        <v>2240</v>
      </c>
      <c r="CZ483" t="s">
        <v>119</v>
      </c>
      <c r="DA483" t="s">
        <v>134</v>
      </c>
      <c r="DB483" t="s">
        <v>111</v>
      </c>
    </row>
    <row r="484" spans="1:111" ht="15" customHeight="1" x14ac:dyDescent="0.25">
      <c r="A484" t="s">
        <v>8220</v>
      </c>
      <c r="B484" t="s">
        <v>137</v>
      </c>
      <c r="C484" s="1">
        <v>44062.864111226852</v>
      </c>
      <c r="D484" s="1">
        <v>44131</v>
      </c>
      <c r="E484" t="s">
        <v>110</v>
      </c>
      <c r="G484" t="s">
        <v>111</v>
      </c>
      <c r="H484" t="s">
        <v>111</v>
      </c>
      <c r="I484" t="s">
        <v>111</v>
      </c>
      <c r="J484" t="s">
        <v>2238</v>
      </c>
      <c r="L484" t="s">
        <v>2239</v>
      </c>
      <c r="M484" t="s">
        <v>119</v>
      </c>
      <c r="N484" t="s">
        <v>116</v>
      </c>
      <c r="O484" t="s">
        <v>117</v>
      </c>
      <c r="P484">
        <v>96950</v>
      </c>
      <c r="Q484" t="s">
        <v>118</v>
      </c>
      <c r="S484">
        <v>16704845868</v>
      </c>
      <c r="U484">
        <v>72251</v>
      </c>
      <c r="V484" t="s">
        <v>120</v>
      </c>
      <c r="X484" t="s">
        <v>183</v>
      </c>
      <c r="Y484" t="s">
        <v>184</v>
      </c>
      <c r="AA484" t="s">
        <v>185</v>
      </c>
      <c r="AB484" t="s">
        <v>2239</v>
      </c>
      <c r="AC484" t="s">
        <v>119</v>
      </c>
      <c r="AD484" t="s">
        <v>116</v>
      </c>
      <c r="AE484" t="s">
        <v>117</v>
      </c>
      <c r="AF484">
        <v>96950</v>
      </c>
      <c r="AG484" t="s">
        <v>118</v>
      </c>
      <c r="AI484">
        <v>16704845868</v>
      </c>
      <c r="AK484" t="s">
        <v>2240</v>
      </c>
      <c r="BC484" t="str">
        <f>"35-2014.00"</f>
        <v>35-2014.00</v>
      </c>
      <c r="BD484" t="s">
        <v>393</v>
      </c>
      <c r="BE484" t="s">
        <v>2241</v>
      </c>
      <c r="BF484" t="s">
        <v>2242</v>
      </c>
      <c r="BG484">
        <v>2</v>
      </c>
      <c r="BH484">
        <v>2</v>
      </c>
      <c r="BI484" s="1">
        <v>44105</v>
      </c>
      <c r="BJ484" s="1">
        <v>44469</v>
      </c>
      <c r="BK484" s="1">
        <v>44131</v>
      </c>
      <c r="BL484" s="1">
        <v>44469</v>
      </c>
      <c r="BM484">
        <v>40</v>
      </c>
      <c r="BN484">
        <v>0</v>
      </c>
      <c r="BO484">
        <v>8</v>
      </c>
      <c r="BP484">
        <v>8</v>
      </c>
      <c r="BQ484">
        <v>8</v>
      </c>
      <c r="BR484">
        <v>8</v>
      </c>
      <c r="BS484">
        <v>8</v>
      </c>
      <c r="BT484">
        <v>0</v>
      </c>
      <c r="BU484" t="str">
        <f t="shared" si="33"/>
        <v>8:00 AM</v>
      </c>
      <c r="BV484" t="str">
        <f t="shared" si="34"/>
        <v>5:00 PM</v>
      </c>
      <c r="BW484" t="s">
        <v>128</v>
      </c>
      <c r="BX484">
        <v>0</v>
      </c>
      <c r="BY484">
        <v>12</v>
      </c>
      <c r="BZ484" t="s">
        <v>111</v>
      </c>
      <c r="CA484">
        <v>0</v>
      </c>
      <c r="CB484" t="s">
        <v>2243</v>
      </c>
      <c r="CC484" t="s">
        <v>2239</v>
      </c>
      <c r="CD484" t="s">
        <v>119</v>
      </c>
      <c r="CE484" t="s">
        <v>116</v>
      </c>
      <c r="CF484" t="s">
        <v>117</v>
      </c>
      <c r="CG484">
        <v>96950</v>
      </c>
      <c r="CH484" s="3">
        <v>10.68</v>
      </c>
      <c r="CI484" s="3">
        <v>10.68</v>
      </c>
      <c r="CJ484" s="3">
        <v>16.02</v>
      </c>
      <c r="CK484" s="3">
        <v>16.02</v>
      </c>
      <c r="CL484" t="s">
        <v>132</v>
      </c>
      <c r="CM484" t="s">
        <v>119</v>
      </c>
      <c r="CN484" t="s">
        <v>133</v>
      </c>
      <c r="CP484" t="s">
        <v>111</v>
      </c>
      <c r="CQ484" t="s">
        <v>134</v>
      </c>
      <c r="CR484" t="s">
        <v>111</v>
      </c>
      <c r="CS484" t="s">
        <v>134</v>
      </c>
      <c r="CT484" t="s">
        <v>119</v>
      </c>
      <c r="CU484" t="s">
        <v>134</v>
      </c>
      <c r="CV484" t="s">
        <v>119</v>
      </c>
      <c r="CW484" t="s">
        <v>191</v>
      </c>
      <c r="CX484">
        <v>16704845868</v>
      </c>
      <c r="CY484" t="s">
        <v>2240</v>
      </c>
      <c r="CZ484" t="s">
        <v>119</v>
      </c>
      <c r="DA484" t="s">
        <v>134</v>
      </c>
      <c r="DB484" t="s">
        <v>111</v>
      </c>
    </row>
    <row r="485" spans="1:111" ht="15" customHeight="1" x14ac:dyDescent="0.25">
      <c r="A485" t="s">
        <v>1427</v>
      </c>
      <c r="B485" t="s">
        <v>109</v>
      </c>
      <c r="C485" s="1">
        <v>44062.882961226853</v>
      </c>
      <c r="D485" s="1">
        <v>44155</v>
      </c>
      <c r="E485" t="s">
        <v>138</v>
      </c>
      <c r="F485" s="1">
        <v>44103.833333333336</v>
      </c>
      <c r="G485" t="s">
        <v>111</v>
      </c>
      <c r="H485" t="s">
        <v>111</v>
      </c>
      <c r="I485" t="s">
        <v>111</v>
      </c>
      <c r="J485" t="s">
        <v>1428</v>
      </c>
      <c r="L485" t="s">
        <v>1429</v>
      </c>
      <c r="M485" t="s">
        <v>1430</v>
      </c>
      <c r="N485" t="s">
        <v>116</v>
      </c>
      <c r="O485" t="s">
        <v>117</v>
      </c>
      <c r="P485">
        <v>96950</v>
      </c>
      <c r="Q485" t="s">
        <v>118</v>
      </c>
      <c r="S485">
        <v>16702347674</v>
      </c>
      <c r="U485">
        <v>72131</v>
      </c>
      <c r="V485" t="s">
        <v>120</v>
      </c>
      <c r="X485" t="s">
        <v>1431</v>
      </c>
      <c r="Y485" t="s">
        <v>1432</v>
      </c>
      <c r="AA485" t="s">
        <v>333</v>
      </c>
      <c r="AB485" t="s">
        <v>1433</v>
      </c>
      <c r="AC485" t="s">
        <v>1430</v>
      </c>
      <c r="AD485" t="s">
        <v>116</v>
      </c>
      <c r="AE485" t="s">
        <v>117</v>
      </c>
      <c r="AF485">
        <v>96950</v>
      </c>
      <c r="AG485" t="s">
        <v>118</v>
      </c>
      <c r="AI485">
        <v>16702347674</v>
      </c>
      <c r="AK485" t="s">
        <v>1434</v>
      </c>
      <c r="AL485" t="s">
        <v>1192</v>
      </c>
      <c r="AM485" t="s">
        <v>1435</v>
      </c>
      <c r="AN485" t="s">
        <v>1436</v>
      </c>
      <c r="AO485" t="s">
        <v>121</v>
      </c>
      <c r="AP485" t="s">
        <v>1437</v>
      </c>
      <c r="AQ485" t="s">
        <v>1438</v>
      </c>
      <c r="AR485" t="s">
        <v>116</v>
      </c>
      <c r="AS485" t="s">
        <v>117</v>
      </c>
      <c r="AT485">
        <v>96950</v>
      </c>
      <c r="AU485" t="s">
        <v>118</v>
      </c>
      <c r="AW485">
        <v>16702330081</v>
      </c>
      <c r="AY485" t="s">
        <v>1439</v>
      </c>
      <c r="AZ485" t="s">
        <v>1440</v>
      </c>
      <c r="BA485" t="s">
        <v>117</v>
      </c>
      <c r="BB485" t="s">
        <v>1441</v>
      </c>
      <c r="BC485" t="str">
        <f>"37-2011.00"</f>
        <v>37-2011.00</v>
      </c>
      <c r="BD485" t="s">
        <v>898</v>
      </c>
      <c r="BE485" t="s">
        <v>1442</v>
      </c>
      <c r="BF485" t="s">
        <v>1443</v>
      </c>
      <c r="BG485">
        <v>1</v>
      </c>
      <c r="BI485" s="1">
        <v>44105</v>
      </c>
      <c r="BJ485" s="1">
        <v>44469</v>
      </c>
      <c r="BM485">
        <v>40</v>
      </c>
      <c r="BN485">
        <v>0</v>
      </c>
      <c r="BO485">
        <v>8</v>
      </c>
      <c r="BP485">
        <v>8</v>
      </c>
      <c r="BQ485">
        <v>8</v>
      </c>
      <c r="BR485">
        <v>8</v>
      </c>
      <c r="BS485">
        <v>8</v>
      </c>
      <c r="BT485">
        <v>0</v>
      </c>
      <c r="BU485" t="str">
        <f t="shared" si="33"/>
        <v>8:00 AM</v>
      </c>
      <c r="BV485" t="str">
        <f t="shared" si="34"/>
        <v>5:00 PM</v>
      </c>
      <c r="BW485" t="s">
        <v>128</v>
      </c>
      <c r="BX485">
        <v>0</v>
      </c>
      <c r="BY485">
        <v>12</v>
      </c>
      <c r="BZ485" t="s">
        <v>111</v>
      </c>
      <c r="CA485">
        <v>0</v>
      </c>
      <c r="CB485" t="e">
        <f>- REQUIRED KNOWLEDGE OF ROUGH AND FINISH CARPENTRY, PLUMBING, INTERIOR AND EXTERIOR PAINTING AND ELECTRICIAN SKILLS. EXPERIENCE WITH USE OF PESTICIDES AND FERTILIZERS AND HOW TO AVOID THE HAZARDOUS AFFECT OF COMMON CHEMICALS USED FOR BUILDING MAINTENANCE REPAIR.</f>
        <v>#NAME?</v>
      </c>
      <c r="CC485" t="s">
        <v>1433</v>
      </c>
      <c r="CD485" t="s">
        <v>1430</v>
      </c>
      <c r="CE485" t="s">
        <v>116</v>
      </c>
      <c r="CF485" t="s">
        <v>117</v>
      </c>
      <c r="CG485">
        <v>96950</v>
      </c>
      <c r="CH485" s="3">
        <v>10.42</v>
      </c>
      <c r="CI485" s="3">
        <v>10.42</v>
      </c>
      <c r="CL485" t="s">
        <v>132</v>
      </c>
      <c r="CM485" t="s">
        <v>119</v>
      </c>
      <c r="CN485" t="s">
        <v>133</v>
      </c>
      <c r="CP485" t="s">
        <v>111</v>
      </c>
      <c r="CQ485" t="s">
        <v>134</v>
      </c>
      <c r="CR485" t="s">
        <v>111</v>
      </c>
      <c r="CS485" t="s">
        <v>111</v>
      </c>
      <c r="CT485" t="s">
        <v>119</v>
      </c>
      <c r="CU485" t="s">
        <v>134</v>
      </c>
      <c r="CV485" t="s">
        <v>119</v>
      </c>
      <c r="CW485" t="s">
        <v>119</v>
      </c>
      <c r="CX485">
        <v>16702347674</v>
      </c>
      <c r="CY485" t="s">
        <v>1444</v>
      </c>
      <c r="CZ485" t="s">
        <v>119</v>
      </c>
      <c r="DA485" t="s">
        <v>134</v>
      </c>
      <c r="DB485" t="s">
        <v>111</v>
      </c>
    </row>
    <row r="486" spans="1:111" ht="15" customHeight="1" x14ac:dyDescent="0.25">
      <c r="A486" t="s">
        <v>6719</v>
      </c>
      <c r="B486" t="s">
        <v>109</v>
      </c>
      <c r="C486" s="1">
        <v>44062.884600578705</v>
      </c>
      <c r="D486" s="1">
        <v>44155</v>
      </c>
      <c r="E486" t="s">
        <v>138</v>
      </c>
      <c r="F486" s="1">
        <v>44103.833333333336</v>
      </c>
      <c r="G486" t="s">
        <v>111</v>
      </c>
      <c r="H486" t="s">
        <v>111</v>
      </c>
      <c r="I486" t="s">
        <v>111</v>
      </c>
      <c r="J486" t="s">
        <v>6720</v>
      </c>
      <c r="L486" t="s">
        <v>1433</v>
      </c>
      <c r="M486" t="s">
        <v>1430</v>
      </c>
      <c r="N486" t="s">
        <v>116</v>
      </c>
      <c r="O486" t="s">
        <v>117</v>
      </c>
      <c r="P486">
        <v>96950</v>
      </c>
      <c r="Q486" t="s">
        <v>118</v>
      </c>
      <c r="S486">
        <v>16702347674</v>
      </c>
      <c r="U486">
        <v>72131</v>
      </c>
      <c r="V486" t="s">
        <v>120</v>
      </c>
      <c r="X486" t="s">
        <v>1431</v>
      </c>
      <c r="Y486" t="s">
        <v>1432</v>
      </c>
      <c r="AA486" t="s">
        <v>333</v>
      </c>
      <c r="AB486" t="s">
        <v>1429</v>
      </c>
      <c r="AC486" t="s">
        <v>1430</v>
      </c>
      <c r="AD486" t="s">
        <v>116</v>
      </c>
      <c r="AE486" t="s">
        <v>117</v>
      </c>
      <c r="AF486">
        <v>96950</v>
      </c>
      <c r="AG486" t="s">
        <v>118</v>
      </c>
      <c r="AI486">
        <v>16702347674</v>
      </c>
      <c r="AK486" t="s">
        <v>1434</v>
      </c>
      <c r="AL486" t="s">
        <v>1192</v>
      </c>
      <c r="AM486" t="s">
        <v>1645</v>
      </c>
      <c r="AN486" t="s">
        <v>1436</v>
      </c>
      <c r="AO486" t="s">
        <v>121</v>
      </c>
      <c r="AP486" t="s">
        <v>1437</v>
      </c>
      <c r="AQ486" t="s">
        <v>5830</v>
      </c>
      <c r="AR486" t="s">
        <v>116</v>
      </c>
      <c r="AS486" t="s">
        <v>117</v>
      </c>
      <c r="AT486">
        <v>96950</v>
      </c>
      <c r="AU486" t="s">
        <v>118</v>
      </c>
      <c r="AW486">
        <v>16702330081</v>
      </c>
      <c r="AY486" t="s">
        <v>1439</v>
      </c>
      <c r="AZ486" t="s">
        <v>1440</v>
      </c>
      <c r="BA486" t="s">
        <v>117</v>
      </c>
      <c r="BB486" t="s">
        <v>1441</v>
      </c>
      <c r="BC486" t="str">
        <f>"35-2013.00"</f>
        <v>35-2013.00</v>
      </c>
      <c r="BD486" t="s">
        <v>6721</v>
      </c>
      <c r="BE486" t="s">
        <v>6722</v>
      </c>
      <c r="BF486" t="s">
        <v>395</v>
      </c>
      <c r="BG486">
        <v>1</v>
      </c>
      <c r="BI486" s="1">
        <v>44105</v>
      </c>
      <c r="BJ486" s="1">
        <v>44469</v>
      </c>
      <c r="BM486">
        <v>40</v>
      </c>
      <c r="BN486">
        <v>0</v>
      </c>
      <c r="BO486">
        <v>8</v>
      </c>
      <c r="BP486">
        <v>8</v>
      </c>
      <c r="BQ486">
        <v>8</v>
      </c>
      <c r="BR486">
        <v>8</v>
      </c>
      <c r="BS486">
        <v>8</v>
      </c>
      <c r="BT486">
        <v>0</v>
      </c>
      <c r="BU486" t="str">
        <f t="shared" si="33"/>
        <v>8:00 AM</v>
      </c>
      <c r="BV486" t="str">
        <f t="shared" si="34"/>
        <v>5:00 PM</v>
      </c>
      <c r="BW486" t="s">
        <v>128</v>
      </c>
      <c r="BX486">
        <v>0</v>
      </c>
      <c r="BY486">
        <v>12</v>
      </c>
      <c r="BZ486" t="s">
        <v>111</v>
      </c>
      <c r="CA486">
        <v>0</v>
      </c>
      <c r="CB486" t="e">
        <f>- U.S. AND foreign workers MUST PROVIDE CURRENT POLICE CLEARANCE PREFERRED AND CURRENT HEALTH CLEARANCE.</f>
        <v>#NAME?</v>
      </c>
      <c r="CC486" t="s">
        <v>1433</v>
      </c>
      <c r="CD486" t="s">
        <v>1430</v>
      </c>
      <c r="CE486" t="s">
        <v>260</v>
      </c>
      <c r="CF486" t="s">
        <v>117</v>
      </c>
      <c r="CG486">
        <v>96950</v>
      </c>
      <c r="CH486" s="3">
        <v>15.56</v>
      </c>
      <c r="CI486" s="3">
        <v>15.56</v>
      </c>
      <c r="CL486" t="s">
        <v>132</v>
      </c>
      <c r="CM486" t="s">
        <v>119</v>
      </c>
      <c r="CN486" t="s">
        <v>133</v>
      </c>
      <c r="CP486" t="s">
        <v>111</v>
      </c>
      <c r="CQ486" t="s">
        <v>134</v>
      </c>
      <c r="CR486" t="s">
        <v>111</v>
      </c>
      <c r="CS486" t="s">
        <v>111</v>
      </c>
      <c r="CT486" t="s">
        <v>119</v>
      </c>
      <c r="CU486" t="s">
        <v>134</v>
      </c>
      <c r="CV486" t="s">
        <v>119</v>
      </c>
      <c r="CW486" t="s">
        <v>119</v>
      </c>
      <c r="CX486">
        <v>16702347674</v>
      </c>
      <c r="CY486" t="s">
        <v>1434</v>
      </c>
      <c r="CZ486" t="s">
        <v>119</v>
      </c>
      <c r="DA486" t="s">
        <v>134</v>
      </c>
      <c r="DB486" t="s">
        <v>111</v>
      </c>
    </row>
    <row r="487" spans="1:111" ht="15" customHeight="1" x14ac:dyDescent="0.25">
      <c r="A487" t="s">
        <v>5413</v>
      </c>
      <c r="B487" t="s">
        <v>137</v>
      </c>
      <c r="C487" s="1">
        <v>44062.884424537035</v>
      </c>
      <c r="D487" s="1">
        <v>44165</v>
      </c>
      <c r="E487" t="s">
        <v>110</v>
      </c>
      <c r="F487" s="1">
        <v>44103.833333333336</v>
      </c>
      <c r="G487" t="s">
        <v>111</v>
      </c>
      <c r="H487" t="s">
        <v>111</v>
      </c>
      <c r="I487" t="s">
        <v>111</v>
      </c>
      <c r="J487" t="s">
        <v>5414</v>
      </c>
      <c r="K487" t="s">
        <v>119</v>
      </c>
      <c r="L487" t="s">
        <v>5415</v>
      </c>
      <c r="M487" t="s">
        <v>5416</v>
      </c>
      <c r="N487" t="s">
        <v>116</v>
      </c>
      <c r="O487" t="s">
        <v>117</v>
      </c>
      <c r="P487">
        <v>96950</v>
      </c>
      <c r="Q487" t="s">
        <v>118</v>
      </c>
      <c r="R487" t="s">
        <v>119</v>
      </c>
      <c r="S487">
        <v>16702881411</v>
      </c>
      <c r="T487">
        <v>0</v>
      </c>
      <c r="U487">
        <v>42441</v>
      </c>
      <c r="V487" t="s">
        <v>120</v>
      </c>
      <c r="X487" t="s">
        <v>5417</v>
      </c>
      <c r="Y487" t="s">
        <v>5418</v>
      </c>
      <c r="Z487" t="s">
        <v>119</v>
      </c>
      <c r="AA487" t="s">
        <v>185</v>
      </c>
      <c r="AB487" t="s">
        <v>5415</v>
      </c>
      <c r="AC487" t="s">
        <v>5416</v>
      </c>
      <c r="AD487" t="s">
        <v>116</v>
      </c>
      <c r="AE487" t="s">
        <v>117</v>
      </c>
      <c r="AF487">
        <v>96950</v>
      </c>
      <c r="AG487" t="s">
        <v>118</v>
      </c>
      <c r="AH487" t="s">
        <v>119</v>
      </c>
      <c r="AI487">
        <v>16702881411</v>
      </c>
      <c r="AJ487">
        <v>0</v>
      </c>
      <c r="AK487" t="s">
        <v>5419</v>
      </c>
      <c r="BC487" t="str">
        <f>"43-1011.00"</f>
        <v>43-1011.00</v>
      </c>
      <c r="BD487" t="s">
        <v>730</v>
      </c>
      <c r="BE487" t="s">
        <v>5420</v>
      </c>
      <c r="BF487" t="s">
        <v>5421</v>
      </c>
      <c r="BG487">
        <v>1</v>
      </c>
      <c r="BH487">
        <v>1</v>
      </c>
      <c r="BI487" s="1">
        <v>44105</v>
      </c>
      <c r="BJ487" s="1">
        <v>44469</v>
      </c>
      <c r="BK487" s="1">
        <v>44165</v>
      </c>
      <c r="BL487" s="1">
        <v>44469</v>
      </c>
      <c r="BM487">
        <v>40</v>
      </c>
      <c r="BN487">
        <v>0</v>
      </c>
      <c r="BO487">
        <v>8</v>
      </c>
      <c r="BP487">
        <v>8</v>
      </c>
      <c r="BQ487">
        <v>8</v>
      </c>
      <c r="BR487">
        <v>8</v>
      </c>
      <c r="BS487">
        <v>8</v>
      </c>
      <c r="BT487">
        <v>0</v>
      </c>
      <c r="BU487" t="str">
        <f t="shared" si="33"/>
        <v>8:00 AM</v>
      </c>
      <c r="BV487" t="str">
        <f t="shared" si="34"/>
        <v>5:00 PM</v>
      </c>
      <c r="BW487" t="s">
        <v>128</v>
      </c>
      <c r="BX487">
        <v>0</v>
      </c>
      <c r="BY487">
        <v>24</v>
      </c>
      <c r="BZ487" t="s">
        <v>111</v>
      </c>
      <c r="CA487">
        <v>0</v>
      </c>
      <c r="CB487" s="2" t="s">
        <v>5422</v>
      </c>
      <c r="CC487" t="s">
        <v>5423</v>
      </c>
      <c r="CD487" t="s">
        <v>5424</v>
      </c>
      <c r="CE487" t="s">
        <v>154</v>
      </c>
      <c r="CF487" t="s">
        <v>117</v>
      </c>
      <c r="CG487">
        <v>96950</v>
      </c>
      <c r="CH487" s="3">
        <v>12.41</v>
      </c>
      <c r="CI487" s="3">
        <v>12.41</v>
      </c>
      <c r="CJ487" s="3">
        <v>18.62</v>
      </c>
      <c r="CK487" s="3">
        <v>18.62</v>
      </c>
      <c r="CL487" t="s">
        <v>132</v>
      </c>
      <c r="CM487" t="s">
        <v>119</v>
      </c>
      <c r="CN487" t="s">
        <v>133</v>
      </c>
      <c r="CP487" t="s">
        <v>111</v>
      </c>
      <c r="CQ487" t="s">
        <v>134</v>
      </c>
      <c r="CR487" t="s">
        <v>111</v>
      </c>
      <c r="CS487" t="s">
        <v>134</v>
      </c>
      <c r="CT487" t="s">
        <v>119</v>
      </c>
      <c r="CU487" t="s">
        <v>134</v>
      </c>
      <c r="CV487" t="s">
        <v>119</v>
      </c>
      <c r="CW487" t="s">
        <v>119</v>
      </c>
      <c r="CX487">
        <v>16702881411</v>
      </c>
      <c r="CY487" t="s">
        <v>5419</v>
      </c>
      <c r="CZ487" t="s">
        <v>119</v>
      </c>
      <c r="DA487" t="s">
        <v>134</v>
      </c>
      <c r="DB487" t="s">
        <v>111</v>
      </c>
      <c r="DC487" t="s">
        <v>5417</v>
      </c>
      <c r="DD487" t="s">
        <v>5425</v>
      </c>
      <c r="DF487" t="s">
        <v>5426</v>
      </c>
      <c r="DG487" t="s">
        <v>5419</v>
      </c>
    </row>
    <row r="488" spans="1:111" ht="15" customHeight="1" x14ac:dyDescent="0.25">
      <c r="A488" t="s">
        <v>2778</v>
      </c>
      <c r="B488" t="s">
        <v>137</v>
      </c>
      <c r="C488" s="1">
        <v>44062.996155324072</v>
      </c>
      <c r="D488" s="1">
        <v>44131</v>
      </c>
      <c r="E488" t="s">
        <v>110</v>
      </c>
      <c r="G488" t="s">
        <v>111</v>
      </c>
      <c r="H488" t="s">
        <v>111</v>
      </c>
      <c r="I488" t="s">
        <v>111</v>
      </c>
      <c r="J488" t="s">
        <v>2779</v>
      </c>
      <c r="L488" t="s">
        <v>2780</v>
      </c>
      <c r="M488" t="s">
        <v>119</v>
      </c>
      <c r="N488" t="s">
        <v>116</v>
      </c>
      <c r="O488" t="s">
        <v>117</v>
      </c>
      <c r="P488">
        <v>96950</v>
      </c>
      <c r="Q488" t="s">
        <v>118</v>
      </c>
      <c r="S488">
        <v>16702331018</v>
      </c>
      <c r="U488">
        <v>531312</v>
      </c>
      <c r="V488" t="s">
        <v>120</v>
      </c>
      <c r="X488" t="s">
        <v>2781</v>
      </c>
      <c r="Y488" t="s">
        <v>2782</v>
      </c>
      <c r="AA488" t="s">
        <v>216</v>
      </c>
      <c r="AB488" t="s">
        <v>2780</v>
      </c>
      <c r="AC488" t="s">
        <v>119</v>
      </c>
      <c r="AD488" t="s">
        <v>116</v>
      </c>
      <c r="AE488" t="s">
        <v>117</v>
      </c>
      <c r="AF488">
        <v>96950</v>
      </c>
      <c r="AG488" t="s">
        <v>118</v>
      </c>
      <c r="AI488">
        <v>16702331018</v>
      </c>
      <c r="AK488" t="s">
        <v>2783</v>
      </c>
      <c r="BC488" t="str">
        <f>"17-2051.00"</f>
        <v>17-2051.00</v>
      </c>
      <c r="BD488" t="s">
        <v>2784</v>
      </c>
      <c r="BE488" t="s">
        <v>2785</v>
      </c>
      <c r="BF488" t="s">
        <v>2786</v>
      </c>
      <c r="BG488">
        <v>4</v>
      </c>
      <c r="BH488">
        <v>4</v>
      </c>
      <c r="BI488" s="1">
        <v>44105</v>
      </c>
      <c r="BJ488" s="1">
        <v>44469</v>
      </c>
      <c r="BK488" s="1">
        <v>44131</v>
      </c>
      <c r="BL488" s="1">
        <v>44469</v>
      </c>
      <c r="BM488">
        <v>40</v>
      </c>
      <c r="BN488">
        <v>0</v>
      </c>
      <c r="BO488">
        <v>8</v>
      </c>
      <c r="BP488">
        <v>8</v>
      </c>
      <c r="BQ488">
        <v>8</v>
      </c>
      <c r="BR488">
        <v>8</v>
      </c>
      <c r="BS488">
        <v>8</v>
      </c>
      <c r="BT488">
        <v>0</v>
      </c>
      <c r="BU488" t="str">
        <f t="shared" si="33"/>
        <v>8:00 AM</v>
      </c>
      <c r="BV488" t="str">
        <f t="shared" si="34"/>
        <v>5:00 PM</v>
      </c>
      <c r="BW488" t="s">
        <v>415</v>
      </c>
      <c r="BX488">
        <v>0</v>
      </c>
      <c r="BY488">
        <v>24</v>
      </c>
      <c r="BZ488" t="s">
        <v>111</v>
      </c>
      <c r="CA488">
        <v>0</v>
      </c>
      <c r="CB488" t="s">
        <v>2787</v>
      </c>
      <c r="CC488" t="s">
        <v>2780</v>
      </c>
      <c r="CD488" t="s">
        <v>119</v>
      </c>
      <c r="CE488" t="s">
        <v>116</v>
      </c>
      <c r="CF488" t="s">
        <v>117</v>
      </c>
      <c r="CG488">
        <v>96950</v>
      </c>
      <c r="CH488" s="3">
        <v>32.68</v>
      </c>
      <c r="CI488" s="3">
        <v>32.68</v>
      </c>
      <c r="CJ488" s="3">
        <v>49.02</v>
      </c>
      <c r="CK488" s="3">
        <v>49.02</v>
      </c>
      <c r="CL488" t="s">
        <v>132</v>
      </c>
      <c r="CM488" t="s">
        <v>119</v>
      </c>
      <c r="CN488" t="s">
        <v>133</v>
      </c>
      <c r="CP488" t="s">
        <v>111</v>
      </c>
      <c r="CQ488" t="s">
        <v>134</v>
      </c>
      <c r="CR488" t="s">
        <v>111</v>
      </c>
      <c r="CS488" t="s">
        <v>134</v>
      </c>
      <c r="CT488" t="s">
        <v>119</v>
      </c>
      <c r="CU488" t="s">
        <v>134</v>
      </c>
      <c r="CV488" t="s">
        <v>119</v>
      </c>
      <c r="CW488" t="s">
        <v>191</v>
      </c>
      <c r="CX488">
        <v>16702331018</v>
      </c>
      <c r="CY488" t="s">
        <v>2788</v>
      </c>
      <c r="CZ488" t="s">
        <v>119</v>
      </c>
      <c r="DA488" t="s">
        <v>134</v>
      </c>
      <c r="DB488" t="s">
        <v>111</v>
      </c>
    </row>
    <row r="489" spans="1:111" ht="15" customHeight="1" x14ac:dyDescent="0.25">
      <c r="A489" t="s">
        <v>8671</v>
      </c>
      <c r="B489" t="s">
        <v>137</v>
      </c>
      <c r="C489" s="1">
        <v>44063.00301886574</v>
      </c>
      <c r="D489" s="1">
        <v>44133</v>
      </c>
      <c r="E489" t="s">
        <v>110</v>
      </c>
      <c r="G489" t="s">
        <v>111</v>
      </c>
      <c r="H489" t="s">
        <v>111</v>
      </c>
      <c r="I489" t="s">
        <v>111</v>
      </c>
      <c r="J489" t="s">
        <v>5906</v>
      </c>
      <c r="K489" t="s">
        <v>119</v>
      </c>
      <c r="L489" t="s">
        <v>5907</v>
      </c>
      <c r="N489" t="s">
        <v>154</v>
      </c>
      <c r="O489" t="s">
        <v>117</v>
      </c>
      <c r="P489">
        <v>96950</v>
      </c>
      <c r="Q489" t="s">
        <v>118</v>
      </c>
      <c r="S489">
        <v>16702357635</v>
      </c>
      <c r="U489">
        <v>53249</v>
      </c>
      <c r="V489" t="s">
        <v>120</v>
      </c>
      <c r="X489" t="s">
        <v>5908</v>
      </c>
      <c r="Y489" t="s">
        <v>5909</v>
      </c>
      <c r="Z489" t="s">
        <v>5910</v>
      </c>
      <c r="AA489" t="s">
        <v>5911</v>
      </c>
      <c r="AB489" t="s">
        <v>5907</v>
      </c>
      <c r="AD489" t="s">
        <v>154</v>
      </c>
      <c r="AE489" t="s">
        <v>117</v>
      </c>
      <c r="AF489">
        <v>96950</v>
      </c>
      <c r="AG489" t="s">
        <v>118</v>
      </c>
      <c r="AI489">
        <v>16702357635</v>
      </c>
      <c r="AK489" t="s">
        <v>5912</v>
      </c>
      <c r="BC489" t="str">
        <f>"53-3032.00"</f>
        <v>53-3032.00</v>
      </c>
      <c r="BD489" t="s">
        <v>279</v>
      </c>
      <c r="BE489" t="s">
        <v>5913</v>
      </c>
      <c r="BF489" t="s">
        <v>5914</v>
      </c>
      <c r="BG489">
        <v>2</v>
      </c>
      <c r="BH489">
        <v>2</v>
      </c>
      <c r="BI489" s="1">
        <v>44105</v>
      </c>
      <c r="BJ489" s="1">
        <v>44469</v>
      </c>
      <c r="BK489" s="1">
        <v>44133</v>
      </c>
      <c r="BL489" s="1">
        <v>44469</v>
      </c>
      <c r="BM489">
        <v>40</v>
      </c>
      <c r="BN489">
        <v>0</v>
      </c>
      <c r="BO489">
        <v>8</v>
      </c>
      <c r="BP489">
        <v>8</v>
      </c>
      <c r="BQ489">
        <v>8</v>
      </c>
      <c r="BR489">
        <v>8</v>
      </c>
      <c r="BS489">
        <v>8</v>
      </c>
      <c r="BT489">
        <v>0</v>
      </c>
      <c r="BU489" t="str">
        <f>"7:30 AM"</f>
        <v>7:30 AM</v>
      </c>
      <c r="BV489" t="str">
        <f>"4:30 PM"</f>
        <v>4:30 PM</v>
      </c>
      <c r="BW489" t="s">
        <v>128</v>
      </c>
      <c r="BX489">
        <v>0</v>
      </c>
      <c r="BY489">
        <v>6</v>
      </c>
      <c r="BZ489" t="s">
        <v>111</v>
      </c>
      <c r="CA489">
        <v>0</v>
      </c>
      <c r="CB489" t="s">
        <v>119</v>
      </c>
      <c r="CC489" t="s">
        <v>5915</v>
      </c>
      <c r="CE489" t="s">
        <v>154</v>
      </c>
      <c r="CF489" t="s">
        <v>117</v>
      </c>
      <c r="CG489">
        <v>96950</v>
      </c>
      <c r="CH489" s="3">
        <v>13.85</v>
      </c>
      <c r="CI489" s="3">
        <v>13.85</v>
      </c>
      <c r="CJ489" s="3">
        <v>20.78</v>
      </c>
      <c r="CK489" s="3">
        <v>20.78</v>
      </c>
      <c r="CL489" t="s">
        <v>132</v>
      </c>
      <c r="CM489" t="s">
        <v>119</v>
      </c>
      <c r="CN489" t="s">
        <v>133</v>
      </c>
      <c r="CP489" t="s">
        <v>111</v>
      </c>
      <c r="CQ489" t="s">
        <v>134</v>
      </c>
      <c r="CR489" t="s">
        <v>111</v>
      </c>
      <c r="CS489" t="s">
        <v>134</v>
      </c>
      <c r="CT489" t="s">
        <v>119</v>
      </c>
      <c r="CU489" t="s">
        <v>134</v>
      </c>
      <c r="CV489" t="s">
        <v>119</v>
      </c>
      <c r="CW489" t="s">
        <v>8672</v>
      </c>
      <c r="CX489">
        <v>16702357635</v>
      </c>
      <c r="CY489" t="s">
        <v>5912</v>
      </c>
      <c r="CZ489" t="s">
        <v>119</v>
      </c>
      <c r="DA489" t="s">
        <v>134</v>
      </c>
      <c r="DB489" t="s">
        <v>111</v>
      </c>
      <c r="DC489" t="s">
        <v>5908</v>
      </c>
      <c r="DD489" t="s">
        <v>8673</v>
      </c>
      <c r="DF489" t="s">
        <v>5906</v>
      </c>
      <c r="DG489" t="s">
        <v>5912</v>
      </c>
    </row>
    <row r="490" spans="1:111" ht="15" customHeight="1" x14ac:dyDescent="0.25">
      <c r="A490" t="s">
        <v>5046</v>
      </c>
      <c r="B490" t="s">
        <v>137</v>
      </c>
      <c r="C490" s="1">
        <v>44063.083940277778</v>
      </c>
      <c r="D490" s="1">
        <v>44145</v>
      </c>
      <c r="E490" t="s">
        <v>110</v>
      </c>
      <c r="G490" t="s">
        <v>111</v>
      </c>
      <c r="H490" t="s">
        <v>111</v>
      </c>
      <c r="I490" t="s">
        <v>111</v>
      </c>
      <c r="J490" t="s">
        <v>1766</v>
      </c>
      <c r="K490" t="s">
        <v>5047</v>
      </c>
      <c r="L490" t="s">
        <v>5048</v>
      </c>
      <c r="M490" t="s">
        <v>1769</v>
      </c>
      <c r="N490" t="s">
        <v>154</v>
      </c>
      <c r="O490" t="s">
        <v>117</v>
      </c>
      <c r="P490">
        <v>96950</v>
      </c>
      <c r="Q490" t="s">
        <v>118</v>
      </c>
      <c r="S490">
        <v>16707898261</v>
      </c>
      <c r="U490">
        <v>311920</v>
      </c>
      <c r="V490" t="s">
        <v>120</v>
      </c>
      <c r="X490" t="s">
        <v>5049</v>
      </c>
      <c r="Y490" t="s">
        <v>1771</v>
      </c>
      <c r="Z490" t="s">
        <v>1772</v>
      </c>
      <c r="AA490" t="s">
        <v>342</v>
      </c>
      <c r="AB490" t="s">
        <v>1768</v>
      </c>
      <c r="AC490" t="s">
        <v>1769</v>
      </c>
      <c r="AD490" t="s">
        <v>154</v>
      </c>
      <c r="AE490" t="s">
        <v>117</v>
      </c>
      <c r="AF490">
        <v>96950</v>
      </c>
      <c r="AG490" t="s">
        <v>118</v>
      </c>
      <c r="AI490">
        <v>16707898261</v>
      </c>
      <c r="AK490" t="s">
        <v>1774</v>
      </c>
      <c r="BC490" t="str">
        <f>"35-3022.01"</f>
        <v>35-3022.01</v>
      </c>
      <c r="BD490" t="s">
        <v>4736</v>
      </c>
      <c r="BE490" t="s">
        <v>5050</v>
      </c>
      <c r="BF490" t="s">
        <v>5051</v>
      </c>
      <c r="BG490">
        <v>2</v>
      </c>
      <c r="BH490">
        <v>2</v>
      </c>
      <c r="BI490" s="1">
        <v>44105</v>
      </c>
      <c r="BJ490" s="1">
        <v>44469</v>
      </c>
      <c r="BK490" s="1">
        <v>44145</v>
      </c>
      <c r="BL490" s="1">
        <v>44469</v>
      </c>
      <c r="BM490">
        <v>40</v>
      </c>
      <c r="BN490">
        <v>4</v>
      </c>
      <c r="BO490">
        <v>6</v>
      </c>
      <c r="BP490">
        <v>6</v>
      </c>
      <c r="BQ490">
        <v>6</v>
      </c>
      <c r="BR490">
        <v>6</v>
      </c>
      <c r="BS490">
        <v>6</v>
      </c>
      <c r="BT490">
        <v>6</v>
      </c>
      <c r="BU490" t="str">
        <f>"6:00 AM"</f>
        <v>6:00 AM</v>
      </c>
      <c r="BV490" t="str">
        <f>"3:00 PM"</f>
        <v>3:00 PM</v>
      </c>
      <c r="BW490" t="s">
        <v>128</v>
      </c>
      <c r="BX490">
        <v>0</v>
      </c>
      <c r="BY490">
        <v>12</v>
      </c>
      <c r="BZ490" t="s">
        <v>111</v>
      </c>
      <c r="CA490">
        <v>0</v>
      </c>
      <c r="CB490" t="s">
        <v>5052</v>
      </c>
      <c r="CC490" t="s">
        <v>5053</v>
      </c>
      <c r="CD490" t="s">
        <v>5054</v>
      </c>
      <c r="CE490" t="s">
        <v>2096</v>
      </c>
      <c r="CF490" t="s">
        <v>117</v>
      </c>
      <c r="CG490">
        <v>96950</v>
      </c>
      <c r="CH490" s="3">
        <v>9.75</v>
      </c>
      <c r="CI490" s="3">
        <v>9.75</v>
      </c>
      <c r="CJ490" s="3">
        <v>14.63</v>
      </c>
      <c r="CK490" s="3">
        <v>14.63</v>
      </c>
      <c r="CL490" t="s">
        <v>132</v>
      </c>
      <c r="CM490" t="s">
        <v>286</v>
      </c>
      <c r="CN490" t="s">
        <v>133</v>
      </c>
      <c r="CP490" t="s">
        <v>111</v>
      </c>
      <c r="CQ490" t="s">
        <v>134</v>
      </c>
      <c r="CR490" t="s">
        <v>111</v>
      </c>
      <c r="CS490" t="s">
        <v>134</v>
      </c>
      <c r="CT490" t="s">
        <v>119</v>
      </c>
      <c r="CU490" t="s">
        <v>134</v>
      </c>
      <c r="CV490" t="s">
        <v>119</v>
      </c>
      <c r="CW490" t="s">
        <v>286</v>
      </c>
      <c r="CX490">
        <v>16707898261</v>
      </c>
      <c r="CY490" t="s">
        <v>1774</v>
      </c>
      <c r="CZ490" t="s">
        <v>286</v>
      </c>
      <c r="DA490" t="s">
        <v>134</v>
      </c>
      <c r="DB490" t="s">
        <v>111</v>
      </c>
    </row>
    <row r="491" spans="1:111" ht="15" customHeight="1" x14ac:dyDescent="0.25">
      <c r="A491" t="s">
        <v>1902</v>
      </c>
      <c r="B491" t="s">
        <v>137</v>
      </c>
      <c r="C491" s="1">
        <v>44063.095133449075</v>
      </c>
      <c r="D491" s="1">
        <v>44160</v>
      </c>
      <c r="E491" t="s">
        <v>110</v>
      </c>
      <c r="G491" t="s">
        <v>111</v>
      </c>
      <c r="H491" t="s">
        <v>111</v>
      </c>
      <c r="I491" t="s">
        <v>111</v>
      </c>
      <c r="J491" t="s">
        <v>1766</v>
      </c>
      <c r="K491" t="s">
        <v>1903</v>
      </c>
      <c r="L491" t="s">
        <v>1768</v>
      </c>
      <c r="M491" t="s">
        <v>1769</v>
      </c>
      <c r="N491" t="s">
        <v>154</v>
      </c>
      <c r="O491" t="s">
        <v>117</v>
      </c>
      <c r="P491">
        <v>96950</v>
      </c>
      <c r="Q491" t="s">
        <v>118</v>
      </c>
      <c r="S491">
        <v>16707898261</v>
      </c>
      <c r="U491">
        <v>722515</v>
      </c>
      <c r="V491" t="s">
        <v>120</v>
      </c>
      <c r="X491" t="s">
        <v>1770</v>
      </c>
      <c r="Y491" t="s">
        <v>1771</v>
      </c>
      <c r="Z491" t="s">
        <v>1772</v>
      </c>
      <c r="AA491" t="s">
        <v>342</v>
      </c>
      <c r="AB491" t="s">
        <v>1768</v>
      </c>
      <c r="AC491" t="s">
        <v>1904</v>
      </c>
      <c r="AD491" t="s">
        <v>154</v>
      </c>
      <c r="AE491" t="s">
        <v>117</v>
      </c>
      <c r="AF491">
        <v>96950</v>
      </c>
      <c r="AG491" t="s">
        <v>118</v>
      </c>
      <c r="AI491">
        <v>16707898261</v>
      </c>
      <c r="AK491" t="s">
        <v>1774</v>
      </c>
      <c r="BC491" t="str">
        <f>"51-3011.00"</f>
        <v>51-3011.00</v>
      </c>
      <c r="BD491" t="s">
        <v>377</v>
      </c>
      <c r="BE491" t="s">
        <v>1905</v>
      </c>
      <c r="BF491" t="s">
        <v>379</v>
      </c>
      <c r="BG491">
        <v>2</v>
      </c>
      <c r="BH491">
        <v>2</v>
      </c>
      <c r="BI491" s="1">
        <v>44105</v>
      </c>
      <c r="BJ491" s="1">
        <v>44469</v>
      </c>
      <c r="BK491" s="1">
        <v>44162</v>
      </c>
      <c r="BL491" s="1">
        <v>44469</v>
      </c>
      <c r="BM491">
        <v>40</v>
      </c>
      <c r="BN491">
        <v>6</v>
      </c>
      <c r="BO491">
        <v>6</v>
      </c>
      <c r="BP491">
        <v>6</v>
      </c>
      <c r="BQ491">
        <v>6</v>
      </c>
      <c r="BR491">
        <v>6</v>
      </c>
      <c r="BS491">
        <v>6</v>
      </c>
      <c r="BT491">
        <v>4</v>
      </c>
      <c r="BU491" t="str">
        <f>"5:00 AM"</f>
        <v>5:00 AM</v>
      </c>
      <c r="BV491" t="str">
        <f>"2:00 PM"</f>
        <v>2:00 PM</v>
      </c>
      <c r="BW491" t="s">
        <v>128</v>
      </c>
      <c r="BX491">
        <v>0</v>
      </c>
      <c r="BY491">
        <v>12</v>
      </c>
      <c r="BZ491" t="s">
        <v>111</v>
      </c>
      <c r="CA491">
        <v>0</v>
      </c>
      <c r="CB491" t="s">
        <v>1906</v>
      </c>
      <c r="CC491" t="s">
        <v>1903</v>
      </c>
      <c r="CD491" t="s">
        <v>1769</v>
      </c>
      <c r="CE491" t="s">
        <v>154</v>
      </c>
      <c r="CF491" t="s">
        <v>117</v>
      </c>
      <c r="CG491">
        <v>96950</v>
      </c>
      <c r="CH491" s="3">
        <v>10.27</v>
      </c>
      <c r="CI491" s="3">
        <v>10.27</v>
      </c>
      <c r="CJ491" s="3">
        <v>15.41</v>
      </c>
      <c r="CK491" s="3">
        <v>15.41</v>
      </c>
      <c r="CL491" t="s">
        <v>132</v>
      </c>
      <c r="CM491" t="s">
        <v>286</v>
      </c>
      <c r="CN491" t="s">
        <v>133</v>
      </c>
      <c r="CP491" t="s">
        <v>111</v>
      </c>
      <c r="CQ491" t="s">
        <v>134</v>
      </c>
      <c r="CR491" t="s">
        <v>111</v>
      </c>
      <c r="CS491" t="s">
        <v>134</v>
      </c>
      <c r="CT491" t="s">
        <v>119</v>
      </c>
      <c r="CU491" t="s">
        <v>134</v>
      </c>
      <c r="CV491" t="s">
        <v>119</v>
      </c>
      <c r="CW491" t="s">
        <v>286</v>
      </c>
      <c r="CX491">
        <v>16707898261</v>
      </c>
      <c r="CY491" t="s">
        <v>1774</v>
      </c>
      <c r="CZ491" t="s">
        <v>286</v>
      </c>
      <c r="DA491" t="s">
        <v>134</v>
      </c>
      <c r="DB491" t="s">
        <v>111</v>
      </c>
    </row>
    <row r="492" spans="1:111" ht="15" customHeight="1" x14ac:dyDescent="0.25">
      <c r="A492" t="s">
        <v>7325</v>
      </c>
      <c r="B492" t="s">
        <v>137</v>
      </c>
      <c r="C492" s="1">
        <v>44063.106092708331</v>
      </c>
      <c r="D492" s="1">
        <v>44134</v>
      </c>
      <c r="E492" t="s">
        <v>138</v>
      </c>
      <c r="F492" s="1">
        <v>44103.833333333336</v>
      </c>
      <c r="G492" t="s">
        <v>111</v>
      </c>
      <c r="H492" t="s">
        <v>111</v>
      </c>
      <c r="I492" t="s">
        <v>111</v>
      </c>
      <c r="J492" t="s">
        <v>7326</v>
      </c>
      <c r="L492" t="s">
        <v>551</v>
      </c>
      <c r="M492" t="s">
        <v>7327</v>
      </c>
      <c r="N492" t="s">
        <v>552</v>
      </c>
      <c r="O492" t="s">
        <v>117</v>
      </c>
      <c r="P492">
        <v>96952</v>
      </c>
      <c r="Q492" t="s">
        <v>118</v>
      </c>
      <c r="S492">
        <v>16704334501</v>
      </c>
      <c r="U492">
        <v>221112</v>
      </c>
      <c r="V492" t="s">
        <v>120</v>
      </c>
      <c r="X492" t="s">
        <v>7328</v>
      </c>
      <c r="Y492" t="s">
        <v>7329</v>
      </c>
      <c r="Z492" t="s">
        <v>7330</v>
      </c>
      <c r="AA492" t="s">
        <v>333</v>
      </c>
      <c r="AB492" t="s">
        <v>551</v>
      </c>
      <c r="AC492" t="s">
        <v>7327</v>
      </c>
      <c r="AD492" t="s">
        <v>552</v>
      </c>
      <c r="AE492" t="s">
        <v>117</v>
      </c>
      <c r="AF492">
        <v>96952</v>
      </c>
      <c r="AG492" t="s">
        <v>118</v>
      </c>
      <c r="AI492">
        <v>16704334501</v>
      </c>
      <c r="AK492" t="s">
        <v>7331</v>
      </c>
      <c r="AL492" t="s">
        <v>1192</v>
      </c>
      <c r="AM492" t="s">
        <v>1435</v>
      </c>
      <c r="AN492" t="s">
        <v>1436</v>
      </c>
      <c r="AO492" t="s">
        <v>121</v>
      </c>
      <c r="AP492" t="s">
        <v>2253</v>
      </c>
      <c r="AQ492" t="s">
        <v>5488</v>
      </c>
      <c r="AR492" t="s">
        <v>116</v>
      </c>
      <c r="AS492" t="s">
        <v>117</v>
      </c>
      <c r="AT492">
        <v>96950</v>
      </c>
      <c r="AU492" t="s">
        <v>118</v>
      </c>
      <c r="AW492">
        <v>16702330081</v>
      </c>
      <c r="AY492" t="s">
        <v>1439</v>
      </c>
      <c r="AZ492" t="s">
        <v>1440</v>
      </c>
      <c r="BA492" t="s">
        <v>117</v>
      </c>
      <c r="BB492" t="s">
        <v>1441</v>
      </c>
      <c r="BC492" t="str">
        <f>"49-9071.00"</f>
        <v>49-9071.00</v>
      </c>
      <c r="BD492" t="s">
        <v>125</v>
      </c>
      <c r="BE492" t="s">
        <v>7332</v>
      </c>
      <c r="BF492" t="s">
        <v>127</v>
      </c>
      <c r="BG492">
        <v>10</v>
      </c>
      <c r="BH492">
        <v>10</v>
      </c>
      <c r="BI492" s="1">
        <v>44105</v>
      </c>
      <c r="BJ492" s="1">
        <v>44834</v>
      </c>
      <c r="BK492" s="1">
        <v>44137</v>
      </c>
      <c r="BL492" s="1">
        <v>44834</v>
      </c>
      <c r="BM492">
        <v>40</v>
      </c>
      <c r="BN492">
        <v>0</v>
      </c>
      <c r="BO492">
        <v>8</v>
      </c>
      <c r="BP492">
        <v>8</v>
      </c>
      <c r="BQ492">
        <v>8</v>
      </c>
      <c r="BR492">
        <v>8</v>
      </c>
      <c r="BS492">
        <v>8</v>
      </c>
      <c r="BT492">
        <v>0</v>
      </c>
      <c r="BU492" t="str">
        <f>"7:30 AM"</f>
        <v>7:30 AM</v>
      </c>
      <c r="BV492" t="str">
        <f>"4:30 PM"</f>
        <v>4:30 PM</v>
      </c>
      <c r="BW492" t="s">
        <v>128</v>
      </c>
      <c r="BX492">
        <v>0</v>
      </c>
      <c r="BY492">
        <v>48</v>
      </c>
      <c r="BZ492" t="s">
        <v>111</v>
      </c>
      <c r="CA492">
        <v>0</v>
      </c>
      <c r="CB492" t="s">
        <v>7333</v>
      </c>
      <c r="CC492" t="s">
        <v>7334</v>
      </c>
      <c r="CD492" t="s">
        <v>7327</v>
      </c>
      <c r="CE492" t="s">
        <v>552</v>
      </c>
      <c r="CF492" t="s">
        <v>117</v>
      </c>
      <c r="CG492">
        <v>96952</v>
      </c>
      <c r="CH492" s="3">
        <v>12.64</v>
      </c>
      <c r="CI492" s="3">
        <v>12.64</v>
      </c>
      <c r="CL492" t="s">
        <v>132</v>
      </c>
      <c r="CN492" t="s">
        <v>133</v>
      </c>
      <c r="CP492" t="s">
        <v>111</v>
      </c>
      <c r="CQ492" t="s">
        <v>134</v>
      </c>
      <c r="CR492" t="s">
        <v>111</v>
      </c>
      <c r="CS492" t="s">
        <v>111</v>
      </c>
      <c r="CT492" t="s">
        <v>119</v>
      </c>
      <c r="CU492" t="s">
        <v>134</v>
      </c>
      <c r="CV492" t="s">
        <v>119</v>
      </c>
      <c r="CW492" t="s">
        <v>119</v>
      </c>
      <c r="CX492">
        <v>16704334501</v>
      </c>
      <c r="CY492" t="s">
        <v>7331</v>
      </c>
      <c r="CZ492" t="s">
        <v>119</v>
      </c>
      <c r="DA492" t="s">
        <v>134</v>
      </c>
      <c r="DB492" t="s">
        <v>111</v>
      </c>
    </row>
    <row r="493" spans="1:111" ht="15" customHeight="1" x14ac:dyDescent="0.25">
      <c r="A493" t="s">
        <v>6793</v>
      </c>
      <c r="B493" t="s">
        <v>193</v>
      </c>
      <c r="C493" s="1">
        <v>44063.128268981483</v>
      </c>
      <c r="D493" s="1">
        <v>44147</v>
      </c>
      <c r="E493" t="s">
        <v>110</v>
      </c>
      <c r="G493" t="s">
        <v>111</v>
      </c>
      <c r="H493" t="s">
        <v>111</v>
      </c>
      <c r="I493" t="s">
        <v>111</v>
      </c>
      <c r="J493" t="s">
        <v>1766</v>
      </c>
      <c r="K493" t="s">
        <v>1767</v>
      </c>
      <c r="L493" t="s">
        <v>6794</v>
      </c>
      <c r="M493" t="s">
        <v>1769</v>
      </c>
      <c r="N493" t="s">
        <v>154</v>
      </c>
      <c r="O493" t="s">
        <v>117</v>
      </c>
      <c r="P493">
        <v>96950</v>
      </c>
      <c r="Q493" t="s">
        <v>118</v>
      </c>
      <c r="S493">
        <v>16707898261</v>
      </c>
      <c r="U493">
        <v>561790</v>
      </c>
      <c r="V493" t="s">
        <v>120</v>
      </c>
      <c r="X493" t="s">
        <v>1770</v>
      </c>
      <c r="Y493" t="s">
        <v>1771</v>
      </c>
      <c r="Z493" t="s">
        <v>1772</v>
      </c>
      <c r="AA493" t="s">
        <v>342</v>
      </c>
      <c r="AB493" t="s">
        <v>1768</v>
      </c>
      <c r="AC493" t="s">
        <v>6795</v>
      </c>
      <c r="AD493" t="s">
        <v>154</v>
      </c>
      <c r="AE493" t="s">
        <v>117</v>
      </c>
      <c r="AF493">
        <v>96950</v>
      </c>
      <c r="AG493" t="s">
        <v>118</v>
      </c>
      <c r="AI493">
        <v>16707898261</v>
      </c>
      <c r="AK493" t="s">
        <v>1774</v>
      </c>
      <c r="BC493" t="str">
        <f>"49-9071.00"</f>
        <v>49-9071.00</v>
      </c>
      <c r="BD493" t="s">
        <v>125</v>
      </c>
      <c r="BE493" t="s">
        <v>6796</v>
      </c>
      <c r="BF493" t="s">
        <v>6797</v>
      </c>
      <c r="BG493">
        <v>2</v>
      </c>
      <c r="BI493" s="1">
        <v>44105</v>
      </c>
      <c r="BJ493" s="1">
        <v>44469</v>
      </c>
      <c r="BM493">
        <v>40</v>
      </c>
      <c r="BN493">
        <v>7</v>
      </c>
      <c r="BO493">
        <v>7</v>
      </c>
      <c r="BP493">
        <v>7</v>
      </c>
      <c r="BQ493">
        <v>7</v>
      </c>
      <c r="BR493">
        <v>6</v>
      </c>
      <c r="BS493">
        <v>6</v>
      </c>
      <c r="BT493">
        <v>0</v>
      </c>
      <c r="BU493" t="str">
        <f>"8:00 AM"</f>
        <v>8:00 AM</v>
      </c>
      <c r="BV493" t="str">
        <f>"5:00 PM"</f>
        <v>5:00 PM</v>
      </c>
      <c r="BW493" t="s">
        <v>128</v>
      </c>
      <c r="BX493">
        <v>0</v>
      </c>
      <c r="BY493">
        <v>24</v>
      </c>
      <c r="BZ493" t="s">
        <v>111</v>
      </c>
      <c r="CA493">
        <v>0</v>
      </c>
      <c r="CB493" t="s">
        <v>6798</v>
      </c>
      <c r="CC493" t="s">
        <v>6799</v>
      </c>
      <c r="CD493" t="s">
        <v>2096</v>
      </c>
      <c r="CE493" t="s">
        <v>154</v>
      </c>
      <c r="CF493" t="s">
        <v>117</v>
      </c>
      <c r="CG493">
        <v>96950</v>
      </c>
      <c r="CH493" s="3">
        <v>12.64</v>
      </c>
      <c r="CI493" s="3">
        <v>12.64</v>
      </c>
      <c r="CJ493" s="3">
        <v>18.96</v>
      </c>
      <c r="CK493" s="3">
        <v>18.96</v>
      </c>
      <c r="CL493" t="s">
        <v>132</v>
      </c>
      <c r="CM493" t="s">
        <v>286</v>
      </c>
      <c r="CN493" t="s">
        <v>133</v>
      </c>
      <c r="CP493" t="s">
        <v>111</v>
      </c>
      <c r="CQ493" t="s">
        <v>134</v>
      </c>
      <c r="CR493" t="s">
        <v>111</v>
      </c>
      <c r="CS493" t="s">
        <v>134</v>
      </c>
      <c r="CT493" t="s">
        <v>119</v>
      </c>
      <c r="CU493" t="s">
        <v>134</v>
      </c>
      <c r="CV493" t="s">
        <v>119</v>
      </c>
      <c r="CW493" t="s">
        <v>119</v>
      </c>
      <c r="CX493">
        <v>16707898261</v>
      </c>
      <c r="CY493" t="s">
        <v>1774</v>
      </c>
      <c r="CZ493" t="s">
        <v>286</v>
      </c>
      <c r="DA493" t="s">
        <v>134</v>
      </c>
      <c r="DB493" t="s">
        <v>111</v>
      </c>
    </row>
    <row r="494" spans="1:111" ht="15" customHeight="1" x14ac:dyDescent="0.25">
      <c r="A494" t="s">
        <v>4563</v>
      </c>
      <c r="B494" t="s">
        <v>193</v>
      </c>
      <c r="C494" s="1">
        <v>44063.210802083333</v>
      </c>
      <c r="D494" s="1">
        <v>44130</v>
      </c>
      <c r="E494" t="s">
        <v>110</v>
      </c>
      <c r="G494" t="s">
        <v>111</v>
      </c>
      <c r="H494" t="s">
        <v>111</v>
      </c>
      <c r="I494" t="s">
        <v>111</v>
      </c>
      <c r="J494" t="s">
        <v>1587</v>
      </c>
      <c r="K494" t="s">
        <v>1588</v>
      </c>
      <c r="L494" t="s">
        <v>1589</v>
      </c>
      <c r="M494" t="s">
        <v>1590</v>
      </c>
      <c r="N494" t="s">
        <v>116</v>
      </c>
      <c r="O494" t="s">
        <v>117</v>
      </c>
      <c r="P494">
        <v>96950</v>
      </c>
      <c r="Q494" t="s">
        <v>118</v>
      </c>
      <c r="S494">
        <v>16702352883</v>
      </c>
      <c r="U494">
        <v>561320</v>
      </c>
      <c r="V494" t="s">
        <v>120</v>
      </c>
      <c r="X494" t="s">
        <v>1591</v>
      </c>
      <c r="Y494" t="s">
        <v>1592</v>
      </c>
      <c r="Z494" t="s">
        <v>1593</v>
      </c>
      <c r="AA494" t="s">
        <v>216</v>
      </c>
      <c r="AB494" t="s">
        <v>1589</v>
      </c>
      <c r="AC494" t="s">
        <v>1590</v>
      </c>
      <c r="AD494" t="s">
        <v>116</v>
      </c>
      <c r="AE494" t="s">
        <v>117</v>
      </c>
      <c r="AF494">
        <v>96950</v>
      </c>
      <c r="AG494" t="s">
        <v>118</v>
      </c>
      <c r="AI494">
        <v>16702352883</v>
      </c>
      <c r="AK494" t="s">
        <v>1594</v>
      </c>
      <c r="BC494" t="str">
        <f>"35-3011.00"</f>
        <v>35-3011.00</v>
      </c>
      <c r="BD494" t="s">
        <v>145</v>
      </c>
      <c r="BE494" t="s">
        <v>4564</v>
      </c>
      <c r="BF494" t="s">
        <v>4565</v>
      </c>
      <c r="BG494">
        <v>5</v>
      </c>
      <c r="BI494" s="1">
        <v>44166</v>
      </c>
      <c r="BJ494" s="1">
        <v>44530</v>
      </c>
      <c r="BM494">
        <v>35</v>
      </c>
      <c r="BN494">
        <v>7</v>
      </c>
      <c r="BO494">
        <v>0</v>
      </c>
      <c r="BP494">
        <v>7</v>
      </c>
      <c r="BQ494">
        <v>0</v>
      </c>
      <c r="BR494">
        <v>7</v>
      </c>
      <c r="BS494">
        <v>7</v>
      </c>
      <c r="BT494">
        <v>7</v>
      </c>
      <c r="BU494" t="str">
        <f>"5:00 PM"</f>
        <v>5:00 PM</v>
      </c>
      <c r="BV494" t="str">
        <f>"12:00 AM"</f>
        <v>12:00 AM</v>
      </c>
      <c r="BW494" t="s">
        <v>128</v>
      </c>
      <c r="BX494">
        <v>6</v>
      </c>
      <c r="BY494">
        <v>12</v>
      </c>
      <c r="BZ494" t="s">
        <v>111</v>
      </c>
      <c r="CA494">
        <v>0</v>
      </c>
      <c r="CB494" s="2" t="s">
        <v>4566</v>
      </c>
      <c r="CC494" t="s">
        <v>1589</v>
      </c>
      <c r="CD494" t="s">
        <v>1590</v>
      </c>
      <c r="CE494" t="s">
        <v>116</v>
      </c>
      <c r="CF494" t="s">
        <v>117</v>
      </c>
      <c r="CG494">
        <v>96950</v>
      </c>
      <c r="CH494" s="3">
        <v>8.23</v>
      </c>
      <c r="CI494" s="3">
        <v>8.23</v>
      </c>
      <c r="CJ494" s="3">
        <v>12.35</v>
      </c>
      <c r="CK494" s="3">
        <v>12.35</v>
      </c>
      <c r="CL494" t="s">
        <v>132</v>
      </c>
      <c r="CM494" t="s">
        <v>119</v>
      </c>
      <c r="CN494" t="s">
        <v>133</v>
      </c>
      <c r="CP494" t="s">
        <v>111</v>
      </c>
      <c r="CQ494" t="s">
        <v>134</v>
      </c>
      <c r="CR494" t="s">
        <v>111</v>
      </c>
      <c r="CS494" t="s">
        <v>134</v>
      </c>
      <c r="CT494" t="s">
        <v>134</v>
      </c>
      <c r="CU494" t="s">
        <v>134</v>
      </c>
      <c r="CV494" t="s">
        <v>119</v>
      </c>
      <c r="CW494" t="s">
        <v>119</v>
      </c>
      <c r="CX494">
        <v>16702352883</v>
      </c>
      <c r="CY494" t="s">
        <v>1594</v>
      </c>
      <c r="CZ494" t="s">
        <v>119</v>
      </c>
      <c r="DA494" t="s">
        <v>134</v>
      </c>
      <c r="DB494" t="s">
        <v>111</v>
      </c>
    </row>
    <row r="495" spans="1:111" ht="15" customHeight="1" x14ac:dyDescent="0.25">
      <c r="A495" t="s">
        <v>8240</v>
      </c>
      <c r="B495" t="s">
        <v>137</v>
      </c>
      <c r="C495" s="1">
        <v>44063.248406481478</v>
      </c>
      <c r="D495" s="1">
        <v>44130</v>
      </c>
      <c r="E495" t="s">
        <v>110</v>
      </c>
      <c r="G495" t="s">
        <v>111</v>
      </c>
      <c r="H495" t="s">
        <v>111</v>
      </c>
      <c r="I495" t="s">
        <v>111</v>
      </c>
      <c r="J495" t="s">
        <v>1587</v>
      </c>
      <c r="K495" t="s">
        <v>1588</v>
      </c>
      <c r="L495" t="s">
        <v>1589</v>
      </c>
      <c r="M495" t="s">
        <v>1590</v>
      </c>
      <c r="N495" t="s">
        <v>116</v>
      </c>
      <c r="O495" t="s">
        <v>117</v>
      </c>
      <c r="P495">
        <v>96950</v>
      </c>
      <c r="Q495" t="s">
        <v>118</v>
      </c>
      <c r="S495">
        <v>16702352883</v>
      </c>
      <c r="U495">
        <v>561320</v>
      </c>
      <c r="V495" t="s">
        <v>120</v>
      </c>
      <c r="X495" t="s">
        <v>1591</v>
      </c>
      <c r="Y495" t="s">
        <v>1592</v>
      </c>
      <c r="Z495" t="s">
        <v>1593</v>
      </c>
      <c r="AA495" t="s">
        <v>216</v>
      </c>
      <c r="AB495" t="s">
        <v>1589</v>
      </c>
      <c r="AC495" t="s">
        <v>1590</v>
      </c>
      <c r="AD495" t="s">
        <v>116</v>
      </c>
      <c r="AE495" t="s">
        <v>117</v>
      </c>
      <c r="AF495">
        <v>96950</v>
      </c>
      <c r="AG495" t="s">
        <v>118</v>
      </c>
      <c r="AI495">
        <v>16702352883</v>
      </c>
      <c r="AK495" t="s">
        <v>1594</v>
      </c>
      <c r="BC495" t="str">
        <f>"37-2011.00"</f>
        <v>37-2011.00</v>
      </c>
      <c r="BD495" t="s">
        <v>898</v>
      </c>
      <c r="BE495" t="s">
        <v>8241</v>
      </c>
      <c r="BF495" t="s">
        <v>8242</v>
      </c>
      <c r="BG495">
        <v>5</v>
      </c>
      <c r="BH495">
        <v>5</v>
      </c>
      <c r="BI495" s="1">
        <v>44166</v>
      </c>
      <c r="BJ495" s="1">
        <v>44530</v>
      </c>
      <c r="BK495" s="1">
        <v>44166</v>
      </c>
      <c r="BL495" s="1">
        <v>44530</v>
      </c>
      <c r="BM495">
        <v>35</v>
      </c>
      <c r="BN495">
        <v>0</v>
      </c>
      <c r="BO495">
        <v>7</v>
      </c>
      <c r="BP495">
        <v>7</v>
      </c>
      <c r="BQ495">
        <v>7</v>
      </c>
      <c r="BR495">
        <v>7</v>
      </c>
      <c r="BS495">
        <v>7</v>
      </c>
      <c r="BT495">
        <v>0</v>
      </c>
      <c r="BU495" t="str">
        <f>"9:00 AM"</f>
        <v>9:00 AM</v>
      </c>
      <c r="BV495" t="str">
        <f>"4:00 PM"</f>
        <v>4:00 PM</v>
      </c>
      <c r="BW495" t="s">
        <v>128</v>
      </c>
      <c r="BX495">
        <v>3</v>
      </c>
      <c r="BY495">
        <v>3</v>
      </c>
      <c r="BZ495" t="s">
        <v>111</v>
      </c>
      <c r="CA495">
        <v>0</v>
      </c>
      <c r="CB495" s="2" t="s">
        <v>8243</v>
      </c>
      <c r="CC495" t="s">
        <v>1589</v>
      </c>
      <c r="CD495" t="s">
        <v>1590</v>
      </c>
      <c r="CE495" t="s">
        <v>116</v>
      </c>
      <c r="CF495" t="s">
        <v>117</v>
      </c>
      <c r="CG495">
        <v>96950</v>
      </c>
      <c r="CH495" s="3">
        <v>7.69</v>
      </c>
      <c r="CI495" s="3">
        <v>7.69</v>
      </c>
      <c r="CJ495" s="3">
        <v>11.54</v>
      </c>
      <c r="CK495" s="3">
        <v>11.54</v>
      </c>
      <c r="CL495" t="s">
        <v>132</v>
      </c>
      <c r="CM495" t="s">
        <v>119</v>
      </c>
      <c r="CN495" t="s">
        <v>133</v>
      </c>
      <c r="CP495" t="s">
        <v>111</v>
      </c>
      <c r="CQ495" t="s">
        <v>134</v>
      </c>
      <c r="CR495" t="s">
        <v>111</v>
      </c>
      <c r="CS495" t="s">
        <v>134</v>
      </c>
      <c r="CT495" t="s">
        <v>134</v>
      </c>
      <c r="CU495" t="s">
        <v>134</v>
      </c>
      <c r="CV495" t="s">
        <v>119</v>
      </c>
      <c r="CW495" t="s">
        <v>119</v>
      </c>
      <c r="CX495">
        <v>16702352883</v>
      </c>
      <c r="CY495" t="s">
        <v>1594</v>
      </c>
      <c r="CZ495" t="s">
        <v>119</v>
      </c>
      <c r="DA495" t="s">
        <v>134</v>
      </c>
      <c r="DB495" t="s">
        <v>111</v>
      </c>
    </row>
    <row r="496" spans="1:111" ht="15" customHeight="1" x14ac:dyDescent="0.25">
      <c r="A496" t="s">
        <v>1586</v>
      </c>
      <c r="B496" t="s">
        <v>137</v>
      </c>
      <c r="C496" s="1">
        <v>44063.287074305554</v>
      </c>
      <c r="D496" s="1">
        <v>44152</v>
      </c>
      <c r="E496" t="s">
        <v>110</v>
      </c>
      <c r="G496" t="s">
        <v>111</v>
      </c>
      <c r="H496" t="s">
        <v>111</v>
      </c>
      <c r="I496" t="s">
        <v>111</v>
      </c>
      <c r="J496" t="s">
        <v>1587</v>
      </c>
      <c r="K496" t="s">
        <v>1588</v>
      </c>
      <c r="L496" t="s">
        <v>1589</v>
      </c>
      <c r="M496" t="s">
        <v>1590</v>
      </c>
      <c r="N496" t="s">
        <v>116</v>
      </c>
      <c r="O496" t="s">
        <v>117</v>
      </c>
      <c r="P496">
        <v>96950</v>
      </c>
      <c r="Q496" t="s">
        <v>118</v>
      </c>
      <c r="S496">
        <v>16702352883</v>
      </c>
      <c r="U496">
        <v>561320</v>
      </c>
      <c r="V496" t="s">
        <v>120</v>
      </c>
      <c r="X496" t="s">
        <v>1591</v>
      </c>
      <c r="Y496" t="s">
        <v>1592</v>
      </c>
      <c r="Z496" t="s">
        <v>1593</v>
      </c>
      <c r="AA496" t="s">
        <v>216</v>
      </c>
      <c r="AB496" t="s">
        <v>1589</v>
      </c>
      <c r="AC496" t="s">
        <v>1590</v>
      </c>
      <c r="AD496" t="s">
        <v>116</v>
      </c>
      <c r="AE496" t="s">
        <v>117</v>
      </c>
      <c r="AF496">
        <v>96950</v>
      </c>
      <c r="AG496" t="s">
        <v>118</v>
      </c>
      <c r="AI496">
        <v>16702352883</v>
      </c>
      <c r="AK496" t="s">
        <v>1594</v>
      </c>
      <c r="BC496" t="str">
        <f>"37-2012.00"</f>
        <v>37-2012.00</v>
      </c>
      <c r="BD496" t="s">
        <v>424</v>
      </c>
      <c r="BE496" t="s">
        <v>1595</v>
      </c>
      <c r="BF496" t="s">
        <v>1596</v>
      </c>
      <c r="BG496">
        <v>5</v>
      </c>
      <c r="BH496">
        <v>5</v>
      </c>
      <c r="BI496" s="1">
        <v>44166</v>
      </c>
      <c r="BJ496" s="1">
        <v>44530</v>
      </c>
      <c r="BK496" s="1">
        <v>44166</v>
      </c>
      <c r="BL496" s="1">
        <v>44530</v>
      </c>
      <c r="BM496">
        <v>35</v>
      </c>
      <c r="BN496">
        <v>0</v>
      </c>
      <c r="BO496">
        <v>7</v>
      </c>
      <c r="BP496">
        <v>7</v>
      </c>
      <c r="BQ496">
        <v>7</v>
      </c>
      <c r="BR496">
        <v>7</v>
      </c>
      <c r="BS496">
        <v>7</v>
      </c>
      <c r="BT496">
        <v>0</v>
      </c>
      <c r="BU496" t="str">
        <f>"9:00 AM"</f>
        <v>9:00 AM</v>
      </c>
      <c r="BV496" t="str">
        <f>"4:00 PM"</f>
        <v>4:00 PM</v>
      </c>
      <c r="BW496" t="s">
        <v>128</v>
      </c>
      <c r="BX496">
        <v>3</v>
      </c>
      <c r="BY496">
        <v>6</v>
      </c>
      <c r="BZ496" t="s">
        <v>111</v>
      </c>
      <c r="CA496">
        <v>0</v>
      </c>
      <c r="CB496" s="2" t="s">
        <v>1597</v>
      </c>
      <c r="CC496" t="s">
        <v>1589</v>
      </c>
      <c r="CD496" t="s">
        <v>1590</v>
      </c>
      <c r="CE496" t="s">
        <v>116</v>
      </c>
      <c r="CF496" t="s">
        <v>117</v>
      </c>
      <c r="CG496">
        <v>96950</v>
      </c>
      <c r="CH496" s="3">
        <v>7.33</v>
      </c>
      <c r="CI496" s="3">
        <v>7.33</v>
      </c>
      <c r="CJ496" s="3">
        <v>11</v>
      </c>
      <c r="CK496" s="3">
        <v>11</v>
      </c>
      <c r="CL496" t="s">
        <v>132</v>
      </c>
      <c r="CM496" t="s">
        <v>119</v>
      </c>
      <c r="CN496" t="s">
        <v>133</v>
      </c>
      <c r="CP496" t="s">
        <v>111</v>
      </c>
      <c r="CQ496" t="s">
        <v>134</v>
      </c>
      <c r="CR496" t="s">
        <v>111</v>
      </c>
      <c r="CS496" t="s">
        <v>134</v>
      </c>
      <c r="CT496" t="s">
        <v>134</v>
      </c>
      <c r="CU496" t="s">
        <v>134</v>
      </c>
      <c r="CV496" t="s">
        <v>119</v>
      </c>
      <c r="CW496" t="s">
        <v>119</v>
      </c>
      <c r="CX496">
        <v>16702352883</v>
      </c>
      <c r="CY496" t="s">
        <v>1594</v>
      </c>
      <c r="CZ496" t="s">
        <v>119</v>
      </c>
      <c r="DA496" t="s">
        <v>134</v>
      </c>
      <c r="DB496" t="s">
        <v>111</v>
      </c>
    </row>
    <row r="497" spans="1:111" ht="15" customHeight="1" x14ac:dyDescent="0.25">
      <c r="A497" t="s">
        <v>1986</v>
      </c>
      <c r="B497" t="s">
        <v>137</v>
      </c>
      <c r="C497" s="1">
        <v>44063.301014814817</v>
      </c>
      <c r="D497" s="1">
        <v>44130</v>
      </c>
      <c r="E497" t="s">
        <v>110</v>
      </c>
      <c r="G497" t="s">
        <v>111</v>
      </c>
      <c r="H497" t="s">
        <v>111</v>
      </c>
      <c r="I497" t="s">
        <v>111</v>
      </c>
      <c r="J497" t="s">
        <v>1587</v>
      </c>
      <c r="K497" t="s">
        <v>1588</v>
      </c>
      <c r="L497" t="s">
        <v>1589</v>
      </c>
      <c r="M497" t="s">
        <v>1590</v>
      </c>
      <c r="N497" t="s">
        <v>116</v>
      </c>
      <c r="O497" t="s">
        <v>117</v>
      </c>
      <c r="P497">
        <v>96950</v>
      </c>
      <c r="Q497" t="s">
        <v>118</v>
      </c>
      <c r="S497">
        <v>16702352883</v>
      </c>
      <c r="U497">
        <v>561320</v>
      </c>
      <c r="V497" t="s">
        <v>120</v>
      </c>
      <c r="X497" t="s">
        <v>1591</v>
      </c>
      <c r="Y497" t="s">
        <v>1592</v>
      </c>
      <c r="Z497" t="s">
        <v>1593</v>
      </c>
      <c r="AA497" t="s">
        <v>216</v>
      </c>
      <c r="AB497" t="s">
        <v>1589</v>
      </c>
      <c r="AC497" t="s">
        <v>1590</v>
      </c>
      <c r="AD497" t="s">
        <v>116</v>
      </c>
      <c r="AE497" t="s">
        <v>117</v>
      </c>
      <c r="AF497">
        <v>96950</v>
      </c>
      <c r="AG497" t="s">
        <v>118</v>
      </c>
      <c r="AI497">
        <v>16702352883</v>
      </c>
      <c r="AK497" t="s">
        <v>1594</v>
      </c>
      <c r="BC497" t="str">
        <f>"37-3011.00"</f>
        <v>37-3011.00</v>
      </c>
      <c r="BD497" t="s">
        <v>1797</v>
      </c>
      <c r="BE497" t="s">
        <v>1987</v>
      </c>
      <c r="BF497" t="s">
        <v>1988</v>
      </c>
      <c r="BG497">
        <v>5</v>
      </c>
      <c r="BH497">
        <v>5</v>
      </c>
      <c r="BI497" s="1">
        <v>44166</v>
      </c>
      <c r="BJ497" s="1">
        <v>44530</v>
      </c>
      <c r="BK497" s="1">
        <v>44166</v>
      </c>
      <c r="BL497" s="1">
        <v>44530</v>
      </c>
      <c r="BM497">
        <v>35</v>
      </c>
      <c r="BN497">
        <v>0</v>
      </c>
      <c r="BO497">
        <v>7</v>
      </c>
      <c r="BP497">
        <v>7</v>
      </c>
      <c r="BQ497">
        <v>7</v>
      </c>
      <c r="BR497">
        <v>7</v>
      </c>
      <c r="BS497">
        <v>7</v>
      </c>
      <c r="BT497">
        <v>0</v>
      </c>
      <c r="BU497" t="str">
        <f>"9:00 AM"</f>
        <v>9:00 AM</v>
      </c>
      <c r="BV497" t="str">
        <f>"4:00 PM"</f>
        <v>4:00 PM</v>
      </c>
      <c r="BW497" t="s">
        <v>128</v>
      </c>
      <c r="BX497">
        <v>3</v>
      </c>
      <c r="BY497">
        <v>3</v>
      </c>
      <c r="BZ497" t="s">
        <v>111</v>
      </c>
      <c r="CA497">
        <v>0</v>
      </c>
      <c r="CB497" s="2" t="s">
        <v>1989</v>
      </c>
      <c r="CC497" t="s">
        <v>1589</v>
      </c>
      <c r="CD497" t="s">
        <v>1590</v>
      </c>
      <c r="CE497" t="s">
        <v>116</v>
      </c>
      <c r="CF497" t="s">
        <v>117</v>
      </c>
      <c r="CG497">
        <v>96950</v>
      </c>
      <c r="CH497" s="3">
        <v>7.51</v>
      </c>
      <c r="CI497" s="3">
        <v>7.51</v>
      </c>
      <c r="CJ497" s="3">
        <v>11.27</v>
      </c>
      <c r="CK497" s="3">
        <v>11.27</v>
      </c>
      <c r="CL497" t="s">
        <v>132</v>
      </c>
      <c r="CM497" t="s">
        <v>119</v>
      </c>
      <c r="CN497" t="s">
        <v>133</v>
      </c>
      <c r="CP497" t="s">
        <v>111</v>
      </c>
      <c r="CQ497" t="s">
        <v>134</v>
      </c>
      <c r="CR497" t="s">
        <v>111</v>
      </c>
      <c r="CS497" t="s">
        <v>134</v>
      </c>
      <c r="CT497" t="s">
        <v>134</v>
      </c>
      <c r="CU497" t="s">
        <v>134</v>
      </c>
      <c r="CV497" t="s">
        <v>119</v>
      </c>
      <c r="CW497" t="s">
        <v>119</v>
      </c>
      <c r="CX497">
        <v>16702352883</v>
      </c>
      <c r="CY497" t="s">
        <v>1594</v>
      </c>
      <c r="CZ497" t="s">
        <v>119</v>
      </c>
      <c r="DA497" t="s">
        <v>134</v>
      </c>
      <c r="DB497" t="s">
        <v>111</v>
      </c>
    </row>
    <row r="498" spans="1:111" ht="15" customHeight="1" x14ac:dyDescent="0.25">
      <c r="A498" t="s">
        <v>8775</v>
      </c>
      <c r="B498" t="s">
        <v>109</v>
      </c>
      <c r="C498" s="1">
        <v>44063.320161226853</v>
      </c>
      <c r="D498" s="1">
        <v>44152</v>
      </c>
      <c r="E498" t="s">
        <v>110</v>
      </c>
      <c r="G498" t="s">
        <v>134</v>
      </c>
      <c r="H498" t="s">
        <v>111</v>
      </c>
      <c r="I498" t="s">
        <v>111</v>
      </c>
      <c r="J498" t="s">
        <v>8776</v>
      </c>
      <c r="K498" t="s">
        <v>8777</v>
      </c>
      <c r="L498" t="s">
        <v>8778</v>
      </c>
      <c r="M498" t="s">
        <v>1638</v>
      </c>
      <c r="N498" t="s">
        <v>116</v>
      </c>
      <c r="O498" t="s">
        <v>117</v>
      </c>
      <c r="P498">
        <v>96950</v>
      </c>
      <c r="Q498" t="s">
        <v>118</v>
      </c>
      <c r="S498">
        <v>16702333222</v>
      </c>
      <c r="U498">
        <v>45221</v>
      </c>
      <c r="V498" t="s">
        <v>120</v>
      </c>
      <c r="X498" t="s">
        <v>8779</v>
      </c>
      <c r="Y498" t="s">
        <v>8780</v>
      </c>
      <c r="AA498" t="s">
        <v>123</v>
      </c>
      <c r="AB498" t="s">
        <v>8778</v>
      </c>
      <c r="AC498" t="s">
        <v>8781</v>
      </c>
      <c r="AD498" t="s">
        <v>116</v>
      </c>
      <c r="AE498" t="s">
        <v>117</v>
      </c>
      <c r="AF498">
        <v>96950</v>
      </c>
      <c r="AG498" t="s">
        <v>118</v>
      </c>
      <c r="AI498">
        <v>16702333222</v>
      </c>
      <c r="AK498" t="s">
        <v>8782</v>
      </c>
      <c r="BC498" t="str">
        <f>"53-7064.00"</f>
        <v>53-7064.00</v>
      </c>
      <c r="BD498" t="s">
        <v>6843</v>
      </c>
      <c r="BE498" t="s">
        <v>8783</v>
      </c>
      <c r="BF498" t="s">
        <v>8784</v>
      </c>
      <c r="BG498">
        <v>1</v>
      </c>
      <c r="BI498" s="1">
        <v>44075</v>
      </c>
      <c r="BJ498" s="1">
        <v>44439</v>
      </c>
      <c r="BM498">
        <v>35</v>
      </c>
      <c r="BN498">
        <v>0</v>
      </c>
      <c r="BO498">
        <v>7</v>
      </c>
      <c r="BP498">
        <v>7</v>
      </c>
      <c r="BQ498">
        <v>7</v>
      </c>
      <c r="BR498">
        <v>7</v>
      </c>
      <c r="BS498">
        <v>7</v>
      </c>
      <c r="BT498">
        <v>0</v>
      </c>
      <c r="BU498" t="str">
        <f>"8:00 AM"</f>
        <v>8:00 AM</v>
      </c>
      <c r="BV498" t="str">
        <f>"5:00 PM"</f>
        <v>5:00 PM</v>
      </c>
      <c r="BW498" t="s">
        <v>128</v>
      </c>
      <c r="BX498">
        <v>0</v>
      </c>
      <c r="BY498">
        <v>3</v>
      </c>
      <c r="BZ498" t="s">
        <v>111</v>
      </c>
      <c r="CA498">
        <v>0</v>
      </c>
      <c r="CB498" t="s">
        <v>509</v>
      </c>
      <c r="CC498" t="s">
        <v>8781</v>
      </c>
      <c r="CD498" t="s">
        <v>8785</v>
      </c>
      <c r="CE498" t="s">
        <v>116</v>
      </c>
      <c r="CF498" t="s">
        <v>117</v>
      </c>
      <c r="CG498">
        <v>96950</v>
      </c>
      <c r="CH498" s="3">
        <v>9.2200000000000006</v>
      </c>
      <c r="CI498" s="3">
        <v>9.2200000000000006</v>
      </c>
      <c r="CJ498" s="3">
        <v>13.83</v>
      </c>
      <c r="CK498" s="3">
        <v>13.83</v>
      </c>
      <c r="CL498" t="s">
        <v>132</v>
      </c>
      <c r="CM498" t="s">
        <v>509</v>
      </c>
      <c r="CN498" t="s">
        <v>133</v>
      </c>
      <c r="CP498" t="s">
        <v>111</v>
      </c>
      <c r="CQ498" t="s">
        <v>134</v>
      </c>
      <c r="CR498" t="s">
        <v>111</v>
      </c>
      <c r="CS498" t="s">
        <v>134</v>
      </c>
      <c r="CT498" t="s">
        <v>119</v>
      </c>
      <c r="CU498" t="s">
        <v>134</v>
      </c>
      <c r="CV498" t="s">
        <v>119</v>
      </c>
      <c r="CW498" t="s">
        <v>3571</v>
      </c>
      <c r="CX498">
        <v>16702333222</v>
      </c>
      <c r="CY498" t="s">
        <v>8782</v>
      </c>
      <c r="CZ498" t="s">
        <v>119</v>
      </c>
      <c r="DA498" t="s">
        <v>134</v>
      </c>
      <c r="DB498" t="s">
        <v>111</v>
      </c>
    </row>
    <row r="499" spans="1:111" ht="15" customHeight="1" x14ac:dyDescent="0.25">
      <c r="A499" t="s">
        <v>3965</v>
      </c>
      <c r="B499" t="s">
        <v>193</v>
      </c>
      <c r="C499" s="1">
        <v>44063.369782754628</v>
      </c>
      <c r="D499" s="1">
        <v>44158</v>
      </c>
      <c r="E499" t="s">
        <v>138</v>
      </c>
      <c r="F499" s="1">
        <v>44103.833333333336</v>
      </c>
      <c r="G499" t="s">
        <v>111</v>
      </c>
      <c r="H499" t="s">
        <v>111</v>
      </c>
      <c r="I499" t="s">
        <v>111</v>
      </c>
      <c r="J499" t="s">
        <v>3966</v>
      </c>
      <c r="K499" t="s">
        <v>3967</v>
      </c>
      <c r="L499" t="s">
        <v>319</v>
      </c>
      <c r="M499" t="s">
        <v>320</v>
      </c>
      <c r="N499" t="s">
        <v>325</v>
      </c>
      <c r="O499" t="s">
        <v>117</v>
      </c>
      <c r="P499">
        <v>96950</v>
      </c>
      <c r="Q499" t="s">
        <v>118</v>
      </c>
      <c r="S499">
        <v>16702354439</v>
      </c>
      <c r="U499">
        <v>42512</v>
      </c>
      <c r="V499" t="s">
        <v>120</v>
      </c>
      <c r="X499" t="s">
        <v>121</v>
      </c>
      <c r="Y499" t="s">
        <v>321</v>
      </c>
      <c r="AA499" t="s">
        <v>3968</v>
      </c>
      <c r="AB499" t="s">
        <v>319</v>
      </c>
      <c r="AC499" t="s">
        <v>320</v>
      </c>
      <c r="AD499" t="s">
        <v>325</v>
      </c>
      <c r="AE499" t="s">
        <v>117</v>
      </c>
      <c r="AF499">
        <v>96950</v>
      </c>
      <c r="AG499" t="s">
        <v>118</v>
      </c>
      <c r="AI499">
        <v>16702354439</v>
      </c>
      <c r="AK499" t="s">
        <v>326</v>
      </c>
      <c r="BC499" t="str">
        <f>"27-3091.00"</f>
        <v>27-3091.00</v>
      </c>
      <c r="BD499" t="s">
        <v>2721</v>
      </c>
      <c r="BE499" t="s">
        <v>3969</v>
      </c>
      <c r="BF499" t="s">
        <v>3970</v>
      </c>
      <c r="BG499">
        <v>1</v>
      </c>
      <c r="BI499" s="1">
        <v>44105</v>
      </c>
      <c r="BJ499" s="1">
        <v>44469</v>
      </c>
      <c r="BM499">
        <v>35</v>
      </c>
      <c r="BN499">
        <v>0</v>
      </c>
      <c r="BO499">
        <v>7</v>
      </c>
      <c r="BP499">
        <v>7</v>
      </c>
      <c r="BQ499">
        <v>7</v>
      </c>
      <c r="BR499">
        <v>7</v>
      </c>
      <c r="BS499">
        <v>7</v>
      </c>
      <c r="BT499">
        <v>0</v>
      </c>
      <c r="BU499" t="str">
        <f>"9:00 AM"</f>
        <v>9:00 AM</v>
      </c>
      <c r="BV499" t="str">
        <f>"5:00 PM"</f>
        <v>5:00 PM</v>
      </c>
      <c r="BW499" t="s">
        <v>128</v>
      </c>
      <c r="BX499">
        <v>0</v>
      </c>
      <c r="BY499">
        <v>24</v>
      </c>
      <c r="BZ499" t="s">
        <v>111</v>
      </c>
      <c r="CA499">
        <v>0</v>
      </c>
      <c r="CB499" s="2" t="s">
        <v>3971</v>
      </c>
      <c r="CC499" t="s">
        <v>319</v>
      </c>
      <c r="CD499" t="s">
        <v>320</v>
      </c>
      <c r="CE499" t="s">
        <v>325</v>
      </c>
      <c r="CF499" t="s">
        <v>117</v>
      </c>
      <c r="CG499">
        <v>96950</v>
      </c>
      <c r="CH499" s="3">
        <v>16.62</v>
      </c>
      <c r="CI499" s="3">
        <v>18.850000000000001</v>
      </c>
      <c r="CJ499" s="3">
        <v>24.93</v>
      </c>
      <c r="CK499" s="3">
        <v>28.28</v>
      </c>
      <c r="CL499" t="s">
        <v>132</v>
      </c>
      <c r="CM499" t="s">
        <v>268</v>
      </c>
      <c r="CN499" t="s">
        <v>133</v>
      </c>
      <c r="CP499" t="s">
        <v>111</v>
      </c>
      <c r="CQ499" t="s">
        <v>134</v>
      </c>
      <c r="CR499" t="s">
        <v>111</v>
      </c>
      <c r="CS499" t="s">
        <v>134</v>
      </c>
      <c r="CT499" t="s">
        <v>119</v>
      </c>
      <c r="CU499" t="s">
        <v>119</v>
      </c>
      <c r="CV499" t="s">
        <v>119</v>
      </c>
      <c r="CW499" t="s">
        <v>331</v>
      </c>
      <c r="CX499">
        <v>16702354439</v>
      </c>
      <c r="CY499" t="s">
        <v>326</v>
      </c>
      <c r="CZ499" t="s">
        <v>268</v>
      </c>
      <c r="DA499" t="s">
        <v>134</v>
      </c>
      <c r="DB499" t="s">
        <v>111</v>
      </c>
    </row>
    <row r="500" spans="1:111" ht="15" customHeight="1" x14ac:dyDescent="0.25">
      <c r="A500" t="s">
        <v>4930</v>
      </c>
      <c r="B500" t="s">
        <v>137</v>
      </c>
      <c r="C500" s="1">
        <v>44063.409163425924</v>
      </c>
      <c r="D500" s="1">
        <v>44145</v>
      </c>
      <c r="E500" t="s">
        <v>138</v>
      </c>
      <c r="F500" s="1">
        <v>44103.833333333336</v>
      </c>
      <c r="G500" t="s">
        <v>111</v>
      </c>
      <c r="H500" t="s">
        <v>111</v>
      </c>
      <c r="I500" t="s">
        <v>111</v>
      </c>
      <c r="J500" t="s">
        <v>1137</v>
      </c>
      <c r="K500" t="s">
        <v>1138</v>
      </c>
      <c r="L500" t="s">
        <v>1139</v>
      </c>
      <c r="M500" t="s">
        <v>344</v>
      </c>
      <c r="N500" t="s">
        <v>154</v>
      </c>
      <c r="O500" t="s">
        <v>117</v>
      </c>
      <c r="P500">
        <v>96950</v>
      </c>
      <c r="Q500" t="s">
        <v>118</v>
      </c>
      <c r="S500">
        <v>16702379950</v>
      </c>
      <c r="U500">
        <v>721120</v>
      </c>
      <c r="V500" t="s">
        <v>120</v>
      </c>
      <c r="X500" t="s">
        <v>1140</v>
      </c>
      <c r="Y500" t="s">
        <v>1141</v>
      </c>
      <c r="AA500" t="s">
        <v>1142</v>
      </c>
      <c r="AB500" t="s">
        <v>1139</v>
      </c>
      <c r="AC500" t="s">
        <v>344</v>
      </c>
      <c r="AD500" t="s">
        <v>154</v>
      </c>
      <c r="AE500" t="s">
        <v>117</v>
      </c>
      <c r="AF500">
        <v>96950</v>
      </c>
      <c r="AG500" t="s">
        <v>118</v>
      </c>
      <c r="AI500">
        <v>16702379950</v>
      </c>
      <c r="AK500" t="s">
        <v>1143</v>
      </c>
      <c r="BC500" t="str">
        <f>"11-9141.00"</f>
        <v>11-9141.00</v>
      </c>
      <c r="BD500" t="s">
        <v>3158</v>
      </c>
      <c r="BE500" t="s">
        <v>4931</v>
      </c>
      <c r="BF500" t="s">
        <v>4932</v>
      </c>
      <c r="BG500">
        <v>5</v>
      </c>
      <c r="BH500">
        <v>5</v>
      </c>
      <c r="BI500" s="1">
        <v>44105</v>
      </c>
      <c r="BJ500" s="1">
        <v>44469</v>
      </c>
      <c r="BK500" s="1">
        <v>44145</v>
      </c>
      <c r="BL500" s="1">
        <v>44469</v>
      </c>
      <c r="BM500">
        <v>35</v>
      </c>
      <c r="BN500">
        <v>0</v>
      </c>
      <c r="BO500">
        <v>7</v>
      </c>
      <c r="BP500">
        <v>7</v>
      </c>
      <c r="BQ500">
        <v>7</v>
      </c>
      <c r="BR500">
        <v>7</v>
      </c>
      <c r="BS500">
        <v>7</v>
      </c>
      <c r="BT500">
        <v>0</v>
      </c>
      <c r="BU500" t="str">
        <f>"9:00 AM"</f>
        <v>9:00 AM</v>
      </c>
      <c r="BV500" t="str">
        <f>"5:00 PM"</f>
        <v>5:00 PM</v>
      </c>
      <c r="BW500" t="s">
        <v>349</v>
      </c>
      <c r="BX500">
        <v>0</v>
      </c>
      <c r="BY500">
        <v>24</v>
      </c>
      <c r="BZ500" t="s">
        <v>111</v>
      </c>
      <c r="CA500">
        <v>0</v>
      </c>
      <c r="CB500" t="s">
        <v>4933</v>
      </c>
      <c r="CC500" t="s">
        <v>1139</v>
      </c>
      <c r="CD500" t="s">
        <v>344</v>
      </c>
      <c r="CE500" t="s">
        <v>154</v>
      </c>
      <c r="CF500" t="s">
        <v>117</v>
      </c>
      <c r="CG500">
        <v>96950</v>
      </c>
      <c r="CH500" s="3">
        <v>23.4</v>
      </c>
      <c r="CI500" s="3">
        <v>35</v>
      </c>
      <c r="CL500" t="s">
        <v>132</v>
      </c>
      <c r="CN500" t="s">
        <v>133</v>
      </c>
      <c r="CP500" t="s">
        <v>111</v>
      </c>
      <c r="CQ500" t="s">
        <v>134</v>
      </c>
      <c r="CR500" t="s">
        <v>134</v>
      </c>
      <c r="CS500" t="s">
        <v>111</v>
      </c>
      <c r="CT500" t="s">
        <v>119</v>
      </c>
      <c r="CU500" t="s">
        <v>134</v>
      </c>
      <c r="CV500" t="s">
        <v>134</v>
      </c>
      <c r="CW500" t="s">
        <v>1147</v>
      </c>
      <c r="CX500">
        <v>16702379900</v>
      </c>
      <c r="CY500" t="s">
        <v>1148</v>
      </c>
      <c r="CZ500" t="s">
        <v>119</v>
      </c>
      <c r="DA500" t="s">
        <v>134</v>
      </c>
      <c r="DB500" t="s">
        <v>111</v>
      </c>
    </row>
    <row r="501" spans="1:111" ht="15" customHeight="1" x14ac:dyDescent="0.25">
      <c r="A501" t="s">
        <v>7489</v>
      </c>
      <c r="B501" t="s">
        <v>109</v>
      </c>
      <c r="C501" s="1">
        <v>44063.804983101851</v>
      </c>
      <c r="D501" s="1">
        <v>44169</v>
      </c>
      <c r="E501" t="s">
        <v>138</v>
      </c>
      <c r="F501" s="1">
        <v>44103.833333333336</v>
      </c>
      <c r="G501" t="s">
        <v>111</v>
      </c>
      <c r="H501" t="s">
        <v>111</v>
      </c>
      <c r="I501" t="s">
        <v>111</v>
      </c>
      <c r="J501" t="s">
        <v>3262</v>
      </c>
      <c r="K501" t="s">
        <v>3300</v>
      </c>
      <c r="L501" t="s">
        <v>1757</v>
      </c>
      <c r="M501" t="s">
        <v>3264</v>
      </c>
      <c r="N501" t="s">
        <v>116</v>
      </c>
      <c r="O501" t="s">
        <v>117</v>
      </c>
      <c r="P501">
        <v>96950</v>
      </c>
      <c r="Q501" t="s">
        <v>118</v>
      </c>
      <c r="R501" t="s">
        <v>273</v>
      </c>
      <c r="S501">
        <v>16702344000</v>
      </c>
      <c r="U501">
        <v>561320</v>
      </c>
      <c r="V501" t="s">
        <v>120</v>
      </c>
      <c r="X501" t="s">
        <v>3265</v>
      </c>
      <c r="Y501" t="s">
        <v>3266</v>
      </c>
      <c r="Z501" t="s">
        <v>3267</v>
      </c>
      <c r="AA501" t="s">
        <v>123</v>
      </c>
      <c r="AB501" t="s">
        <v>1757</v>
      </c>
      <c r="AC501" t="s">
        <v>3264</v>
      </c>
      <c r="AD501" t="s">
        <v>116</v>
      </c>
      <c r="AE501" t="s">
        <v>117</v>
      </c>
      <c r="AF501">
        <v>96950</v>
      </c>
      <c r="AG501" t="s">
        <v>118</v>
      </c>
      <c r="AH501" t="s">
        <v>273</v>
      </c>
      <c r="AI501">
        <v>16702344000</v>
      </c>
      <c r="AK501" t="s">
        <v>3268</v>
      </c>
      <c r="BC501" t="str">
        <f>"35-3021.00"</f>
        <v>35-3021.00</v>
      </c>
      <c r="BD501" t="s">
        <v>2036</v>
      </c>
      <c r="BE501" t="s">
        <v>5972</v>
      </c>
      <c r="BF501" t="s">
        <v>5973</v>
      </c>
      <c r="BG501">
        <v>10</v>
      </c>
      <c r="BI501" s="1">
        <v>44105</v>
      </c>
      <c r="BJ501" s="1">
        <v>44469</v>
      </c>
      <c r="BM501">
        <v>35</v>
      </c>
      <c r="BN501">
        <v>0</v>
      </c>
      <c r="BO501">
        <v>7</v>
      </c>
      <c r="BP501">
        <v>7</v>
      </c>
      <c r="BQ501">
        <v>7</v>
      </c>
      <c r="BR501">
        <v>7</v>
      </c>
      <c r="BS501">
        <v>7</v>
      </c>
      <c r="BT501">
        <v>0</v>
      </c>
      <c r="BU501" t="str">
        <f>"8:00 AM"</f>
        <v>8:00 AM</v>
      </c>
      <c r="BV501" t="str">
        <f>"4:30 PM"</f>
        <v>4:30 PM</v>
      </c>
      <c r="BW501" t="s">
        <v>128</v>
      </c>
      <c r="BX501">
        <v>3</v>
      </c>
      <c r="BY501">
        <v>3</v>
      </c>
      <c r="BZ501" t="s">
        <v>111</v>
      </c>
      <c r="CA501">
        <v>0</v>
      </c>
      <c r="CB501" s="2" t="s">
        <v>7490</v>
      </c>
      <c r="CC501" t="s">
        <v>7491</v>
      </c>
      <c r="CD501" t="s">
        <v>340</v>
      </c>
      <c r="CE501" t="s">
        <v>116</v>
      </c>
      <c r="CF501" t="s">
        <v>117</v>
      </c>
      <c r="CG501">
        <v>96950</v>
      </c>
      <c r="CH501" s="3">
        <v>7.41</v>
      </c>
      <c r="CI501" s="3">
        <v>7.41</v>
      </c>
      <c r="CJ501" s="3">
        <v>11.12</v>
      </c>
      <c r="CK501" s="3">
        <v>11.12</v>
      </c>
      <c r="CL501" t="s">
        <v>132</v>
      </c>
      <c r="CM501" t="s">
        <v>5976</v>
      </c>
      <c r="CN501" t="s">
        <v>133</v>
      </c>
      <c r="CP501" t="s">
        <v>111</v>
      </c>
      <c r="CQ501" t="s">
        <v>134</v>
      </c>
      <c r="CR501" t="s">
        <v>134</v>
      </c>
      <c r="CS501" t="s">
        <v>134</v>
      </c>
      <c r="CT501" t="s">
        <v>134</v>
      </c>
      <c r="CU501" t="s">
        <v>134</v>
      </c>
      <c r="CV501" t="s">
        <v>119</v>
      </c>
      <c r="CW501" t="s">
        <v>6566</v>
      </c>
      <c r="CX501">
        <v>16702344000</v>
      </c>
      <c r="CY501" t="s">
        <v>3268</v>
      </c>
      <c r="CZ501" t="s">
        <v>335</v>
      </c>
      <c r="DA501" t="s">
        <v>134</v>
      </c>
      <c r="DB501" t="s">
        <v>111</v>
      </c>
      <c r="DC501" t="s">
        <v>3265</v>
      </c>
      <c r="DD501" t="s">
        <v>3266</v>
      </c>
      <c r="DE501" t="s">
        <v>3274</v>
      </c>
      <c r="DF501" t="s">
        <v>3262</v>
      </c>
      <c r="DG501" t="s">
        <v>3268</v>
      </c>
    </row>
    <row r="502" spans="1:111" ht="15" customHeight="1" x14ac:dyDescent="0.25">
      <c r="A502" t="s">
        <v>5971</v>
      </c>
      <c r="B502" t="s">
        <v>137</v>
      </c>
      <c r="C502" s="1">
        <v>44063.811670949071</v>
      </c>
      <c r="D502" s="1">
        <v>44132</v>
      </c>
      <c r="E502" t="s">
        <v>138</v>
      </c>
      <c r="F502" s="1">
        <v>44103.833333333336</v>
      </c>
      <c r="G502" t="s">
        <v>111</v>
      </c>
      <c r="H502" t="s">
        <v>111</v>
      </c>
      <c r="I502" t="s">
        <v>111</v>
      </c>
      <c r="J502" t="s">
        <v>3262</v>
      </c>
      <c r="K502" t="s">
        <v>3300</v>
      </c>
      <c r="L502" t="s">
        <v>1757</v>
      </c>
      <c r="M502" t="s">
        <v>3264</v>
      </c>
      <c r="N502" t="s">
        <v>116</v>
      </c>
      <c r="O502" t="s">
        <v>117</v>
      </c>
      <c r="P502">
        <v>96950</v>
      </c>
      <c r="Q502" t="s">
        <v>118</v>
      </c>
      <c r="R502" t="s">
        <v>273</v>
      </c>
      <c r="S502">
        <v>16702344000</v>
      </c>
      <c r="U502">
        <v>561320</v>
      </c>
      <c r="V502" t="s">
        <v>120</v>
      </c>
      <c r="X502" t="s">
        <v>3265</v>
      </c>
      <c r="Y502" t="s">
        <v>3266</v>
      </c>
      <c r="Z502" t="s">
        <v>3267</v>
      </c>
      <c r="AA502" t="s">
        <v>123</v>
      </c>
      <c r="AB502" t="s">
        <v>1757</v>
      </c>
      <c r="AC502" t="s">
        <v>3264</v>
      </c>
      <c r="AD502" t="s">
        <v>116</v>
      </c>
      <c r="AE502" t="s">
        <v>117</v>
      </c>
      <c r="AF502">
        <v>96950</v>
      </c>
      <c r="AG502" t="s">
        <v>118</v>
      </c>
      <c r="AH502" t="s">
        <v>273</v>
      </c>
      <c r="AI502">
        <v>16702344000</v>
      </c>
      <c r="AK502" t="s">
        <v>3268</v>
      </c>
      <c r="BC502" t="str">
        <f>"35-3021.00"</f>
        <v>35-3021.00</v>
      </c>
      <c r="BD502" t="s">
        <v>2036</v>
      </c>
      <c r="BE502" t="s">
        <v>5972</v>
      </c>
      <c r="BF502" t="s">
        <v>5973</v>
      </c>
      <c r="BG502">
        <v>7</v>
      </c>
      <c r="BH502">
        <v>7</v>
      </c>
      <c r="BI502" s="1">
        <v>44105</v>
      </c>
      <c r="BJ502" s="1">
        <v>44469</v>
      </c>
      <c r="BK502" s="1">
        <v>44132</v>
      </c>
      <c r="BL502" s="1">
        <v>44469</v>
      </c>
      <c r="BM502">
        <v>35</v>
      </c>
      <c r="BN502">
        <v>0</v>
      </c>
      <c r="BO502">
        <v>7</v>
      </c>
      <c r="BP502">
        <v>7</v>
      </c>
      <c r="BQ502">
        <v>7</v>
      </c>
      <c r="BR502">
        <v>7</v>
      </c>
      <c r="BS502">
        <v>7</v>
      </c>
      <c r="BT502">
        <v>0</v>
      </c>
      <c r="BU502" t="str">
        <f>"8:30 AM"</f>
        <v>8:30 AM</v>
      </c>
      <c r="BV502" t="str">
        <f>"5:00 PM"</f>
        <v>5:00 PM</v>
      </c>
      <c r="BW502" t="s">
        <v>128</v>
      </c>
      <c r="BX502">
        <v>3</v>
      </c>
      <c r="BY502">
        <v>6</v>
      </c>
      <c r="BZ502" t="s">
        <v>111</v>
      </c>
      <c r="CA502">
        <v>0</v>
      </c>
      <c r="CB502" s="2" t="s">
        <v>5974</v>
      </c>
      <c r="CC502" t="s">
        <v>5975</v>
      </c>
      <c r="CD502" t="s">
        <v>340</v>
      </c>
      <c r="CE502" t="s">
        <v>116</v>
      </c>
      <c r="CF502" t="s">
        <v>117</v>
      </c>
      <c r="CG502">
        <v>96950</v>
      </c>
      <c r="CH502" s="3">
        <v>7.41</v>
      </c>
      <c r="CI502" s="3">
        <v>7.41</v>
      </c>
      <c r="CJ502" s="3">
        <v>11.12</v>
      </c>
      <c r="CK502" s="3">
        <v>11.12</v>
      </c>
      <c r="CL502" t="s">
        <v>132</v>
      </c>
      <c r="CM502" t="s">
        <v>5976</v>
      </c>
      <c r="CN502" t="s">
        <v>133</v>
      </c>
      <c r="CP502" t="s">
        <v>111</v>
      </c>
      <c r="CQ502" t="s">
        <v>134</v>
      </c>
      <c r="CR502" t="s">
        <v>111</v>
      </c>
      <c r="CS502" t="s">
        <v>134</v>
      </c>
      <c r="CT502" t="s">
        <v>134</v>
      </c>
      <c r="CU502" t="s">
        <v>134</v>
      </c>
      <c r="CV502" t="s">
        <v>119</v>
      </c>
      <c r="CW502" t="s">
        <v>5977</v>
      </c>
      <c r="CX502">
        <v>16702344000</v>
      </c>
      <c r="CY502" t="s">
        <v>3268</v>
      </c>
      <c r="CZ502" t="s">
        <v>335</v>
      </c>
      <c r="DA502" t="s">
        <v>134</v>
      </c>
      <c r="DB502" t="s">
        <v>111</v>
      </c>
      <c r="DC502" t="s">
        <v>3265</v>
      </c>
      <c r="DD502" t="s">
        <v>3266</v>
      </c>
      <c r="DE502" t="s">
        <v>3274</v>
      </c>
      <c r="DF502" t="s">
        <v>3262</v>
      </c>
      <c r="DG502" t="s">
        <v>3268</v>
      </c>
    </row>
    <row r="503" spans="1:111" ht="15" customHeight="1" x14ac:dyDescent="0.25">
      <c r="A503" t="s">
        <v>6404</v>
      </c>
      <c r="B503" t="s">
        <v>137</v>
      </c>
      <c r="C503" s="1">
        <v>44063.81838553241</v>
      </c>
      <c r="D503" s="1">
        <v>44152</v>
      </c>
      <c r="E503" t="s">
        <v>138</v>
      </c>
      <c r="F503" s="1">
        <v>44103.833333333336</v>
      </c>
      <c r="G503" t="s">
        <v>134</v>
      </c>
      <c r="H503" t="s">
        <v>111</v>
      </c>
      <c r="I503" t="s">
        <v>111</v>
      </c>
      <c r="J503" t="s">
        <v>2297</v>
      </c>
      <c r="K503" t="s">
        <v>2298</v>
      </c>
      <c r="L503" t="s">
        <v>2299</v>
      </c>
      <c r="M503" t="s">
        <v>2300</v>
      </c>
      <c r="N503" t="s">
        <v>116</v>
      </c>
      <c r="O503" t="s">
        <v>117</v>
      </c>
      <c r="P503">
        <v>96950</v>
      </c>
      <c r="Q503" t="s">
        <v>118</v>
      </c>
      <c r="R503" t="s">
        <v>117</v>
      </c>
      <c r="S503">
        <v>16702341795</v>
      </c>
      <c r="U503">
        <v>722511</v>
      </c>
      <c r="V503" t="s">
        <v>120</v>
      </c>
      <c r="X503" t="s">
        <v>2301</v>
      </c>
      <c r="Y503" t="s">
        <v>2302</v>
      </c>
      <c r="Z503" t="s">
        <v>2303</v>
      </c>
      <c r="AA503" t="s">
        <v>670</v>
      </c>
      <c r="AB503" t="s">
        <v>2299</v>
      </c>
      <c r="AC503" t="s">
        <v>1412</v>
      </c>
      <c r="AD503" t="s">
        <v>116</v>
      </c>
      <c r="AE503" t="s">
        <v>117</v>
      </c>
      <c r="AF503">
        <v>96950</v>
      </c>
      <c r="AG503" t="s">
        <v>118</v>
      </c>
      <c r="AH503" t="s">
        <v>117</v>
      </c>
      <c r="AI503">
        <v>16702341795</v>
      </c>
      <c r="AK503" t="s">
        <v>2304</v>
      </c>
      <c r="BC503" t="str">
        <f>"35-1012.00"</f>
        <v>35-1012.00</v>
      </c>
      <c r="BD503" t="s">
        <v>1814</v>
      </c>
      <c r="BE503" t="s">
        <v>2305</v>
      </c>
      <c r="BF503" t="s">
        <v>2306</v>
      </c>
      <c r="BG503">
        <v>1</v>
      </c>
      <c r="BH503">
        <v>1</v>
      </c>
      <c r="BI503" s="1">
        <v>44105</v>
      </c>
      <c r="BJ503" s="1">
        <v>44469</v>
      </c>
      <c r="BK503" s="1">
        <v>44152</v>
      </c>
      <c r="BL503" s="1">
        <v>44469</v>
      </c>
      <c r="BM503">
        <v>35</v>
      </c>
      <c r="BN503">
        <v>6</v>
      </c>
      <c r="BO503">
        <v>5</v>
      </c>
      <c r="BP503">
        <v>6</v>
      </c>
      <c r="BQ503">
        <v>6</v>
      </c>
      <c r="BR503">
        <v>0</v>
      </c>
      <c r="BS503">
        <v>6</v>
      </c>
      <c r="BT503">
        <v>6</v>
      </c>
      <c r="BU503" t="str">
        <f>"10:00 AM"</f>
        <v>10:00 AM</v>
      </c>
      <c r="BV503" t="str">
        <f>"10:00 PM"</f>
        <v>10:00 PM</v>
      </c>
      <c r="BW503" t="s">
        <v>128</v>
      </c>
      <c r="BX503">
        <v>0</v>
      </c>
      <c r="BY503">
        <v>12</v>
      </c>
      <c r="BZ503" t="s">
        <v>134</v>
      </c>
      <c r="CA503">
        <v>16</v>
      </c>
      <c r="CB503" s="2" t="s">
        <v>6405</v>
      </c>
      <c r="CC503" t="s">
        <v>2308</v>
      </c>
      <c r="CD503" t="s">
        <v>2309</v>
      </c>
      <c r="CE503" t="s">
        <v>116</v>
      </c>
      <c r="CF503" t="s">
        <v>117</v>
      </c>
      <c r="CG503">
        <v>96950</v>
      </c>
      <c r="CH503" s="3">
        <v>9.14</v>
      </c>
      <c r="CI503" s="3">
        <v>9.14</v>
      </c>
      <c r="CJ503" s="3">
        <v>13.71</v>
      </c>
      <c r="CK503" s="3">
        <v>13.71</v>
      </c>
      <c r="CL503" t="s">
        <v>132</v>
      </c>
      <c r="CN503" t="s">
        <v>133</v>
      </c>
      <c r="CP503" t="s">
        <v>111</v>
      </c>
      <c r="CQ503" t="s">
        <v>134</v>
      </c>
      <c r="CR503" t="s">
        <v>111</v>
      </c>
      <c r="CS503" t="s">
        <v>134</v>
      </c>
      <c r="CT503" t="s">
        <v>119</v>
      </c>
      <c r="CU503" t="s">
        <v>134</v>
      </c>
      <c r="CV503" t="s">
        <v>134</v>
      </c>
      <c r="CW503" t="s">
        <v>1924</v>
      </c>
      <c r="CX503">
        <v>16702341795</v>
      </c>
      <c r="CY503" t="s">
        <v>2310</v>
      </c>
      <c r="CZ503" t="s">
        <v>2311</v>
      </c>
      <c r="DA503" t="s">
        <v>134</v>
      </c>
      <c r="DB503" t="s">
        <v>111</v>
      </c>
    </row>
    <row r="504" spans="1:111" ht="15" customHeight="1" x14ac:dyDescent="0.25">
      <c r="A504" t="s">
        <v>5828</v>
      </c>
      <c r="B504" t="s">
        <v>137</v>
      </c>
      <c r="C504" s="1">
        <v>44063.874211111113</v>
      </c>
      <c r="D504" s="1">
        <v>44152</v>
      </c>
      <c r="E504" t="s">
        <v>110</v>
      </c>
      <c r="G504" t="s">
        <v>111</v>
      </c>
      <c r="H504" t="s">
        <v>111</v>
      </c>
      <c r="I504" t="s">
        <v>111</v>
      </c>
      <c r="J504" t="s">
        <v>2473</v>
      </c>
      <c r="L504" t="s">
        <v>2479</v>
      </c>
      <c r="M504" t="s">
        <v>2480</v>
      </c>
      <c r="N504" t="s">
        <v>116</v>
      </c>
      <c r="O504" t="s">
        <v>117</v>
      </c>
      <c r="P504">
        <v>96950</v>
      </c>
      <c r="Q504" t="s">
        <v>118</v>
      </c>
      <c r="S504">
        <v>16702343810</v>
      </c>
      <c r="U504">
        <v>621210</v>
      </c>
      <c r="V504" t="s">
        <v>120</v>
      </c>
      <c r="X504" t="s">
        <v>2476</v>
      </c>
      <c r="Y504" t="s">
        <v>2477</v>
      </c>
      <c r="AA504" t="s">
        <v>1547</v>
      </c>
      <c r="AB504" t="s">
        <v>2479</v>
      </c>
      <c r="AC504" t="s">
        <v>2480</v>
      </c>
      <c r="AD504" t="s">
        <v>116</v>
      </c>
      <c r="AE504" t="s">
        <v>117</v>
      </c>
      <c r="AF504">
        <v>96950</v>
      </c>
      <c r="AG504" t="s">
        <v>118</v>
      </c>
      <c r="AI504">
        <v>16702343810</v>
      </c>
      <c r="AK504" t="s">
        <v>5829</v>
      </c>
      <c r="AL504" t="s">
        <v>1192</v>
      </c>
      <c r="AM504" t="s">
        <v>1435</v>
      </c>
      <c r="AN504" t="s">
        <v>3117</v>
      </c>
      <c r="AO504" t="s">
        <v>121</v>
      </c>
      <c r="AP504" t="s">
        <v>1437</v>
      </c>
      <c r="AQ504" t="s">
        <v>5830</v>
      </c>
      <c r="AR504" t="s">
        <v>116</v>
      </c>
      <c r="AS504" t="s">
        <v>117</v>
      </c>
      <c r="AT504">
        <v>96950</v>
      </c>
      <c r="AU504" t="s">
        <v>118</v>
      </c>
      <c r="AW504">
        <v>16702330081</v>
      </c>
      <c r="AY504" t="s">
        <v>1439</v>
      </c>
      <c r="AZ504" t="s">
        <v>1440</v>
      </c>
      <c r="BA504" t="s">
        <v>117</v>
      </c>
      <c r="BB504" t="s">
        <v>1441</v>
      </c>
      <c r="BC504" t="str">
        <f>"51-9081.00"</f>
        <v>51-9081.00</v>
      </c>
      <c r="BD504" t="s">
        <v>5831</v>
      </c>
      <c r="BE504" t="s">
        <v>5832</v>
      </c>
      <c r="BF504" t="s">
        <v>5833</v>
      </c>
      <c r="BG504">
        <v>1</v>
      </c>
      <c r="BH504">
        <v>1</v>
      </c>
      <c r="BI504" s="1">
        <v>44136</v>
      </c>
      <c r="BJ504" s="1">
        <v>44500</v>
      </c>
      <c r="BK504" s="1">
        <v>44152</v>
      </c>
      <c r="BL504" s="1">
        <v>44500</v>
      </c>
      <c r="BM504">
        <v>40</v>
      </c>
      <c r="BN504">
        <v>0</v>
      </c>
      <c r="BO504">
        <v>0</v>
      </c>
      <c r="BP504">
        <v>8</v>
      </c>
      <c r="BQ504">
        <v>8</v>
      </c>
      <c r="BR504">
        <v>8</v>
      </c>
      <c r="BS504">
        <v>8</v>
      </c>
      <c r="BT504">
        <v>8</v>
      </c>
      <c r="BU504" t="str">
        <f>"8:00 AM"</f>
        <v>8:00 AM</v>
      </c>
      <c r="BV504" t="str">
        <f>"5:00 PM"</f>
        <v>5:00 PM</v>
      </c>
      <c r="BW504" t="s">
        <v>128</v>
      </c>
      <c r="BX504">
        <v>0</v>
      </c>
      <c r="BY504">
        <v>12</v>
      </c>
      <c r="BZ504" t="s">
        <v>111</v>
      </c>
      <c r="CA504">
        <v>0</v>
      </c>
      <c r="CB504" t="e">
        <f>- MUST HAVE Certification from a DENTAL Technician College. U.S. AND foreign workers MUST HAVE Certification from a DENTAL Technician college</f>
        <v>#NAME?</v>
      </c>
      <c r="CC504" t="s">
        <v>5834</v>
      </c>
      <c r="CD504" t="s">
        <v>2480</v>
      </c>
      <c r="CE504" t="s">
        <v>116</v>
      </c>
      <c r="CF504" t="s">
        <v>117</v>
      </c>
      <c r="CG504">
        <v>96950</v>
      </c>
      <c r="CH504" s="3">
        <v>15.13</v>
      </c>
      <c r="CI504" s="3">
        <v>15.13</v>
      </c>
      <c r="CL504" t="s">
        <v>132</v>
      </c>
      <c r="CM504" t="s">
        <v>119</v>
      </c>
      <c r="CN504" t="s">
        <v>133</v>
      </c>
      <c r="CP504" t="s">
        <v>111</v>
      </c>
      <c r="CQ504" t="s">
        <v>134</v>
      </c>
      <c r="CR504" t="s">
        <v>111</v>
      </c>
      <c r="CS504" t="s">
        <v>111</v>
      </c>
      <c r="CT504" t="s">
        <v>119</v>
      </c>
      <c r="CU504" t="s">
        <v>134</v>
      </c>
      <c r="CV504" t="s">
        <v>119</v>
      </c>
      <c r="CW504" t="s">
        <v>119</v>
      </c>
      <c r="CX504">
        <v>16702343810</v>
      </c>
      <c r="CY504" t="s">
        <v>2481</v>
      </c>
      <c r="CZ504" t="s">
        <v>119</v>
      </c>
      <c r="DA504" t="s">
        <v>134</v>
      </c>
      <c r="DB504" t="s">
        <v>111</v>
      </c>
    </row>
    <row r="505" spans="1:111" ht="15" customHeight="1" x14ac:dyDescent="0.25">
      <c r="A505" t="s">
        <v>7818</v>
      </c>
      <c r="B505" t="s">
        <v>137</v>
      </c>
      <c r="C505" s="1">
        <v>44063.875252430553</v>
      </c>
      <c r="D505" s="1">
        <v>44151</v>
      </c>
      <c r="E505" t="s">
        <v>110</v>
      </c>
      <c r="G505" t="s">
        <v>111</v>
      </c>
      <c r="H505" t="s">
        <v>111</v>
      </c>
      <c r="I505" t="s">
        <v>111</v>
      </c>
      <c r="J505" t="s">
        <v>2473</v>
      </c>
      <c r="L505" t="s">
        <v>2479</v>
      </c>
      <c r="M505" t="s">
        <v>2480</v>
      </c>
      <c r="N505" t="s">
        <v>116</v>
      </c>
      <c r="O505" t="s">
        <v>117</v>
      </c>
      <c r="P505">
        <v>96950</v>
      </c>
      <c r="Q505" t="s">
        <v>118</v>
      </c>
      <c r="S505">
        <v>16702343810</v>
      </c>
      <c r="U505">
        <v>621210</v>
      </c>
      <c r="V505" t="s">
        <v>120</v>
      </c>
      <c r="X505" t="s">
        <v>2476</v>
      </c>
      <c r="Y505" t="s">
        <v>2477</v>
      </c>
      <c r="AA505" t="s">
        <v>1547</v>
      </c>
      <c r="AB505" t="s">
        <v>2479</v>
      </c>
      <c r="AC505" t="s">
        <v>2480</v>
      </c>
      <c r="AD505" t="s">
        <v>116</v>
      </c>
      <c r="AE505" t="s">
        <v>117</v>
      </c>
      <c r="AF505">
        <v>96950</v>
      </c>
      <c r="AG505" t="s">
        <v>118</v>
      </c>
      <c r="AI505">
        <v>16702343810</v>
      </c>
      <c r="AK505" t="s">
        <v>5829</v>
      </c>
      <c r="AL505" t="s">
        <v>1192</v>
      </c>
      <c r="AM505" t="s">
        <v>1435</v>
      </c>
      <c r="AN505" t="s">
        <v>3117</v>
      </c>
      <c r="AO505" t="s">
        <v>121</v>
      </c>
      <c r="AP505" t="s">
        <v>1437</v>
      </c>
      <c r="AQ505" t="s">
        <v>5830</v>
      </c>
      <c r="AR505" t="s">
        <v>116</v>
      </c>
      <c r="AS505" t="s">
        <v>117</v>
      </c>
      <c r="AT505">
        <v>96950</v>
      </c>
      <c r="AU505" t="s">
        <v>118</v>
      </c>
      <c r="AW505">
        <v>16702330081</v>
      </c>
      <c r="AY505" t="s">
        <v>1439</v>
      </c>
      <c r="AZ505" t="s">
        <v>1440</v>
      </c>
      <c r="BA505" t="s">
        <v>117</v>
      </c>
      <c r="BB505" t="s">
        <v>1441</v>
      </c>
      <c r="BC505" t="str">
        <f>"31-9091.00"</f>
        <v>31-9091.00</v>
      </c>
      <c r="BD505" t="s">
        <v>4253</v>
      </c>
      <c r="BE505" t="s">
        <v>7819</v>
      </c>
      <c r="BF505" t="s">
        <v>4255</v>
      </c>
      <c r="BG505">
        <v>2</v>
      </c>
      <c r="BH505">
        <v>2</v>
      </c>
      <c r="BI505" s="1">
        <v>44136</v>
      </c>
      <c r="BJ505" s="1">
        <v>44500</v>
      </c>
      <c r="BK505" s="1">
        <v>44151</v>
      </c>
      <c r="BL505" s="1">
        <v>44500</v>
      </c>
      <c r="BM505">
        <v>40</v>
      </c>
      <c r="BN505">
        <v>0</v>
      </c>
      <c r="BO505">
        <v>0</v>
      </c>
      <c r="BP505">
        <v>8</v>
      </c>
      <c r="BQ505">
        <v>8</v>
      </c>
      <c r="BR505">
        <v>8</v>
      </c>
      <c r="BS505">
        <v>8</v>
      </c>
      <c r="BT505">
        <v>8</v>
      </c>
      <c r="BU505" t="str">
        <f>"8:00 AM"</f>
        <v>8:00 AM</v>
      </c>
      <c r="BV505" t="str">
        <f>"5:00 PM"</f>
        <v>5:00 PM</v>
      </c>
      <c r="BW505" t="s">
        <v>349</v>
      </c>
      <c r="BX505">
        <v>0</v>
      </c>
      <c r="BY505">
        <v>12</v>
      </c>
      <c r="BZ505" t="s">
        <v>111</v>
      </c>
      <c r="CA505">
        <v>0</v>
      </c>
      <c r="CB505" t="e">
        <f>-U.S. AND foreign workers MUST BE REGISTERED OR LICENSED WITH THE CNMI BOARD OF PROFESSIONAL LICENSING BOARD/HEALTHCARE PROFESSIONS LICENSING BOARD AS a DENTAL ASSISTANT OR higher</f>
        <v>#NAME?</v>
      </c>
      <c r="CC505" t="s">
        <v>2479</v>
      </c>
      <c r="CD505" t="s">
        <v>2480</v>
      </c>
      <c r="CE505" t="s">
        <v>116</v>
      </c>
      <c r="CF505" t="s">
        <v>117</v>
      </c>
      <c r="CG505">
        <v>96950</v>
      </c>
      <c r="CH505" s="3">
        <v>16.13</v>
      </c>
      <c r="CI505" s="3">
        <v>16.13</v>
      </c>
      <c r="CL505" t="s">
        <v>132</v>
      </c>
      <c r="CM505" t="s">
        <v>119</v>
      </c>
      <c r="CN505" t="s">
        <v>133</v>
      </c>
      <c r="CP505" t="s">
        <v>111</v>
      </c>
      <c r="CQ505" t="s">
        <v>134</v>
      </c>
      <c r="CR505" t="s">
        <v>111</v>
      </c>
      <c r="CS505" t="s">
        <v>111</v>
      </c>
      <c r="CT505" t="s">
        <v>119</v>
      </c>
      <c r="CU505" t="s">
        <v>134</v>
      </c>
      <c r="CV505" t="s">
        <v>119</v>
      </c>
      <c r="CW505" t="s">
        <v>119</v>
      </c>
      <c r="CX505">
        <v>16702343810</v>
      </c>
      <c r="CY505" t="s">
        <v>2481</v>
      </c>
      <c r="CZ505" t="s">
        <v>119</v>
      </c>
      <c r="DA505" t="s">
        <v>134</v>
      </c>
      <c r="DB505" t="s">
        <v>111</v>
      </c>
    </row>
    <row r="506" spans="1:111" ht="15" customHeight="1" x14ac:dyDescent="0.25">
      <c r="A506" t="s">
        <v>8921</v>
      </c>
      <c r="B506" t="s">
        <v>193</v>
      </c>
      <c r="C506" s="1">
        <v>44063.879107870373</v>
      </c>
      <c r="D506" s="1">
        <v>44158</v>
      </c>
      <c r="E506" t="s">
        <v>138</v>
      </c>
      <c r="F506" s="1">
        <v>44103.833333333336</v>
      </c>
      <c r="G506" t="s">
        <v>111</v>
      </c>
      <c r="H506" t="s">
        <v>111</v>
      </c>
      <c r="I506" t="s">
        <v>111</v>
      </c>
      <c r="J506" t="s">
        <v>8922</v>
      </c>
      <c r="K506" t="s">
        <v>119</v>
      </c>
      <c r="L506" t="s">
        <v>5034</v>
      </c>
      <c r="M506" t="s">
        <v>5035</v>
      </c>
      <c r="N506" t="s">
        <v>260</v>
      </c>
      <c r="O506" t="s">
        <v>117</v>
      </c>
      <c r="P506">
        <v>96950</v>
      </c>
      <c r="Q506" t="s">
        <v>118</v>
      </c>
      <c r="R506" t="s">
        <v>119</v>
      </c>
      <c r="S506">
        <v>16702347859</v>
      </c>
      <c r="U506">
        <v>54111</v>
      </c>
      <c r="V506" t="s">
        <v>120</v>
      </c>
      <c r="X506" t="s">
        <v>422</v>
      </c>
      <c r="Y506" t="s">
        <v>8923</v>
      </c>
      <c r="Z506" t="s">
        <v>4633</v>
      </c>
      <c r="AA506" t="s">
        <v>8924</v>
      </c>
      <c r="AB506" t="s">
        <v>5034</v>
      </c>
      <c r="AC506" t="s">
        <v>5035</v>
      </c>
      <c r="AD506" t="s">
        <v>260</v>
      </c>
      <c r="AE506" t="s">
        <v>117</v>
      </c>
      <c r="AF506">
        <v>96950</v>
      </c>
      <c r="AG506" t="s">
        <v>118</v>
      </c>
      <c r="AH506" t="s">
        <v>119</v>
      </c>
      <c r="AI506">
        <v>16702347859</v>
      </c>
      <c r="AK506" t="s">
        <v>5039</v>
      </c>
      <c r="BC506" t="str">
        <f>"13-2011.01"</f>
        <v>13-2011.01</v>
      </c>
      <c r="BD506" t="s">
        <v>1024</v>
      </c>
      <c r="BE506" t="s">
        <v>8925</v>
      </c>
      <c r="BF506" t="s">
        <v>1026</v>
      </c>
      <c r="BG506">
        <v>1</v>
      </c>
      <c r="BI506" s="1">
        <v>44105</v>
      </c>
      <c r="BJ506" s="1">
        <v>44469</v>
      </c>
      <c r="BM506">
        <v>40</v>
      </c>
      <c r="BN506">
        <v>0</v>
      </c>
      <c r="BO506">
        <v>8</v>
      </c>
      <c r="BP506">
        <v>8</v>
      </c>
      <c r="BQ506">
        <v>8</v>
      </c>
      <c r="BR506">
        <v>8</v>
      </c>
      <c r="BS506">
        <v>8</v>
      </c>
      <c r="BT506">
        <v>0</v>
      </c>
      <c r="BU506" t="str">
        <f>"8:00 AM"</f>
        <v>8:00 AM</v>
      </c>
      <c r="BV506" t="str">
        <f>"5:00 PM"</f>
        <v>5:00 PM</v>
      </c>
      <c r="BW506" t="s">
        <v>415</v>
      </c>
      <c r="BX506">
        <v>0</v>
      </c>
      <c r="BY506">
        <v>36</v>
      </c>
      <c r="BZ506" t="s">
        <v>111</v>
      </c>
      <c r="CA506">
        <v>0</v>
      </c>
      <c r="CB506" s="2" t="s">
        <v>8926</v>
      </c>
      <c r="CC506" t="s">
        <v>5034</v>
      </c>
      <c r="CD506" t="s">
        <v>8927</v>
      </c>
      <c r="CE506" t="s">
        <v>116</v>
      </c>
      <c r="CF506" t="s">
        <v>117</v>
      </c>
      <c r="CG506">
        <v>96950</v>
      </c>
      <c r="CH506" s="3">
        <v>25.1</v>
      </c>
      <c r="CI506" s="3">
        <v>25.1</v>
      </c>
      <c r="CJ506" s="3">
        <v>37.65</v>
      </c>
      <c r="CK506" s="3">
        <v>37.65</v>
      </c>
      <c r="CL506" t="s">
        <v>132</v>
      </c>
      <c r="CM506" t="s">
        <v>8928</v>
      </c>
      <c r="CN506" t="s">
        <v>133</v>
      </c>
      <c r="CP506" t="s">
        <v>111</v>
      </c>
      <c r="CQ506" t="s">
        <v>134</v>
      </c>
      <c r="CR506" t="s">
        <v>111</v>
      </c>
      <c r="CS506" t="s">
        <v>134</v>
      </c>
      <c r="CT506" t="s">
        <v>119</v>
      </c>
      <c r="CU506" t="s">
        <v>134</v>
      </c>
      <c r="CV506" t="s">
        <v>119</v>
      </c>
      <c r="CW506" t="s">
        <v>119</v>
      </c>
      <c r="CX506">
        <v>16702347859</v>
      </c>
      <c r="CY506" t="s">
        <v>5045</v>
      </c>
      <c r="CZ506" t="s">
        <v>119</v>
      </c>
      <c r="DA506" t="s">
        <v>134</v>
      </c>
      <c r="DB506" t="s">
        <v>111</v>
      </c>
    </row>
    <row r="507" spans="1:111" ht="15" customHeight="1" x14ac:dyDescent="0.25">
      <c r="A507" t="s">
        <v>6016</v>
      </c>
      <c r="B507" t="s">
        <v>109</v>
      </c>
      <c r="C507" s="1">
        <v>44063.879207060185</v>
      </c>
      <c r="D507" s="1">
        <v>44119</v>
      </c>
      <c r="E507" t="s">
        <v>138</v>
      </c>
      <c r="F507" s="1">
        <v>44103.833333333336</v>
      </c>
      <c r="G507" t="s">
        <v>111</v>
      </c>
      <c r="H507" t="s">
        <v>111</v>
      </c>
      <c r="I507" t="s">
        <v>111</v>
      </c>
      <c r="J507" t="s">
        <v>4434</v>
      </c>
      <c r="K507" t="s">
        <v>119</v>
      </c>
      <c r="L507" t="s">
        <v>4440</v>
      </c>
      <c r="M507" t="s">
        <v>6017</v>
      </c>
      <c r="N507" t="s">
        <v>344</v>
      </c>
      <c r="O507" t="s">
        <v>117</v>
      </c>
      <c r="P507">
        <v>96950</v>
      </c>
      <c r="Q507" t="s">
        <v>118</v>
      </c>
      <c r="R507" t="s">
        <v>119</v>
      </c>
      <c r="S507">
        <v>16702355572</v>
      </c>
      <c r="T507">
        <v>0</v>
      </c>
      <c r="U507">
        <v>23822</v>
      </c>
      <c r="V507" t="s">
        <v>120</v>
      </c>
      <c r="X507" t="s">
        <v>4437</v>
      </c>
      <c r="Y507" t="s">
        <v>4438</v>
      </c>
      <c r="Z507" t="s">
        <v>119</v>
      </c>
      <c r="AA507" t="s">
        <v>4439</v>
      </c>
      <c r="AB507" t="s">
        <v>4440</v>
      </c>
      <c r="AC507" t="s">
        <v>6017</v>
      </c>
      <c r="AD507" t="s">
        <v>344</v>
      </c>
      <c r="AE507" t="s">
        <v>117</v>
      </c>
      <c r="AF507">
        <v>96950</v>
      </c>
      <c r="AG507" t="s">
        <v>118</v>
      </c>
      <c r="AH507" t="s">
        <v>119</v>
      </c>
      <c r="AI507">
        <v>16702355572</v>
      </c>
      <c r="AJ507">
        <v>0</v>
      </c>
      <c r="AK507" t="s">
        <v>4441</v>
      </c>
      <c r="BC507" t="str">
        <f>"49-9021.01"</f>
        <v>49-9021.01</v>
      </c>
      <c r="BD507" t="s">
        <v>816</v>
      </c>
      <c r="BE507" t="s">
        <v>6018</v>
      </c>
      <c r="BF507" t="s">
        <v>6019</v>
      </c>
      <c r="BG507">
        <v>1</v>
      </c>
      <c r="BI507" s="1">
        <v>44105</v>
      </c>
      <c r="BJ507" s="1">
        <v>44469</v>
      </c>
      <c r="BM507">
        <v>40</v>
      </c>
      <c r="BN507">
        <v>0</v>
      </c>
      <c r="BO507">
        <v>8</v>
      </c>
      <c r="BP507">
        <v>8</v>
      </c>
      <c r="BQ507">
        <v>8</v>
      </c>
      <c r="BR507">
        <v>8</v>
      </c>
      <c r="BS507">
        <v>8</v>
      </c>
      <c r="BT507">
        <v>0</v>
      </c>
      <c r="BU507" t="str">
        <f>"8:00 AM"</f>
        <v>8:00 AM</v>
      </c>
      <c r="BV507" t="str">
        <f>"5:00 PM"</f>
        <v>5:00 PM</v>
      </c>
      <c r="BW507" t="s">
        <v>128</v>
      </c>
      <c r="BX507">
        <v>0</v>
      </c>
      <c r="BY507">
        <v>24</v>
      </c>
      <c r="BZ507" t="s">
        <v>111</v>
      </c>
      <c r="CA507">
        <v>0</v>
      </c>
      <c r="CB507" t="s">
        <v>6020</v>
      </c>
      <c r="CC507" t="s">
        <v>6021</v>
      </c>
      <c r="CD507" t="s">
        <v>6017</v>
      </c>
      <c r="CE507" t="s">
        <v>344</v>
      </c>
      <c r="CF507" t="s">
        <v>117</v>
      </c>
      <c r="CG507">
        <v>96950</v>
      </c>
      <c r="CH507" s="3">
        <v>8.08</v>
      </c>
      <c r="CI507" s="3">
        <v>15</v>
      </c>
      <c r="CJ507" s="3">
        <v>12.12</v>
      </c>
      <c r="CK507" s="3">
        <v>22.5</v>
      </c>
      <c r="CL507" t="s">
        <v>132</v>
      </c>
      <c r="CM507" t="s">
        <v>119</v>
      </c>
      <c r="CN507" t="s">
        <v>133</v>
      </c>
      <c r="CP507" t="s">
        <v>134</v>
      </c>
      <c r="CQ507" t="s">
        <v>134</v>
      </c>
      <c r="CR507" t="s">
        <v>134</v>
      </c>
      <c r="CS507" t="s">
        <v>134</v>
      </c>
      <c r="CT507" t="s">
        <v>119</v>
      </c>
      <c r="CU507" t="s">
        <v>134</v>
      </c>
      <c r="CV507" t="s">
        <v>119</v>
      </c>
      <c r="CW507" t="s">
        <v>6022</v>
      </c>
      <c r="CX507" t="s">
        <v>119</v>
      </c>
      <c r="CY507" t="s">
        <v>4441</v>
      </c>
      <c r="CZ507" t="s">
        <v>335</v>
      </c>
      <c r="DA507" t="s">
        <v>134</v>
      </c>
      <c r="DB507" t="s">
        <v>111</v>
      </c>
    </row>
    <row r="508" spans="1:111" ht="15" customHeight="1" x14ac:dyDescent="0.25">
      <c r="A508" t="s">
        <v>904</v>
      </c>
      <c r="B508" t="s">
        <v>109</v>
      </c>
      <c r="C508" s="1">
        <v>44064.013502893518</v>
      </c>
      <c r="D508" s="1">
        <v>44159</v>
      </c>
      <c r="E508" t="s">
        <v>138</v>
      </c>
      <c r="F508" s="1">
        <v>44103.833333333336</v>
      </c>
      <c r="G508" t="s">
        <v>111</v>
      </c>
      <c r="H508" t="s">
        <v>111</v>
      </c>
      <c r="I508" t="s">
        <v>111</v>
      </c>
      <c r="J508" t="s">
        <v>905</v>
      </c>
      <c r="K508" t="s">
        <v>906</v>
      </c>
      <c r="L508" t="s">
        <v>907</v>
      </c>
      <c r="N508" t="s">
        <v>116</v>
      </c>
      <c r="O508" t="s">
        <v>117</v>
      </c>
      <c r="P508">
        <v>96950</v>
      </c>
      <c r="Q508" t="s">
        <v>118</v>
      </c>
      <c r="S508">
        <v>16704835400</v>
      </c>
      <c r="U508">
        <v>561990</v>
      </c>
      <c r="V508" t="s">
        <v>120</v>
      </c>
      <c r="X508" t="s">
        <v>908</v>
      </c>
      <c r="Y508" t="s">
        <v>909</v>
      </c>
      <c r="AA508" t="s">
        <v>185</v>
      </c>
      <c r="AB508" t="s">
        <v>907</v>
      </c>
      <c r="AD508" t="s">
        <v>116</v>
      </c>
      <c r="AE508" t="s">
        <v>117</v>
      </c>
      <c r="AF508">
        <v>96950</v>
      </c>
      <c r="AG508" t="s">
        <v>118</v>
      </c>
      <c r="AI508">
        <v>16704835400</v>
      </c>
      <c r="AK508" t="s">
        <v>910</v>
      </c>
      <c r="BC508" t="str">
        <f>"49-9092.00"</f>
        <v>49-9092.00</v>
      </c>
      <c r="BD508" t="s">
        <v>911</v>
      </c>
      <c r="BE508" t="s">
        <v>912</v>
      </c>
      <c r="BF508" t="s">
        <v>913</v>
      </c>
      <c r="BG508">
        <v>1</v>
      </c>
      <c r="BI508" s="1">
        <v>44105</v>
      </c>
      <c r="BJ508" s="1">
        <v>44469</v>
      </c>
      <c r="BM508">
        <v>35</v>
      </c>
      <c r="BN508">
        <v>0</v>
      </c>
      <c r="BO508">
        <v>7</v>
      </c>
      <c r="BP508">
        <v>7</v>
      </c>
      <c r="BQ508">
        <v>7</v>
      </c>
      <c r="BR508">
        <v>7</v>
      </c>
      <c r="BS508">
        <v>7</v>
      </c>
      <c r="BT508">
        <v>0</v>
      </c>
      <c r="BU508" t="str">
        <f>"9:00 AM"</f>
        <v>9:00 AM</v>
      </c>
      <c r="BV508" t="str">
        <f>"5:00 PM"</f>
        <v>5:00 PM</v>
      </c>
      <c r="BW508" t="s">
        <v>128</v>
      </c>
      <c r="BX508">
        <v>0</v>
      </c>
      <c r="BY508">
        <v>6</v>
      </c>
      <c r="BZ508" t="s">
        <v>111</v>
      </c>
      <c r="CA508">
        <v>0</v>
      </c>
      <c r="CB508" t="s">
        <v>914</v>
      </c>
      <c r="CC508" t="s">
        <v>907</v>
      </c>
      <c r="CE508" t="s">
        <v>116</v>
      </c>
      <c r="CF508" t="s">
        <v>117</v>
      </c>
      <c r="CG508">
        <v>96950</v>
      </c>
      <c r="CH508" s="3">
        <v>22.9</v>
      </c>
      <c r="CI508" s="3">
        <v>22.9</v>
      </c>
      <c r="CJ508" s="3">
        <v>34.35</v>
      </c>
      <c r="CK508" s="3">
        <v>34.35</v>
      </c>
      <c r="CL508" t="s">
        <v>132</v>
      </c>
      <c r="CN508" t="s">
        <v>133</v>
      </c>
      <c r="CP508" t="s">
        <v>111</v>
      </c>
      <c r="CQ508" t="s">
        <v>134</v>
      </c>
      <c r="CR508" t="s">
        <v>111</v>
      </c>
      <c r="CS508" t="s">
        <v>134</v>
      </c>
      <c r="CT508" t="s">
        <v>119</v>
      </c>
      <c r="CU508" t="s">
        <v>134</v>
      </c>
      <c r="CV508" t="s">
        <v>119</v>
      </c>
      <c r="CW508" t="s">
        <v>915</v>
      </c>
      <c r="CX508">
        <v>16704835400</v>
      </c>
      <c r="CY508" t="s">
        <v>910</v>
      </c>
      <c r="CZ508" t="s">
        <v>119</v>
      </c>
      <c r="DA508" t="s">
        <v>134</v>
      </c>
      <c r="DB508" t="s">
        <v>111</v>
      </c>
      <c r="DC508" t="s">
        <v>908</v>
      </c>
      <c r="DD508" t="s">
        <v>909</v>
      </c>
      <c r="DF508" t="s">
        <v>905</v>
      </c>
      <c r="DG508" t="s">
        <v>910</v>
      </c>
    </row>
    <row r="509" spans="1:111" ht="15" customHeight="1" x14ac:dyDescent="0.25">
      <c r="A509" t="s">
        <v>6681</v>
      </c>
      <c r="B509" t="s">
        <v>137</v>
      </c>
      <c r="C509" s="1">
        <v>44064.101083333335</v>
      </c>
      <c r="D509" s="1">
        <v>44148</v>
      </c>
      <c r="E509" t="s">
        <v>138</v>
      </c>
      <c r="F509" s="1">
        <v>44103.833333333336</v>
      </c>
      <c r="G509" t="s">
        <v>134</v>
      </c>
      <c r="H509" t="s">
        <v>111</v>
      </c>
      <c r="I509" t="s">
        <v>111</v>
      </c>
      <c r="J509" t="s">
        <v>2943</v>
      </c>
      <c r="L509" t="s">
        <v>6682</v>
      </c>
      <c r="M509" t="s">
        <v>6683</v>
      </c>
      <c r="N509" t="s">
        <v>154</v>
      </c>
      <c r="O509" t="s">
        <v>117</v>
      </c>
      <c r="P509">
        <v>96950</v>
      </c>
      <c r="Q509" t="s">
        <v>118</v>
      </c>
      <c r="R509" t="s">
        <v>286</v>
      </c>
      <c r="S509">
        <v>16707891106</v>
      </c>
      <c r="U509">
        <v>72251</v>
      </c>
      <c r="V509" t="s">
        <v>120</v>
      </c>
      <c r="X509" t="s">
        <v>2946</v>
      </c>
      <c r="Y509" t="s">
        <v>2947</v>
      </c>
      <c r="Z509" t="s">
        <v>6684</v>
      </c>
      <c r="AA509" t="s">
        <v>814</v>
      </c>
      <c r="AB509" t="s">
        <v>2944</v>
      </c>
      <c r="AC509" t="s">
        <v>2949</v>
      </c>
      <c r="AD509" t="s">
        <v>154</v>
      </c>
      <c r="AE509" t="s">
        <v>117</v>
      </c>
      <c r="AF509">
        <v>96950</v>
      </c>
      <c r="AG509" t="s">
        <v>118</v>
      </c>
      <c r="AH509" t="s">
        <v>286</v>
      </c>
      <c r="AI509">
        <v>16707891106</v>
      </c>
      <c r="AK509" t="s">
        <v>2951</v>
      </c>
      <c r="BC509" t="str">
        <f>"35-2014.00"</f>
        <v>35-2014.00</v>
      </c>
      <c r="BD509" t="s">
        <v>393</v>
      </c>
      <c r="BE509" t="s">
        <v>6685</v>
      </c>
      <c r="BF509" t="s">
        <v>749</v>
      </c>
      <c r="BG509">
        <v>3</v>
      </c>
      <c r="BH509">
        <v>3</v>
      </c>
      <c r="BI509" s="1">
        <v>44105</v>
      </c>
      <c r="BJ509" s="1">
        <v>44469</v>
      </c>
      <c r="BK509" s="1">
        <v>44151</v>
      </c>
      <c r="BL509" s="1">
        <v>44469</v>
      </c>
      <c r="BM509">
        <v>40</v>
      </c>
      <c r="BN509">
        <v>8</v>
      </c>
      <c r="BO509">
        <v>6</v>
      </c>
      <c r="BP509">
        <v>0</v>
      </c>
      <c r="BQ509">
        <v>6</v>
      </c>
      <c r="BR509">
        <v>7</v>
      </c>
      <c r="BS509">
        <v>8</v>
      </c>
      <c r="BT509">
        <v>5</v>
      </c>
      <c r="BU509" t="str">
        <f>"3:00 PM"</f>
        <v>3:00 PM</v>
      </c>
      <c r="BV509" t="str">
        <f>"10:00 PM"</f>
        <v>10:00 PM</v>
      </c>
      <c r="BW509" t="s">
        <v>128</v>
      </c>
      <c r="BX509">
        <v>0</v>
      </c>
      <c r="BY509">
        <v>12</v>
      </c>
      <c r="BZ509" t="s">
        <v>111</v>
      </c>
      <c r="CA509">
        <v>0</v>
      </c>
      <c r="CB509" t="s">
        <v>6686</v>
      </c>
      <c r="CC509" t="s">
        <v>2944</v>
      </c>
      <c r="CD509" t="s">
        <v>2949</v>
      </c>
      <c r="CE509" t="s">
        <v>154</v>
      </c>
      <c r="CF509" t="s">
        <v>117</v>
      </c>
      <c r="CG509">
        <v>96950</v>
      </c>
      <c r="CH509" s="3">
        <v>10.68</v>
      </c>
      <c r="CI509" s="3">
        <v>10.68</v>
      </c>
      <c r="CJ509" s="3">
        <v>16.02</v>
      </c>
      <c r="CK509" s="3">
        <v>16.02</v>
      </c>
      <c r="CL509" t="s">
        <v>132</v>
      </c>
      <c r="CM509" t="s">
        <v>286</v>
      </c>
      <c r="CN509" t="s">
        <v>133</v>
      </c>
      <c r="CP509" t="s">
        <v>111</v>
      </c>
      <c r="CQ509" t="s">
        <v>134</v>
      </c>
      <c r="CR509" t="s">
        <v>111</v>
      </c>
      <c r="CS509" t="s">
        <v>134</v>
      </c>
      <c r="CT509" t="s">
        <v>119</v>
      </c>
      <c r="CU509" t="s">
        <v>134</v>
      </c>
      <c r="CV509" t="s">
        <v>119</v>
      </c>
      <c r="CW509" t="s">
        <v>1458</v>
      </c>
      <c r="CX509">
        <v>16707891106</v>
      </c>
      <c r="CY509" t="s">
        <v>2951</v>
      </c>
      <c r="CZ509" t="s">
        <v>119</v>
      </c>
      <c r="DA509" t="s">
        <v>134</v>
      </c>
      <c r="DB509" t="s">
        <v>111</v>
      </c>
    </row>
    <row r="510" spans="1:111" ht="15" customHeight="1" x14ac:dyDescent="0.25">
      <c r="A510" t="s">
        <v>9074</v>
      </c>
      <c r="B510" t="s">
        <v>109</v>
      </c>
      <c r="C510" s="1">
        <v>44064.104959953707</v>
      </c>
      <c r="D510" s="1">
        <v>44159</v>
      </c>
      <c r="E510" t="s">
        <v>138</v>
      </c>
      <c r="F510" s="1">
        <v>44103.833333333336</v>
      </c>
      <c r="G510" t="s">
        <v>134</v>
      </c>
      <c r="H510" t="s">
        <v>111</v>
      </c>
      <c r="I510" t="s">
        <v>111</v>
      </c>
      <c r="J510" t="s">
        <v>7058</v>
      </c>
      <c r="L510" t="s">
        <v>579</v>
      </c>
      <c r="N510" t="s">
        <v>116</v>
      </c>
      <c r="O510" t="s">
        <v>117</v>
      </c>
      <c r="P510">
        <v>96950</v>
      </c>
      <c r="Q510" t="s">
        <v>118</v>
      </c>
      <c r="R510" t="s">
        <v>273</v>
      </c>
      <c r="S510">
        <v>16702356072</v>
      </c>
      <c r="U510">
        <v>56152</v>
      </c>
      <c r="V510" t="s">
        <v>120</v>
      </c>
      <c r="X510" t="s">
        <v>580</v>
      </c>
      <c r="Y510" t="s">
        <v>581</v>
      </c>
      <c r="Z510" t="s">
        <v>582</v>
      </c>
      <c r="AA510" t="s">
        <v>8962</v>
      </c>
      <c r="AB510" t="s">
        <v>579</v>
      </c>
      <c r="AD510" t="s">
        <v>116</v>
      </c>
      <c r="AE510" t="s">
        <v>117</v>
      </c>
      <c r="AF510">
        <v>96950</v>
      </c>
      <c r="AG510" t="s">
        <v>118</v>
      </c>
      <c r="AH510" t="s">
        <v>273</v>
      </c>
      <c r="AI510">
        <v>16702356072</v>
      </c>
      <c r="AK510" t="s">
        <v>584</v>
      </c>
      <c r="BC510" t="str">
        <f>"39-6012.00"</f>
        <v>39-6012.00</v>
      </c>
      <c r="BD510" t="s">
        <v>2314</v>
      </c>
      <c r="BE510" t="s">
        <v>9075</v>
      </c>
      <c r="BF510" t="s">
        <v>9076</v>
      </c>
      <c r="BG510">
        <v>2</v>
      </c>
      <c r="BI510" s="1">
        <v>44105</v>
      </c>
      <c r="BJ510" s="1">
        <v>44469</v>
      </c>
      <c r="BM510">
        <v>40</v>
      </c>
      <c r="BN510">
        <v>0</v>
      </c>
      <c r="BO510">
        <v>8</v>
      </c>
      <c r="BP510">
        <v>8</v>
      </c>
      <c r="BQ510">
        <v>8</v>
      </c>
      <c r="BR510">
        <v>8</v>
      </c>
      <c r="BS510">
        <v>8</v>
      </c>
      <c r="BT510">
        <v>0</v>
      </c>
      <c r="BU510" t="str">
        <f>"8:00 AM"</f>
        <v>8:00 AM</v>
      </c>
      <c r="BV510" t="str">
        <f>"5:00 PM"</f>
        <v>5:00 PM</v>
      </c>
      <c r="BW510" t="s">
        <v>128</v>
      </c>
      <c r="BX510">
        <v>0</v>
      </c>
      <c r="BY510">
        <v>12</v>
      </c>
      <c r="BZ510" t="s">
        <v>111</v>
      </c>
      <c r="CA510">
        <v>0</v>
      </c>
      <c r="CB510" t="s">
        <v>9077</v>
      </c>
      <c r="CC510" t="s">
        <v>579</v>
      </c>
      <c r="CE510" t="s">
        <v>116</v>
      </c>
      <c r="CF510" t="s">
        <v>117</v>
      </c>
      <c r="CG510">
        <v>96950</v>
      </c>
      <c r="CH510" s="3">
        <v>10.66</v>
      </c>
      <c r="CI510" s="3">
        <v>10.66</v>
      </c>
      <c r="CJ510" s="3">
        <v>15.99</v>
      </c>
      <c r="CK510" s="3">
        <v>15.99</v>
      </c>
      <c r="CL510" t="s">
        <v>132</v>
      </c>
      <c r="CM510" t="s">
        <v>286</v>
      </c>
      <c r="CN510" t="s">
        <v>133</v>
      </c>
      <c r="CP510" t="s">
        <v>111</v>
      </c>
      <c r="CQ510" t="s">
        <v>134</v>
      </c>
      <c r="CR510" t="s">
        <v>134</v>
      </c>
      <c r="CS510" t="s">
        <v>134</v>
      </c>
      <c r="CT510" t="s">
        <v>134</v>
      </c>
      <c r="CU510" t="s">
        <v>134</v>
      </c>
      <c r="CV510" t="s">
        <v>119</v>
      </c>
      <c r="CW510" t="s">
        <v>286</v>
      </c>
      <c r="CX510">
        <v>16702356072</v>
      </c>
      <c r="CY510" t="s">
        <v>584</v>
      </c>
      <c r="CZ510" t="s">
        <v>119</v>
      </c>
      <c r="DA510" t="s">
        <v>134</v>
      </c>
      <c r="DB510" t="s">
        <v>111</v>
      </c>
    </row>
    <row r="511" spans="1:111" ht="15" customHeight="1" x14ac:dyDescent="0.25">
      <c r="A511" t="s">
        <v>4528</v>
      </c>
      <c r="B511" t="s">
        <v>193</v>
      </c>
      <c r="C511" s="1">
        <v>44064.107387268516</v>
      </c>
      <c r="D511" s="1">
        <v>44153</v>
      </c>
      <c r="E511" t="s">
        <v>138</v>
      </c>
      <c r="F511" s="1">
        <v>44102.833333333336</v>
      </c>
      <c r="G511" t="s">
        <v>111</v>
      </c>
      <c r="H511" t="s">
        <v>111</v>
      </c>
      <c r="I511" t="s">
        <v>111</v>
      </c>
      <c r="J511" t="s">
        <v>4529</v>
      </c>
      <c r="K511" t="s">
        <v>4530</v>
      </c>
      <c r="L511" t="s">
        <v>4531</v>
      </c>
      <c r="N511" t="s">
        <v>116</v>
      </c>
      <c r="O511" t="s">
        <v>117</v>
      </c>
      <c r="P511">
        <v>96950</v>
      </c>
      <c r="Q511" t="s">
        <v>118</v>
      </c>
      <c r="S511">
        <v>16704834693</v>
      </c>
      <c r="U511">
        <v>721199</v>
      </c>
      <c r="V511" t="s">
        <v>120</v>
      </c>
      <c r="X511" t="s">
        <v>1947</v>
      </c>
      <c r="Y511" t="s">
        <v>4532</v>
      </c>
      <c r="AA511" t="s">
        <v>123</v>
      </c>
      <c r="AB511" t="s">
        <v>4531</v>
      </c>
      <c r="AD511" t="s">
        <v>116</v>
      </c>
      <c r="AE511" t="s">
        <v>117</v>
      </c>
      <c r="AF511">
        <v>96950</v>
      </c>
      <c r="AG511" t="s">
        <v>118</v>
      </c>
      <c r="AI511">
        <v>16704834693</v>
      </c>
      <c r="AK511" t="s">
        <v>4533</v>
      </c>
      <c r="BC511" t="str">
        <f>"37-3011.00"</f>
        <v>37-3011.00</v>
      </c>
      <c r="BD511" t="s">
        <v>1797</v>
      </c>
      <c r="BE511" t="s">
        <v>4534</v>
      </c>
      <c r="BF511" t="s">
        <v>4535</v>
      </c>
      <c r="BG511">
        <v>2</v>
      </c>
      <c r="BI511" s="1">
        <v>44104</v>
      </c>
      <c r="BJ511" s="1">
        <v>44469</v>
      </c>
      <c r="BM511">
        <v>40</v>
      </c>
      <c r="BN511">
        <v>0</v>
      </c>
      <c r="BO511">
        <v>8</v>
      </c>
      <c r="BP511">
        <v>8</v>
      </c>
      <c r="BQ511">
        <v>8</v>
      </c>
      <c r="BR511">
        <v>8</v>
      </c>
      <c r="BS511">
        <v>8</v>
      </c>
      <c r="BT511">
        <v>0</v>
      </c>
      <c r="BU511" t="str">
        <f>"8:00 AM"</f>
        <v>8:00 AM</v>
      </c>
      <c r="BV511" t="str">
        <f>"5:00 PM"</f>
        <v>5:00 PM</v>
      </c>
      <c r="BW511" t="s">
        <v>128</v>
      </c>
      <c r="BX511">
        <v>0</v>
      </c>
      <c r="BY511">
        <v>6</v>
      </c>
      <c r="BZ511" t="s">
        <v>111</v>
      </c>
      <c r="CA511">
        <v>0</v>
      </c>
      <c r="CB511" t="s">
        <v>4536</v>
      </c>
      <c r="CC511" t="s">
        <v>4537</v>
      </c>
      <c r="CE511" t="s">
        <v>116</v>
      </c>
      <c r="CF511" t="s">
        <v>117</v>
      </c>
      <c r="CG511">
        <v>96950</v>
      </c>
      <c r="CH511" s="3">
        <v>10.51</v>
      </c>
      <c r="CI511" s="3">
        <v>10.51</v>
      </c>
      <c r="CJ511" s="3">
        <v>15.77</v>
      </c>
      <c r="CK511" s="3">
        <v>15.77</v>
      </c>
      <c r="CL511" t="s">
        <v>132</v>
      </c>
      <c r="CM511" t="s">
        <v>119</v>
      </c>
      <c r="CN511" t="s">
        <v>133</v>
      </c>
      <c r="CP511" t="s">
        <v>111</v>
      </c>
      <c r="CQ511" t="s">
        <v>134</v>
      </c>
      <c r="CR511" t="s">
        <v>134</v>
      </c>
      <c r="CS511" t="s">
        <v>134</v>
      </c>
      <c r="CT511" t="s">
        <v>119</v>
      </c>
      <c r="CU511" t="s">
        <v>134</v>
      </c>
      <c r="CV511" t="s">
        <v>119</v>
      </c>
      <c r="CW511" t="s">
        <v>4538</v>
      </c>
      <c r="CX511">
        <v>16704834693</v>
      </c>
      <c r="CY511" t="s">
        <v>4533</v>
      </c>
      <c r="CZ511" t="s">
        <v>119</v>
      </c>
      <c r="DA511" t="s">
        <v>134</v>
      </c>
      <c r="DB511" t="s">
        <v>111</v>
      </c>
      <c r="DC511" t="s">
        <v>1947</v>
      </c>
      <c r="DD511" t="s">
        <v>4532</v>
      </c>
      <c r="DF511" t="s">
        <v>4539</v>
      </c>
      <c r="DG511" t="s">
        <v>4533</v>
      </c>
    </row>
    <row r="512" spans="1:111" ht="15" customHeight="1" x14ac:dyDescent="0.25">
      <c r="A512" t="s">
        <v>8970</v>
      </c>
      <c r="B512" t="s">
        <v>109</v>
      </c>
      <c r="C512" s="1">
        <v>44064.121832870369</v>
      </c>
      <c r="D512" s="1">
        <v>44151</v>
      </c>
      <c r="E512" t="s">
        <v>110</v>
      </c>
      <c r="G512" t="s">
        <v>111</v>
      </c>
      <c r="H512" t="s">
        <v>111</v>
      </c>
      <c r="I512" t="s">
        <v>111</v>
      </c>
      <c r="J512" t="s">
        <v>5435</v>
      </c>
      <c r="K512" t="s">
        <v>4530</v>
      </c>
      <c r="L512" t="s">
        <v>4531</v>
      </c>
      <c r="N512" t="s">
        <v>260</v>
      </c>
      <c r="O512" t="s">
        <v>117</v>
      </c>
      <c r="P512">
        <v>96950</v>
      </c>
      <c r="Q512" t="s">
        <v>118</v>
      </c>
      <c r="S512">
        <v>16704834693</v>
      </c>
      <c r="U512">
        <v>721199</v>
      </c>
      <c r="V512" t="s">
        <v>120</v>
      </c>
      <c r="X512" t="s">
        <v>1947</v>
      </c>
      <c r="Y512" t="s">
        <v>4532</v>
      </c>
      <c r="AA512" t="s">
        <v>123</v>
      </c>
      <c r="AB512" t="s">
        <v>4531</v>
      </c>
      <c r="AD512" t="s">
        <v>116</v>
      </c>
      <c r="AE512" t="s">
        <v>117</v>
      </c>
      <c r="AF512">
        <v>96950</v>
      </c>
      <c r="AG512" t="s">
        <v>118</v>
      </c>
      <c r="AI512">
        <v>16704834693</v>
      </c>
      <c r="AK512" t="s">
        <v>4533</v>
      </c>
      <c r="BC512" t="str">
        <f>"43-4081.00"</f>
        <v>43-4081.00</v>
      </c>
      <c r="BD512" t="s">
        <v>2231</v>
      </c>
      <c r="BE512" t="s">
        <v>5436</v>
      </c>
      <c r="BF512" t="s">
        <v>5437</v>
      </c>
      <c r="BG512">
        <v>2</v>
      </c>
      <c r="BI512" s="1">
        <v>44105</v>
      </c>
      <c r="BJ512" s="1">
        <v>44469</v>
      </c>
      <c r="BM512">
        <v>40</v>
      </c>
      <c r="BN512">
        <v>0</v>
      </c>
      <c r="BO512">
        <v>8</v>
      </c>
      <c r="BP512">
        <v>8</v>
      </c>
      <c r="BQ512">
        <v>8</v>
      </c>
      <c r="BR512">
        <v>8</v>
      </c>
      <c r="BS512">
        <v>8</v>
      </c>
      <c r="BT512">
        <v>0</v>
      </c>
      <c r="BU512" t="str">
        <f>"8:00 AM"</f>
        <v>8:00 AM</v>
      </c>
      <c r="BV512" t="str">
        <f>"5:00 PM"</f>
        <v>5:00 PM</v>
      </c>
      <c r="BW512" t="s">
        <v>128</v>
      </c>
      <c r="BX512">
        <v>0</v>
      </c>
      <c r="BY512">
        <v>12</v>
      </c>
      <c r="BZ512" t="s">
        <v>111</v>
      </c>
      <c r="CA512">
        <v>0</v>
      </c>
      <c r="CB512" t="s">
        <v>5438</v>
      </c>
      <c r="CC512" t="s">
        <v>5439</v>
      </c>
      <c r="CE512" t="s">
        <v>116</v>
      </c>
      <c r="CF512" t="s">
        <v>117</v>
      </c>
      <c r="CG512">
        <v>96950</v>
      </c>
      <c r="CH512" s="3">
        <v>9.7200000000000006</v>
      </c>
      <c r="CI512" s="3">
        <v>9.7200000000000006</v>
      </c>
      <c r="CJ512" s="3">
        <v>14.58</v>
      </c>
      <c r="CK512" s="3">
        <v>14.58</v>
      </c>
      <c r="CL512" t="s">
        <v>132</v>
      </c>
      <c r="CN512" t="s">
        <v>133</v>
      </c>
      <c r="CP512" t="s">
        <v>111</v>
      </c>
      <c r="CQ512" t="s">
        <v>134</v>
      </c>
      <c r="CR512" t="s">
        <v>134</v>
      </c>
      <c r="CS512" t="s">
        <v>134</v>
      </c>
      <c r="CT512" t="s">
        <v>119</v>
      </c>
      <c r="CU512" t="s">
        <v>134</v>
      </c>
      <c r="CV512" t="s">
        <v>134</v>
      </c>
      <c r="CW512" t="s">
        <v>8971</v>
      </c>
      <c r="CX512">
        <v>16704834693</v>
      </c>
      <c r="CY512" t="s">
        <v>4533</v>
      </c>
      <c r="CZ512" t="s">
        <v>119</v>
      </c>
      <c r="DA512" t="s">
        <v>134</v>
      </c>
      <c r="DB512" t="s">
        <v>111</v>
      </c>
      <c r="DC512" t="s">
        <v>1947</v>
      </c>
      <c r="DD512" t="s">
        <v>4532</v>
      </c>
      <c r="DF512" t="s">
        <v>8972</v>
      </c>
      <c r="DG512" t="s">
        <v>4533</v>
      </c>
    </row>
    <row r="513" spans="1:111" ht="15" customHeight="1" x14ac:dyDescent="0.25">
      <c r="A513" t="s">
        <v>8958</v>
      </c>
      <c r="B513" t="s">
        <v>109</v>
      </c>
      <c r="C513" s="1">
        <v>44064.135952083336</v>
      </c>
      <c r="D513" s="1">
        <v>44159</v>
      </c>
      <c r="E513" t="s">
        <v>110</v>
      </c>
      <c r="G513" t="s">
        <v>134</v>
      </c>
      <c r="H513" t="s">
        <v>111</v>
      </c>
      <c r="I513" t="s">
        <v>111</v>
      </c>
      <c r="J513" t="s">
        <v>7058</v>
      </c>
      <c r="L513" t="s">
        <v>579</v>
      </c>
      <c r="N513" t="s">
        <v>116</v>
      </c>
      <c r="O513" t="s">
        <v>117</v>
      </c>
      <c r="P513">
        <v>96950</v>
      </c>
      <c r="Q513" t="s">
        <v>118</v>
      </c>
      <c r="S513">
        <v>16702356072</v>
      </c>
      <c r="U513">
        <v>72251</v>
      </c>
      <c r="V513" t="s">
        <v>120</v>
      </c>
      <c r="X513" t="s">
        <v>8959</v>
      </c>
      <c r="Y513" t="s">
        <v>8960</v>
      </c>
      <c r="Z513" t="s">
        <v>8961</v>
      </c>
      <c r="AA513" t="s">
        <v>8962</v>
      </c>
      <c r="AB513" t="s">
        <v>579</v>
      </c>
      <c r="AD513" t="s">
        <v>116</v>
      </c>
      <c r="AE513" t="s">
        <v>117</v>
      </c>
      <c r="AF513">
        <v>96950</v>
      </c>
      <c r="AG513" t="s">
        <v>118</v>
      </c>
      <c r="AI513">
        <v>16702356072</v>
      </c>
      <c r="AK513" t="s">
        <v>584</v>
      </c>
      <c r="BC513" t="str">
        <f>"35-3031.00"</f>
        <v>35-3031.00</v>
      </c>
      <c r="BD513" t="s">
        <v>585</v>
      </c>
      <c r="BE513" t="s">
        <v>8963</v>
      </c>
      <c r="BF513" t="s">
        <v>587</v>
      </c>
      <c r="BG513">
        <v>1</v>
      </c>
      <c r="BI513" s="1">
        <v>44105</v>
      </c>
      <c r="BJ513" s="1">
        <v>44469</v>
      </c>
      <c r="BM513">
        <v>40</v>
      </c>
      <c r="BN513">
        <v>0</v>
      </c>
      <c r="BO513">
        <v>8</v>
      </c>
      <c r="BP513">
        <v>8</v>
      </c>
      <c r="BQ513">
        <v>8</v>
      </c>
      <c r="BR513">
        <v>8</v>
      </c>
      <c r="BS513">
        <v>8</v>
      </c>
      <c r="BT513">
        <v>0</v>
      </c>
      <c r="BU513" t="str">
        <f>"11:00 AM"</f>
        <v>11:00 AM</v>
      </c>
      <c r="BV513" t="str">
        <f>"7:00 PM"</f>
        <v>7:00 PM</v>
      </c>
      <c r="BW513" t="s">
        <v>162</v>
      </c>
      <c r="BX513">
        <v>0</v>
      </c>
      <c r="BY513">
        <v>6</v>
      </c>
      <c r="BZ513" t="s">
        <v>111</v>
      </c>
      <c r="CA513">
        <v>0</v>
      </c>
      <c r="CB513" t="s">
        <v>8964</v>
      </c>
      <c r="CC513" t="s">
        <v>579</v>
      </c>
      <c r="CE513" t="s">
        <v>116</v>
      </c>
      <c r="CF513" t="s">
        <v>117</v>
      </c>
      <c r="CG513">
        <v>96950</v>
      </c>
      <c r="CH513" s="3">
        <v>9.23</v>
      </c>
      <c r="CI513" s="3">
        <v>9.23</v>
      </c>
      <c r="CJ513" s="3">
        <v>13.84</v>
      </c>
      <c r="CK513" s="3">
        <v>13.84</v>
      </c>
      <c r="CL513" t="s">
        <v>132</v>
      </c>
      <c r="CM513" t="s">
        <v>119</v>
      </c>
      <c r="CN513" t="s">
        <v>133</v>
      </c>
      <c r="CP513" t="s">
        <v>111</v>
      </c>
      <c r="CQ513" t="s">
        <v>134</v>
      </c>
      <c r="CR513" t="s">
        <v>134</v>
      </c>
      <c r="CS513" t="s">
        <v>134</v>
      </c>
      <c r="CT513" t="s">
        <v>134</v>
      </c>
      <c r="CU513" t="s">
        <v>134</v>
      </c>
      <c r="CV513" t="s">
        <v>119</v>
      </c>
      <c r="CW513" t="s">
        <v>119</v>
      </c>
      <c r="CX513">
        <v>16702356072</v>
      </c>
      <c r="CY513" t="s">
        <v>584</v>
      </c>
      <c r="CZ513" t="s">
        <v>119</v>
      </c>
      <c r="DA513" t="s">
        <v>134</v>
      </c>
      <c r="DB513" t="s">
        <v>111</v>
      </c>
    </row>
    <row r="514" spans="1:111" ht="15" customHeight="1" x14ac:dyDescent="0.25">
      <c r="A514" t="s">
        <v>6208</v>
      </c>
      <c r="B514" t="s">
        <v>137</v>
      </c>
      <c r="C514" s="1">
        <v>44064.254587037038</v>
      </c>
      <c r="D514" s="1">
        <v>44130</v>
      </c>
      <c r="E514" t="s">
        <v>110</v>
      </c>
      <c r="G514" t="s">
        <v>111</v>
      </c>
      <c r="H514" t="s">
        <v>111</v>
      </c>
      <c r="I514" t="s">
        <v>111</v>
      </c>
      <c r="J514" t="s">
        <v>1587</v>
      </c>
      <c r="K514" t="s">
        <v>1588</v>
      </c>
      <c r="L514" t="s">
        <v>1589</v>
      </c>
      <c r="M514" t="s">
        <v>6209</v>
      </c>
      <c r="N514" t="s">
        <v>154</v>
      </c>
      <c r="O514" t="s">
        <v>117</v>
      </c>
      <c r="P514">
        <v>96950</v>
      </c>
      <c r="Q514" t="s">
        <v>118</v>
      </c>
      <c r="S514">
        <v>16702352883</v>
      </c>
      <c r="U514">
        <v>561320</v>
      </c>
      <c r="V514" t="s">
        <v>120</v>
      </c>
      <c r="X514" t="s">
        <v>171</v>
      </c>
      <c r="Y514" t="s">
        <v>172</v>
      </c>
      <c r="Z514" t="s">
        <v>173</v>
      </c>
      <c r="AA514" t="s">
        <v>598</v>
      </c>
      <c r="AB514" t="s">
        <v>169</v>
      </c>
      <c r="AC514" t="s">
        <v>170</v>
      </c>
      <c r="AD514" t="s">
        <v>154</v>
      </c>
      <c r="AE514" t="s">
        <v>117</v>
      </c>
      <c r="AF514">
        <v>96950</v>
      </c>
      <c r="AG514" t="s">
        <v>118</v>
      </c>
      <c r="AI514">
        <v>16702352883</v>
      </c>
      <c r="AK514" t="s">
        <v>1594</v>
      </c>
      <c r="BC514" t="str">
        <f>"51-3011.00"</f>
        <v>51-3011.00</v>
      </c>
      <c r="BD514" t="s">
        <v>377</v>
      </c>
      <c r="BE514" t="s">
        <v>6210</v>
      </c>
      <c r="BF514" t="s">
        <v>379</v>
      </c>
      <c r="BG514">
        <v>5</v>
      </c>
      <c r="BH514">
        <v>5</v>
      </c>
      <c r="BI514" s="1">
        <v>44166</v>
      </c>
      <c r="BJ514" s="1">
        <v>44530</v>
      </c>
      <c r="BK514" s="1">
        <v>44166</v>
      </c>
      <c r="BL514" s="1">
        <v>44530</v>
      </c>
      <c r="BM514">
        <v>35</v>
      </c>
      <c r="BN514">
        <v>0</v>
      </c>
      <c r="BO514">
        <v>7</v>
      </c>
      <c r="BP514">
        <v>7</v>
      </c>
      <c r="BQ514">
        <v>7</v>
      </c>
      <c r="BR514">
        <v>7</v>
      </c>
      <c r="BS514">
        <v>7</v>
      </c>
      <c r="BT514">
        <v>0</v>
      </c>
      <c r="BU514" t="str">
        <f>"7:00 PM"</f>
        <v>7:00 PM</v>
      </c>
      <c r="BV514" t="str">
        <f>"2:00 AM"</f>
        <v>2:00 AM</v>
      </c>
      <c r="BW514" t="s">
        <v>128</v>
      </c>
      <c r="BX514">
        <v>6</v>
      </c>
      <c r="BY514">
        <v>12</v>
      </c>
      <c r="BZ514" t="s">
        <v>111</v>
      </c>
      <c r="CA514">
        <v>0</v>
      </c>
      <c r="CB514" s="2" t="s">
        <v>6211</v>
      </c>
      <c r="CC514" t="s">
        <v>1589</v>
      </c>
      <c r="CD514" t="s">
        <v>6212</v>
      </c>
      <c r="CE514" t="s">
        <v>154</v>
      </c>
      <c r="CF514" t="s">
        <v>117</v>
      </c>
      <c r="CG514">
        <v>96950</v>
      </c>
      <c r="CH514" s="3">
        <v>10.27</v>
      </c>
      <c r="CI514" s="3">
        <v>10.27</v>
      </c>
      <c r="CJ514" s="3">
        <v>15.41</v>
      </c>
      <c r="CK514" s="3">
        <v>15.41</v>
      </c>
      <c r="CL514" t="s">
        <v>132</v>
      </c>
      <c r="CM514" t="s">
        <v>119</v>
      </c>
      <c r="CN514" t="s">
        <v>133</v>
      </c>
      <c r="CP514" t="s">
        <v>111</v>
      </c>
      <c r="CQ514" t="s">
        <v>134</v>
      </c>
      <c r="CR514" t="s">
        <v>111</v>
      </c>
      <c r="CS514" t="s">
        <v>134</v>
      </c>
      <c r="CT514" t="s">
        <v>134</v>
      </c>
      <c r="CU514" t="s">
        <v>134</v>
      </c>
      <c r="CV514" t="s">
        <v>119</v>
      </c>
      <c r="CW514" t="s">
        <v>119</v>
      </c>
      <c r="CX514">
        <v>16702352883</v>
      </c>
      <c r="CY514" t="s">
        <v>1594</v>
      </c>
      <c r="CZ514" t="s">
        <v>119</v>
      </c>
      <c r="DA514" t="s">
        <v>134</v>
      </c>
      <c r="DB514" t="s">
        <v>111</v>
      </c>
    </row>
    <row r="515" spans="1:111" ht="15" customHeight="1" x14ac:dyDescent="0.25">
      <c r="A515" t="s">
        <v>8714</v>
      </c>
      <c r="B515" t="s">
        <v>193</v>
      </c>
      <c r="C515" s="1">
        <v>44064.371204629628</v>
      </c>
      <c r="D515" s="1">
        <v>44153</v>
      </c>
      <c r="E515" t="s">
        <v>138</v>
      </c>
      <c r="F515" s="1">
        <v>44103.833333333336</v>
      </c>
      <c r="G515" t="s">
        <v>111</v>
      </c>
      <c r="H515" t="s">
        <v>111</v>
      </c>
      <c r="I515" t="s">
        <v>111</v>
      </c>
      <c r="J515" t="s">
        <v>2206</v>
      </c>
      <c r="K515" t="s">
        <v>2207</v>
      </c>
      <c r="L515" t="s">
        <v>2208</v>
      </c>
      <c r="M515" t="s">
        <v>8715</v>
      </c>
      <c r="N515" t="s">
        <v>154</v>
      </c>
      <c r="O515" t="s">
        <v>117</v>
      </c>
      <c r="P515">
        <v>96950</v>
      </c>
      <c r="Q515" t="s">
        <v>118</v>
      </c>
      <c r="S515">
        <v>16702359398</v>
      </c>
      <c r="U515">
        <v>42499</v>
      </c>
      <c r="V515" t="s">
        <v>120</v>
      </c>
      <c r="X515" t="s">
        <v>2210</v>
      </c>
      <c r="Y515" t="s">
        <v>2211</v>
      </c>
      <c r="Z515" t="s">
        <v>2212</v>
      </c>
      <c r="AA515" t="s">
        <v>2213</v>
      </c>
      <c r="AB515" t="s">
        <v>8716</v>
      </c>
      <c r="AD515" t="s">
        <v>154</v>
      </c>
      <c r="AE515" t="s">
        <v>117</v>
      </c>
      <c r="AF515">
        <v>96950</v>
      </c>
      <c r="AG515" t="s">
        <v>118</v>
      </c>
      <c r="AI515">
        <v>16702359398</v>
      </c>
      <c r="AK515" t="s">
        <v>2214</v>
      </c>
      <c r="BC515" t="str">
        <f>"41-2031.00"</f>
        <v>41-2031.00</v>
      </c>
      <c r="BD515" t="s">
        <v>3070</v>
      </c>
      <c r="BE515" t="s">
        <v>8717</v>
      </c>
      <c r="BF515" t="s">
        <v>8718</v>
      </c>
      <c r="BG515">
        <v>1</v>
      </c>
      <c r="BI515" s="1">
        <v>44105</v>
      </c>
      <c r="BJ515" s="1">
        <v>44469</v>
      </c>
      <c r="BM515">
        <v>40</v>
      </c>
      <c r="BN515">
        <v>0</v>
      </c>
      <c r="BO515">
        <v>8</v>
      </c>
      <c r="BP515">
        <v>8</v>
      </c>
      <c r="BQ515">
        <v>8</v>
      </c>
      <c r="BR515">
        <v>8</v>
      </c>
      <c r="BS515">
        <v>8</v>
      </c>
      <c r="BT515">
        <v>0</v>
      </c>
      <c r="BU515" t="str">
        <f>"8:00 AM"</f>
        <v>8:00 AM</v>
      </c>
      <c r="BV515" t="str">
        <f>"5:00 PM"</f>
        <v>5:00 PM</v>
      </c>
      <c r="BW515" t="s">
        <v>128</v>
      </c>
      <c r="BX515">
        <v>0</v>
      </c>
      <c r="BY515">
        <v>12</v>
      </c>
      <c r="BZ515" t="s">
        <v>111</v>
      </c>
      <c r="CA515">
        <v>0</v>
      </c>
      <c r="CB515" s="2" t="s">
        <v>8719</v>
      </c>
      <c r="CC515" t="s">
        <v>2208</v>
      </c>
      <c r="CD515" t="s">
        <v>8715</v>
      </c>
      <c r="CE515" t="s">
        <v>154</v>
      </c>
      <c r="CF515" t="s">
        <v>117</v>
      </c>
      <c r="CG515">
        <v>96950</v>
      </c>
      <c r="CH515" s="3">
        <v>11.52</v>
      </c>
      <c r="CI515" s="3">
        <v>11.52</v>
      </c>
      <c r="CJ515" s="3">
        <v>17.28</v>
      </c>
      <c r="CK515" s="3">
        <v>17.28</v>
      </c>
      <c r="CL515" t="s">
        <v>132</v>
      </c>
      <c r="CM515" t="s">
        <v>286</v>
      </c>
      <c r="CN515" t="s">
        <v>133</v>
      </c>
      <c r="CP515" t="s">
        <v>111</v>
      </c>
      <c r="CQ515" t="s">
        <v>134</v>
      </c>
      <c r="CR515" t="s">
        <v>111</v>
      </c>
      <c r="CS515" t="s">
        <v>134</v>
      </c>
      <c r="CT515" t="s">
        <v>119</v>
      </c>
      <c r="CU515" t="s">
        <v>119</v>
      </c>
      <c r="CV515" t="s">
        <v>119</v>
      </c>
      <c r="CW515" t="s">
        <v>2219</v>
      </c>
      <c r="CX515">
        <v>16702359398</v>
      </c>
      <c r="CY515" t="s">
        <v>2214</v>
      </c>
      <c r="CZ515" t="s">
        <v>119</v>
      </c>
      <c r="DA515" t="s">
        <v>134</v>
      </c>
      <c r="DB515" t="s">
        <v>111</v>
      </c>
    </row>
    <row r="516" spans="1:111" ht="15" customHeight="1" x14ac:dyDescent="0.25">
      <c r="A516" t="s">
        <v>6836</v>
      </c>
      <c r="B516" t="s">
        <v>193</v>
      </c>
      <c r="C516" s="1">
        <v>44065.075273148148</v>
      </c>
      <c r="D516" s="1">
        <v>44112</v>
      </c>
      <c r="E516" t="s">
        <v>110</v>
      </c>
      <c r="G516" t="s">
        <v>111</v>
      </c>
      <c r="H516" t="s">
        <v>111</v>
      </c>
      <c r="I516" t="s">
        <v>111</v>
      </c>
      <c r="J516" t="s">
        <v>6260</v>
      </c>
      <c r="K516" t="s">
        <v>6261</v>
      </c>
      <c r="L516" t="s">
        <v>4624</v>
      </c>
      <c r="M516" t="s">
        <v>154</v>
      </c>
      <c r="N516" t="s">
        <v>6837</v>
      </c>
      <c r="O516" t="s">
        <v>117</v>
      </c>
      <c r="P516">
        <v>96950</v>
      </c>
      <c r="Q516" t="s">
        <v>118</v>
      </c>
      <c r="R516" t="s">
        <v>119</v>
      </c>
      <c r="S516">
        <v>16702332200</v>
      </c>
      <c r="U516">
        <v>45399</v>
      </c>
      <c r="V516" t="s">
        <v>120</v>
      </c>
      <c r="X516" t="s">
        <v>6263</v>
      </c>
      <c r="Y516" t="s">
        <v>6838</v>
      </c>
      <c r="Z516" t="s">
        <v>6265</v>
      </c>
      <c r="AA516" t="s">
        <v>6266</v>
      </c>
      <c r="AB516" t="s">
        <v>4624</v>
      </c>
      <c r="AC516" t="s">
        <v>154</v>
      </c>
      <c r="AD516" t="s">
        <v>6837</v>
      </c>
      <c r="AE516" t="s">
        <v>117</v>
      </c>
      <c r="AF516">
        <v>96950</v>
      </c>
      <c r="AG516" t="s">
        <v>118</v>
      </c>
      <c r="AH516" t="s">
        <v>119</v>
      </c>
      <c r="AI516">
        <v>16702332200</v>
      </c>
      <c r="AK516" t="s">
        <v>6268</v>
      </c>
      <c r="BC516" t="str">
        <f>"27-1024.00"</f>
        <v>27-1024.00</v>
      </c>
      <c r="BD516" t="s">
        <v>1934</v>
      </c>
      <c r="BE516" t="s">
        <v>6839</v>
      </c>
      <c r="BF516" t="s">
        <v>6840</v>
      </c>
      <c r="BG516">
        <v>1</v>
      </c>
      <c r="BI516" s="1">
        <v>44166</v>
      </c>
      <c r="BJ516" s="1">
        <v>44530</v>
      </c>
      <c r="BM516">
        <v>35</v>
      </c>
      <c r="BN516">
        <v>0</v>
      </c>
      <c r="BO516">
        <v>6</v>
      </c>
      <c r="BP516">
        <v>6</v>
      </c>
      <c r="BQ516">
        <v>6</v>
      </c>
      <c r="BR516">
        <v>6</v>
      </c>
      <c r="BS516">
        <v>6</v>
      </c>
      <c r="BT516">
        <v>5</v>
      </c>
      <c r="BU516" t="str">
        <f>"10:00 AM"</f>
        <v>10:00 AM</v>
      </c>
      <c r="BV516" t="str">
        <f>"5:00 PM"</f>
        <v>5:00 PM</v>
      </c>
      <c r="BW516" t="s">
        <v>415</v>
      </c>
      <c r="BX516">
        <v>0</v>
      </c>
      <c r="BY516">
        <v>12</v>
      </c>
      <c r="BZ516" t="s">
        <v>111</v>
      </c>
      <c r="CA516">
        <v>0</v>
      </c>
      <c r="CB516" s="2" t="s">
        <v>6841</v>
      </c>
      <c r="CC516" t="s">
        <v>4624</v>
      </c>
      <c r="CD516" t="s">
        <v>154</v>
      </c>
      <c r="CE516" t="s">
        <v>6262</v>
      </c>
      <c r="CF516" t="s">
        <v>117</v>
      </c>
      <c r="CG516">
        <v>96950</v>
      </c>
      <c r="CH516" s="3">
        <v>8.16</v>
      </c>
      <c r="CI516" s="3">
        <v>8.16</v>
      </c>
      <c r="CJ516" s="3">
        <v>12.24</v>
      </c>
      <c r="CK516" s="3">
        <v>12.24</v>
      </c>
      <c r="CL516" t="s">
        <v>132</v>
      </c>
      <c r="CM516" t="s">
        <v>162</v>
      </c>
      <c r="CN516" t="s">
        <v>133</v>
      </c>
      <c r="CP516" t="s">
        <v>111</v>
      </c>
      <c r="CQ516" t="s">
        <v>134</v>
      </c>
      <c r="CR516" t="s">
        <v>111</v>
      </c>
      <c r="CS516" t="s">
        <v>134</v>
      </c>
      <c r="CT516" t="s">
        <v>119</v>
      </c>
      <c r="CU516" t="s">
        <v>134</v>
      </c>
      <c r="CV516" t="s">
        <v>119</v>
      </c>
      <c r="CW516" t="s">
        <v>162</v>
      </c>
      <c r="CX516">
        <v>16702332200</v>
      </c>
      <c r="CY516" t="s">
        <v>6268</v>
      </c>
      <c r="CZ516" t="s">
        <v>119</v>
      </c>
      <c r="DA516" t="s">
        <v>134</v>
      </c>
      <c r="DB516" t="s">
        <v>111</v>
      </c>
    </row>
    <row r="517" spans="1:111" ht="15" customHeight="1" x14ac:dyDescent="0.25">
      <c r="A517" t="s">
        <v>8479</v>
      </c>
      <c r="B517" t="s">
        <v>109</v>
      </c>
      <c r="C517" s="1">
        <v>44065.307638425926</v>
      </c>
      <c r="D517" s="1">
        <v>44159</v>
      </c>
      <c r="E517" t="s">
        <v>138</v>
      </c>
      <c r="F517" s="1">
        <v>44103.833333333336</v>
      </c>
      <c r="G517" t="s">
        <v>111</v>
      </c>
      <c r="H517" t="s">
        <v>111</v>
      </c>
      <c r="I517" t="s">
        <v>111</v>
      </c>
      <c r="J517" t="s">
        <v>2968</v>
      </c>
      <c r="K517" t="s">
        <v>2969</v>
      </c>
      <c r="L517" t="s">
        <v>2970</v>
      </c>
      <c r="M517" t="s">
        <v>340</v>
      </c>
      <c r="N517" t="s">
        <v>116</v>
      </c>
      <c r="O517" t="s">
        <v>117</v>
      </c>
      <c r="P517">
        <v>96950</v>
      </c>
      <c r="Q517" t="s">
        <v>118</v>
      </c>
      <c r="S517">
        <v>16702873247</v>
      </c>
      <c r="U517">
        <v>238220</v>
      </c>
      <c r="V517" t="s">
        <v>120</v>
      </c>
      <c r="X517" t="s">
        <v>2302</v>
      </c>
      <c r="Y517" t="s">
        <v>2971</v>
      </c>
      <c r="Z517" t="s">
        <v>2972</v>
      </c>
      <c r="AA517" t="s">
        <v>1026</v>
      </c>
      <c r="AB517" t="s">
        <v>2973</v>
      </c>
      <c r="AD517" t="s">
        <v>116</v>
      </c>
      <c r="AE517" t="s">
        <v>117</v>
      </c>
      <c r="AF517">
        <v>96950</v>
      </c>
      <c r="AG517" t="s">
        <v>118</v>
      </c>
      <c r="AI517">
        <v>16702873247</v>
      </c>
      <c r="AK517" t="s">
        <v>2977</v>
      </c>
      <c r="BC517" t="str">
        <f>"49-3023.01"</f>
        <v>49-3023.01</v>
      </c>
      <c r="BD517" t="s">
        <v>451</v>
      </c>
      <c r="BE517" t="s">
        <v>8480</v>
      </c>
      <c r="BF517" t="s">
        <v>2921</v>
      </c>
      <c r="BG517">
        <v>1</v>
      </c>
      <c r="BI517" s="1">
        <v>44105</v>
      </c>
      <c r="BJ517" s="1">
        <v>44469</v>
      </c>
      <c r="BM517">
        <v>36</v>
      </c>
      <c r="BN517">
        <v>0</v>
      </c>
      <c r="BO517">
        <v>6</v>
      </c>
      <c r="BP517">
        <v>6</v>
      </c>
      <c r="BQ517">
        <v>6</v>
      </c>
      <c r="BR517">
        <v>6</v>
      </c>
      <c r="BS517">
        <v>6</v>
      </c>
      <c r="BT517">
        <v>6</v>
      </c>
      <c r="BU517" t="str">
        <f>"10:00 AM"</f>
        <v>10:00 AM</v>
      </c>
      <c r="BV517" t="str">
        <f>"5:00 PM"</f>
        <v>5:00 PM</v>
      </c>
      <c r="BW517" t="s">
        <v>162</v>
      </c>
      <c r="BX517">
        <v>0</v>
      </c>
      <c r="BY517">
        <v>0</v>
      </c>
      <c r="BZ517" t="s">
        <v>111</v>
      </c>
      <c r="CA517">
        <v>0</v>
      </c>
      <c r="CB517" t="s">
        <v>119</v>
      </c>
      <c r="CC517" t="s">
        <v>8481</v>
      </c>
      <c r="CE517" t="s">
        <v>116</v>
      </c>
      <c r="CF517" t="s">
        <v>117</v>
      </c>
      <c r="CG517">
        <v>96950</v>
      </c>
      <c r="CH517" s="3">
        <v>14.71</v>
      </c>
      <c r="CI517" s="3">
        <v>14.71</v>
      </c>
      <c r="CJ517" s="3">
        <v>22.07</v>
      </c>
      <c r="CK517" s="3">
        <v>22.07</v>
      </c>
      <c r="CL517" t="s">
        <v>132</v>
      </c>
      <c r="CN517" t="s">
        <v>133</v>
      </c>
      <c r="CP517" t="s">
        <v>111</v>
      </c>
      <c r="CQ517" t="s">
        <v>134</v>
      </c>
      <c r="CR517" t="s">
        <v>134</v>
      </c>
      <c r="CS517" t="s">
        <v>134</v>
      </c>
      <c r="CT517" t="s">
        <v>119</v>
      </c>
      <c r="CU517" t="s">
        <v>134</v>
      </c>
      <c r="CV517" t="s">
        <v>134</v>
      </c>
      <c r="CW517" t="s">
        <v>8482</v>
      </c>
      <c r="CX517">
        <v>16702873247</v>
      </c>
      <c r="CY517" t="s">
        <v>2977</v>
      </c>
      <c r="CZ517" t="s">
        <v>119</v>
      </c>
      <c r="DA517" t="s">
        <v>134</v>
      </c>
      <c r="DB517" t="s">
        <v>111</v>
      </c>
    </row>
    <row r="518" spans="1:111" ht="15" customHeight="1" x14ac:dyDescent="0.25">
      <c r="A518" t="s">
        <v>2908</v>
      </c>
      <c r="B518" t="s">
        <v>137</v>
      </c>
      <c r="C518" s="1">
        <v>44065.36664537037</v>
      </c>
      <c r="D518" s="1">
        <v>44152</v>
      </c>
      <c r="E518" t="s">
        <v>110</v>
      </c>
      <c r="G518" t="s">
        <v>111</v>
      </c>
      <c r="H518" t="s">
        <v>111</v>
      </c>
      <c r="I518" t="s">
        <v>111</v>
      </c>
      <c r="J518" t="s">
        <v>2909</v>
      </c>
      <c r="L518" t="s">
        <v>2910</v>
      </c>
      <c r="M518" t="s">
        <v>2911</v>
      </c>
      <c r="N518" t="s">
        <v>154</v>
      </c>
      <c r="O518" t="s">
        <v>117</v>
      </c>
      <c r="P518">
        <v>96950</v>
      </c>
      <c r="Q518" t="s">
        <v>118</v>
      </c>
      <c r="S518">
        <v>16702348106</v>
      </c>
      <c r="U518">
        <v>23622</v>
      </c>
      <c r="V518" t="s">
        <v>120</v>
      </c>
      <c r="X518" t="s">
        <v>2912</v>
      </c>
      <c r="Y518" t="s">
        <v>2913</v>
      </c>
      <c r="AA518" t="s">
        <v>549</v>
      </c>
      <c r="AB518" t="s">
        <v>2910</v>
      </c>
      <c r="AC518" t="s">
        <v>2911</v>
      </c>
      <c r="AD518" t="s">
        <v>116</v>
      </c>
      <c r="AE518" t="s">
        <v>117</v>
      </c>
      <c r="AF518">
        <v>96950</v>
      </c>
      <c r="AG518" t="s">
        <v>118</v>
      </c>
      <c r="AI518">
        <v>16702348106</v>
      </c>
      <c r="AK518" t="s">
        <v>2914</v>
      </c>
      <c r="BC518" t="str">
        <f>"49-3042.00"</f>
        <v>49-3042.00</v>
      </c>
      <c r="BD518" t="s">
        <v>853</v>
      </c>
      <c r="BE518" t="s">
        <v>2915</v>
      </c>
      <c r="BF518" t="s">
        <v>2916</v>
      </c>
      <c r="BG518">
        <v>2</v>
      </c>
      <c r="BH518">
        <v>2</v>
      </c>
      <c r="BI518" s="1">
        <v>44105</v>
      </c>
      <c r="BJ518" s="1">
        <v>44469</v>
      </c>
      <c r="BK518" s="1">
        <v>44152</v>
      </c>
      <c r="BL518" s="1">
        <v>44469</v>
      </c>
      <c r="BM518">
        <v>40</v>
      </c>
      <c r="BN518">
        <v>0</v>
      </c>
      <c r="BO518">
        <v>8</v>
      </c>
      <c r="BP518">
        <v>8</v>
      </c>
      <c r="BQ518">
        <v>8</v>
      </c>
      <c r="BR518">
        <v>8</v>
      </c>
      <c r="BS518">
        <v>8</v>
      </c>
      <c r="BT518">
        <v>0</v>
      </c>
      <c r="BU518" t="str">
        <f>"8:00 AM"</f>
        <v>8:00 AM</v>
      </c>
      <c r="BV518" t="str">
        <f>"5:00 PM"</f>
        <v>5:00 PM</v>
      </c>
      <c r="BW518" t="s">
        <v>162</v>
      </c>
      <c r="BX518">
        <v>0</v>
      </c>
      <c r="BY518">
        <v>24</v>
      </c>
      <c r="BZ518" t="s">
        <v>111</v>
      </c>
      <c r="CA518">
        <v>0</v>
      </c>
      <c r="CB518" s="2" t="s">
        <v>2917</v>
      </c>
      <c r="CC518" t="s">
        <v>2910</v>
      </c>
      <c r="CD518" t="s">
        <v>2911</v>
      </c>
      <c r="CE518" t="s">
        <v>116</v>
      </c>
      <c r="CF518" t="s">
        <v>117</v>
      </c>
      <c r="CG518">
        <v>96950</v>
      </c>
      <c r="CH518" s="3">
        <v>8.73</v>
      </c>
      <c r="CI518" s="3">
        <v>8.73</v>
      </c>
      <c r="CJ518" s="3">
        <v>13.1</v>
      </c>
      <c r="CK518" s="3">
        <v>13.1</v>
      </c>
      <c r="CL518" t="s">
        <v>132</v>
      </c>
      <c r="CN518" t="s">
        <v>133</v>
      </c>
      <c r="CP518" t="s">
        <v>111</v>
      </c>
      <c r="CQ518" t="s">
        <v>134</v>
      </c>
      <c r="CR518" t="s">
        <v>134</v>
      </c>
      <c r="CS518" t="s">
        <v>134</v>
      </c>
      <c r="CT518" t="s">
        <v>119</v>
      </c>
      <c r="CU518" t="s">
        <v>134</v>
      </c>
      <c r="CV518" t="s">
        <v>119</v>
      </c>
      <c r="CW518" t="s">
        <v>2918</v>
      </c>
      <c r="CX518">
        <v>16702348106</v>
      </c>
      <c r="CY518" t="s">
        <v>2914</v>
      </c>
      <c r="CZ518" t="s">
        <v>119</v>
      </c>
      <c r="DA518" t="s">
        <v>134</v>
      </c>
      <c r="DB518" t="s">
        <v>111</v>
      </c>
    </row>
    <row r="519" spans="1:111" ht="15" customHeight="1" x14ac:dyDescent="0.25">
      <c r="A519" t="s">
        <v>7078</v>
      </c>
      <c r="B519" t="s">
        <v>109</v>
      </c>
      <c r="C519" s="1">
        <v>44066.979570254633</v>
      </c>
      <c r="D519" s="1">
        <v>44187</v>
      </c>
      <c r="E519" t="s">
        <v>110</v>
      </c>
      <c r="G519" t="s">
        <v>111</v>
      </c>
      <c r="H519" t="s">
        <v>111</v>
      </c>
      <c r="I519" t="s">
        <v>111</v>
      </c>
      <c r="J519" t="s">
        <v>3262</v>
      </c>
      <c r="K519" t="s">
        <v>3300</v>
      </c>
      <c r="L519" t="s">
        <v>1757</v>
      </c>
      <c r="M519" t="s">
        <v>3264</v>
      </c>
      <c r="N519" t="s">
        <v>116</v>
      </c>
      <c r="O519" t="s">
        <v>117</v>
      </c>
      <c r="P519">
        <v>96950</v>
      </c>
      <c r="Q519" t="s">
        <v>118</v>
      </c>
      <c r="R519" t="s">
        <v>273</v>
      </c>
      <c r="S519">
        <v>16702344000</v>
      </c>
      <c r="U519">
        <v>561320</v>
      </c>
      <c r="V519" t="s">
        <v>120</v>
      </c>
      <c r="X519" t="s">
        <v>3265</v>
      </c>
      <c r="Y519" t="s">
        <v>3266</v>
      </c>
      <c r="Z519" t="s">
        <v>3267</v>
      </c>
      <c r="AA519" t="s">
        <v>123</v>
      </c>
      <c r="AB519" t="s">
        <v>1757</v>
      </c>
      <c r="AC519" t="s">
        <v>3264</v>
      </c>
      <c r="AD519" t="s">
        <v>116</v>
      </c>
      <c r="AE519" t="s">
        <v>117</v>
      </c>
      <c r="AF519">
        <v>96950</v>
      </c>
      <c r="AG519" t="s">
        <v>118</v>
      </c>
      <c r="AH519" t="s">
        <v>273</v>
      </c>
      <c r="AI519">
        <v>16702344000</v>
      </c>
      <c r="AK519" t="s">
        <v>3268</v>
      </c>
      <c r="BC519" t="str">
        <f>"49-9071.00"</f>
        <v>49-9071.00</v>
      </c>
      <c r="BD519" t="s">
        <v>125</v>
      </c>
      <c r="BE519" t="s">
        <v>3269</v>
      </c>
      <c r="BF519" t="s">
        <v>125</v>
      </c>
      <c r="BG519">
        <v>5</v>
      </c>
      <c r="BI519" s="1">
        <v>44186</v>
      </c>
      <c r="BJ519" s="1">
        <v>44550</v>
      </c>
      <c r="BM519">
        <v>35</v>
      </c>
      <c r="BN519">
        <v>0</v>
      </c>
      <c r="BO519">
        <v>7</v>
      </c>
      <c r="BP519">
        <v>7</v>
      </c>
      <c r="BQ519">
        <v>7</v>
      </c>
      <c r="BR519">
        <v>7</v>
      </c>
      <c r="BS519">
        <v>7</v>
      </c>
      <c r="BT519">
        <v>0</v>
      </c>
      <c r="BU519" t="str">
        <f>"8:00 AM"</f>
        <v>8:00 AM</v>
      </c>
      <c r="BV519" t="str">
        <f>"4:30 PM"</f>
        <v>4:30 PM</v>
      </c>
      <c r="BW519" t="s">
        <v>128</v>
      </c>
      <c r="BX519">
        <v>3</v>
      </c>
      <c r="BY519">
        <v>12</v>
      </c>
      <c r="BZ519" t="s">
        <v>111</v>
      </c>
      <c r="CA519">
        <v>0</v>
      </c>
      <c r="CB519" s="2" t="s">
        <v>7079</v>
      </c>
      <c r="CC519" t="s">
        <v>3271</v>
      </c>
      <c r="CD519" t="s">
        <v>1757</v>
      </c>
      <c r="CE519" t="s">
        <v>116</v>
      </c>
      <c r="CF519" t="s">
        <v>117</v>
      </c>
      <c r="CG519">
        <v>96950</v>
      </c>
      <c r="CH519" s="3">
        <v>8.33</v>
      </c>
      <c r="CI519" s="3">
        <v>8.33</v>
      </c>
      <c r="CJ519" s="3">
        <v>12.49</v>
      </c>
      <c r="CK519" s="3">
        <v>12.49</v>
      </c>
      <c r="CL519" t="s">
        <v>132</v>
      </c>
      <c r="CM519" t="s">
        <v>3306</v>
      </c>
      <c r="CN519" t="s">
        <v>133</v>
      </c>
      <c r="CP519" t="s">
        <v>111</v>
      </c>
      <c r="CQ519" t="s">
        <v>134</v>
      </c>
      <c r="CR519" t="s">
        <v>111</v>
      </c>
      <c r="CS519" t="s">
        <v>134</v>
      </c>
      <c r="CT519" t="s">
        <v>134</v>
      </c>
      <c r="CU519" t="s">
        <v>134</v>
      </c>
      <c r="CV519" t="s">
        <v>119</v>
      </c>
      <c r="CW519" t="s">
        <v>7080</v>
      </c>
      <c r="CX519">
        <v>16702344000</v>
      </c>
      <c r="CY519" t="s">
        <v>3268</v>
      </c>
      <c r="CZ519" t="s">
        <v>335</v>
      </c>
      <c r="DA519" t="s">
        <v>134</v>
      </c>
      <c r="DB519" t="s">
        <v>111</v>
      </c>
      <c r="DC519" t="s">
        <v>3265</v>
      </c>
      <c r="DD519" t="s">
        <v>3266</v>
      </c>
      <c r="DE519" t="s">
        <v>3274</v>
      </c>
      <c r="DF519" t="s">
        <v>3262</v>
      </c>
      <c r="DG519" t="s">
        <v>3268</v>
      </c>
    </row>
    <row r="520" spans="1:111" ht="15" customHeight="1" x14ac:dyDescent="0.25">
      <c r="A520" t="s">
        <v>7475</v>
      </c>
      <c r="B520" t="s">
        <v>193</v>
      </c>
      <c r="C520" s="1">
        <v>44067.115451157406</v>
      </c>
      <c r="D520" s="1">
        <v>44155</v>
      </c>
      <c r="E520" t="s">
        <v>110</v>
      </c>
      <c r="G520" t="s">
        <v>134</v>
      </c>
      <c r="H520" t="s">
        <v>134</v>
      </c>
      <c r="I520" t="s">
        <v>111</v>
      </c>
      <c r="J520" t="s">
        <v>3366</v>
      </c>
      <c r="K520" t="s">
        <v>3367</v>
      </c>
      <c r="L520" t="s">
        <v>3368</v>
      </c>
      <c r="M520" t="s">
        <v>6005</v>
      </c>
      <c r="N520" t="s">
        <v>154</v>
      </c>
      <c r="O520" t="s">
        <v>117</v>
      </c>
      <c r="P520">
        <v>96950</v>
      </c>
      <c r="Q520" t="s">
        <v>118</v>
      </c>
      <c r="S520">
        <v>16702341111</v>
      </c>
      <c r="U520">
        <v>722511</v>
      </c>
      <c r="V520" t="s">
        <v>120</v>
      </c>
      <c r="X520" t="s">
        <v>3370</v>
      </c>
      <c r="Y520" t="s">
        <v>3371</v>
      </c>
      <c r="Z520" t="s">
        <v>119</v>
      </c>
      <c r="AA520" t="s">
        <v>342</v>
      </c>
      <c r="AB520" t="s">
        <v>3368</v>
      </c>
      <c r="AC520" t="s">
        <v>6005</v>
      </c>
      <c r="AD520" t="s">
        <v>154</v>
      </c>
      <c r="AE520" t="s">
        <v>117</v>
      </c>
      <c r="AF520">
        <v>96950</v>
      </c>
      <c r="AG520" t="s">
        <v>118</v>
      </c>
      <c r="AI520">
        <v>16702341111</v>
      </c>
      <c r="AK520" t="s">
        <v>3372</v>
      </c>
      <c r="BC520" t="str">
        <f>"35-2014.00"</f>
        <v>35-2014.00</v>
      </c>
      <c r="BD520" t="s">
        <v>393</v>
      </c>
      <c r="BE520" t="s">
        <v>7476</v>
      </c>
      <c r="BF520" t="s">
        <v>749</v>
      </c>
      <c r="BG520">
        <v>1</v>
      </c>
      <c r="BI520" s="1">
        <v>44105</v>
      </c>
      <c r="BJ520" s="1">
        <v>44469</v>
      </c>
      <c r="BM520">
        <v>35</v>
      </c>
      <c r="BN520">
        <v>0</v>
      </c>
      <c r="BO520">
        <v>6</v>
      </c>
      <c r="BP520">
        <v>6</v>
      </c>
      <c r="BQ520">
        <v>6</v>
      </c>
      <c r="BR520">
        <v>6</v>
      </c>
      <c r="BS520">
        <v>6</v>
      </c>
      <c r="BT520">
        <v>5</v>
      </c>
      <c r="BU520" t="str">
        <f>"11:00 AM"</f>
        <v>11:00 AM</v>
      </c>
      <c r="BV520" t="str">
        <f>"10:00 PM"</f>
        <v>10:00 PM</v>
      </c>
      <c r="BW520" t="s">
        <v>162</v>
      </c>
      <c r="BX520">
        <v>0</v>
      </c>
      <c r="BY520">
        <v>3</v>
      </c>
      <c r="BZ520" t="s">
        <v>111</v>
      </c>
      <c r="CA520">
        <v>2</v>
      </c>
      <c r="CB520" t="s">
        <v>7477</v>
      </c>
      <c r="CC520" t="s">
        <v>3368</v>
      </c>
      <c r="CD520" t="s">
        <v>7478</v>
      </c>
      <c r="CE520" t="s">
        <v>154</v>
      </c>
      <c r="CF520" t="s">
        <v>117</v>
      </c>
      <c r="CG520">
        <v>96950</v>
      </c>
      <c r="CH520" s="3">
        <v>10.68</v>
      </c>
      <c r="CI520" s="3">
        <v>10.68</v>
      </c>
      <c r="CJ520" s="3">
        <v>16.02</v>
      </c>
      <c r="CK520" s="3">
        <v>16.02</v>
      </c>
      <c r="CL520" t="s">
        <v>132</v>
      </c>
      <c r="CN520" t="s">
        <v>133</v>
      </c>
      <c r="CP520" t="s">
        <v>111</v>
      </c>
      <c r="CQ520" t="s">
        <v>134</v>
      </c>
      <c r="CR520" t="s">
        <v>111</v>
      </c>
      <c r="CS520" t="s">
        <v>134</v>
      </c>
      <c r="CT520" t="s">
        <v>134</v>
      </c>
      <c r="CU520" t="s">
        <v>134</v>
      </c>
      <c r="CV520" t="s">
        <v>119</v>
      </c>
      <c r="CW520" t="s">
        <v>7479</v>
      </c>
      <c r="CX520">
        <v>16702341111</v>
      </c>
      <c r="CY520" t="s">
        <v>3372</v>
      </c>
      <c r="CZ520" t="s">
        <v>119</v>
      </c>
      <c r="DA520" t="s">
        <v>134</v>
      </c>
      <c r="DB520" t="s">
        <v>111</v>
      </c>
      <c r="DC520" t="s">
        <v>3378</v>
      </c>
      <c r="DD520" t="s">
        <v>3379</v>
      </c>
      <c r="DE520" t="s">
        <v>3274</v>
      </c>
      <c r="DF520" t="s">
        <v>3366</v>
      </c>
      <c r="DG520" t="s">
        <v>3372</v>
      </c>
    </row>
    <row r="521" spans="1:111" ht="15" customHeight="1" x14ac:dyDescent="0.25">
      <c r="A521" t="s">
        <v>8443</v>
      </c>
      <c r="B521" t="s">
        <v>137</v>
      </c>
      <c r="C521" s="1">
        <v>44067.148468518521</v>
      </c>
      <c r="D521" s="1">
        <v>44144</v>
      </c>
      <c r="E521" t="s">
        <v>110</v>
      </c>
      <c r="G521" t="s">
        <v>134</v>
      </c>
      <c r="H521" t="s">
        <v>111</v>
      </c>
      <c r="I521" t="s">
        <v>111</v>
      </c>
      <c r="J521" t="s">
        <v>1014</v>
      </c>
      <c r="K521" t="s">
        <v>1014</v>
      </c>
      <c r="L521" t="s">
        <v>1015</v>
      </c>
      <c r="M521" t="s">
        <v>1016</v>
      </c>
      <c r="N521" t="s">
        <v>1017</v>
      </c>
      <c r="O521" t="s">
        <v>117</v>
      </c>
      <c r="P521">
        <v>96950</v>
      </c>
      <c r="Q521" t="s">
        <v>118</v>
      </c>
      <c r="R521" t="s">
        <v>116</v>
      </c>
      <c r="S521">
        <v>16703223858</v>
      </c>
      <c r="U521">
        <v>488510</v>
      </c>
      <c r="V521" t="s">
        <v>120</v>
      </c>
      <c r="X521" t="s">
        <v>1018</v>
      </c>
      <c r="Y521" t="s">
        <v>1019</v>
      </c>
      <c r="Z521" t="s">
        <v>1020</v>
      </c>
      <c r="AA521" t="s">
        <v>123</v>
      </c>
      <c r="AB521" t="s">
        <v>1716</v>
      </c>
      <c r="AC521" t="s">
        <v>1016</v>
      </c>
      <c r="AD521" t="s">
        <v>1017</v>
      </c>
      <c r="AE521" t="s">
        <v>117</v>
      </c>
      <c r="AF521">
        <v>96950</v>
      </c>
      <c r="AG521" t="s">
        <v>118</v>
      </c>
      <c r="AH521" t="s">
        <v>116</v>
      </c>
      <c r="AI521">
        <v>16703223858</v>
      </c>
      <c r="AK521" t="s">
        <v>1023</v>
      </c>
      <c r="BC521" t="str">
        <f>"13-2011.01"</f>
        <v>13-2011.01</v>
      </c>
      <c r="BD521" t="s">
        <v>1024</v>
      </c>
      <c r="BE521" t="s">
        <v>5087</v>
      </c>
      <c r="BF521" t="s">
        <v>5088</v>
      </c>
      <c r="BG521">
        <v>1</v>
      </c>
      <c r="BH521">
        <v>1</v>
      </c>
      <c r="BI521" s="1">
        <v>44105</v>
      </c>
      <c r="BJ521" s="1">
        <v>44469</v>
      </c>
      <c r="BK521" s="1">
        <v>44144</v>
      </c>
      <c r="BL521" s="1">
        <v>44469</v>
      </c>
      <c r="BM521">
        <v>40</v>
      </c>
      <c r="BN521">
        <v>0</v>
      </c>
      <c r="BO521">
        <v>8</v>
      </c>
      <c r="BP521">
        <v>8</v>
      </c>
      <c r="BQ521">
        <v>8</v>
      </c>
      <c r="BR521">
        <v>8</v>
      </c>
      <c r="BS521">
        <v>8</v>
      </c>
      <c r="BT521">
        <v>0</v>
      </c>
      <c r="BU521" t="str">
        <f>"8:00 AM"</f>
        <v>8:00 AM</v>
      </c>
      <c r="BV521" t="str">
        <f>"5:00 PM"</f>
        <v>5:00 PM</v>
      </c>
      <c r="BW521" t="s">
        <v>415</v>
      </c>
      <c r="BX521">
        <v>0</v>
      </c>
      <c r="BY521">
        <v>36</v>
      </c>
      <c r="BZ521" t="s">
        <v>111</v>
      </c>
      <c r="CA521">
        <v>0</v>
      </c>
      <c r="CB521" t="s">
        <v>8444</v>
      </c>
      <c r="CC521" t="s">
        <v>1716</v>
      </c>
      <c r="CD521" t="s">
        <v>1016</v>
      </c>
      <c r="CE521" t="s">
        <v>1030</v>
      </c>
      <c r="CF521" t="s">
        <v>117</v>
      </c>
      <c r="CG521">
        <v>96950</v>
      </c>
      <c r="CH521" s="3">
        <v>12.86</v>
      </c>
      <c r="CI521" s="3">
        <v>21.5</v>
      </c>
      <c r="CJ521" s="3">
        <v>19.29</v>
      </c>
      <c r="CK521" s="3">
        <v>32.25</v>
      </c>
      <c r="CL521" t="s">
        <v>132</v>
      </c>
      <c r="CM521" t="s">
        <v>268</v>
      </c>
      <c r="CN521" t="s">
        <v>133</v>
      </c>
      <c r="CP521" t="s">
        <v>111</v>
      </c>
      <c r="CQ521" t="s">
        <v>134</v>
      </c>
      <c r="CR521" t="s">
        <v>111</v>
      </c>
      <c r="CS521" t="s">
        <v>134</v>
      </c>
      <c r="CT521" t="s">
        <v>134</v>
      </c>
      <c r="CU521" t="s">
        <v>134</v>
      </c>
      <c r="CV521" t="s">
        <v>119</v>
      </c>
      <c r="CW521" t="s">
        <v>8445</v>
      </c>
      <c r="CX521">
        <v>16703223858</v>
      </c>
      <c r="CY521" t="s">
        <v>1023</v>
      </c>
      <c r="CZ521" t="s">
        <v>286</v>
      </c>
      <c r="DA521" t="s">
        <v>134</v>
      </c>
      <c r="DB521" t="s">
        <v>111</v>
      </c>
    </row>
    <row r="522" spans="1:111" ht="15" customHeight="1" x14ac:dyDescent="0.25">
      <c r="A522" t="s">
        <v>5819</v>
      </c>
      <c r="B522" t="s">
        <v>109</v>
      </c>
      <c r="C522" s="1">
        <v>44067.170065046295</v>
      </c>
      <c r="D522" s="1">
        <v>44139</v>
      </c>
      <c r="E522" t="s">
        <v>110</v>
      </c>
      <c r="G522" t="s">
        <v>134</v>
      </c>
      <c r="H522" t="s">
        <v>111</v>
      </c>
      <c r="I522" t="s">
        <v>111</v>
      </c>
      <c r="J522" t="s">
        <v>4921</v>
      </c>
      <c r="K522" t="s">
        <v>4922</v>
      </c>
      <c r="L522" t="s">
        <v>5820</v>
      </c>
      <c r="M522" t="s">
        <v>4923</v>
      </c>
      <c r="N522" t="s">
        <v>154</v>
      </c>
      <c r="O522" t="s">
        <v>117</v>
      </c>
      <c r="P522">
        <v>96950</v>
      </c>
      <c r="Q522" t="s">
        <v>118</v>
      </c>
      <c r="R522" t="s">
        <v>117</v>
      </c>
      <c r="S522">
        <v>16702330744</v>
      </c>
      <c r="U522">
        <v>48832</v>
      </c>
      <c r="V522" t="s">
        <v>120</v>
      </c>
      <c r="X522" t="s">
        <v>4924</v>
      </c>
      <c r="Y522" t="s">
        <v>4925</v>
      </c>
      <c r="Z522" t="s">
        <v>3000</v>
      </c>
      <c r="AA522" t="s">
        <v>174</v>
      </c>
      <c r="AB522" t="s">
        <v>5820</v>
      </c>
      <c r="AC522" t="s">
        <v>4923</v>
      </c>
      <c r="AD522" t="s">
        <v>154</v>
      </c>
      <c r="AE522" t="s">
        <v>117</v>
      </c>
      <c r="AF522">
        <v>96950</v>
      </c>
      <c r="AG522" t="s">
        <v>118</v>
      </c>
      <c r="AH522" t="s">
        <v>117</v>
      </c>
      <c r="AI522">
        <v>16702330744</v>
      </c>
      <c r="AK522" t="s">
        <v>4067</v>
      </c>
      <c r="BC522" t="str">
        <f>"13-2011.01"</f>
        <v>13-2011.01</v>
      </c>
      <c r="BD522" t="s">
        <v>1024</v>
      </c>
      <c r="BE522" t="s">
        <v>5821</v>
      </c>
      <c r="BF522" t="s">
        <v>2774</v>
      </c>
      <c r="BG522">
        <v>1</v>
      </c>
      <c r="BI522" s="1">
        <v>44105</v>
      </c>
      <c r="BJ522" s="1">
        <v>45199</v>
      </c>
      <c r="BM522">
        <v>35</v>
      </c>
      <c r="BN522">
        <v>0</v>
      </c>
      <c r="BO522">
        <v>7</v>
      </c>
      <c r="BP522">
        <v>7</v>
      </c>
      <c r="BQ522">
        <v>7</v>
      </c>
      <c r="BR522">
        <v>7</v>
      </c>
      <c r="BS522">
        <v>7</v>
      </c>
      <c r="BT522">
        <v>0</v>
      </c>
      <c r="BU522" t="str">
        <f>"9:00 AM"</f>
        <v>9:00 AM</v>
      </c>
      <c r="BV522" t="str">
        <f>"5:00 PM"</f>
        <v>5:00 PM</v>
      </c>
      <c r="BW522" t="s">
        <v>415</v>
      </c>
      <c r="BX522">
        <v>0</v>
      </c>
      <c r="BY522">
        <v>48</v>
      </c>
      <c r="BZ522" t="s">
        <v>111</v>
      </c>
      <c r="CA522">
        <v>0</v>
      </c>
      <c r="CB522" t="s">
        <v>5822</v>
      </c>
      <c r="CC522" t="s">
        <v>4928</v>
      </c>
      <c r="CD522" t="s">
        <v>4929</v>
      </c>
      <c r="CE522" t="s">
        <v>154</v>
      </c>
      <c r="CF522" t="s">
        <v>117</v>
      </c>
      <c r="CG522">
        <v>96950</v>
      </c>
      <c r="CH522" s="3">
        <v>25.1</v>
      </c>
      <c r="CI522" s="3">
        <v>25.1</v>
      </c>
      <c r="CJ522" s="3">
        <v>37.65</v>
      </c>
      <c r="CK522" s="3">
        <v>37.65</v>
      </c>
      <c r="CL522" t="s">
        <v>132</v>
      </c>
      <c r="CM522" t="s">
        <v>162</v>
      </c>
      <c r="CN522" t="s">
        <v>133</v>
      </c>
      <c r="CP522" t="s">
        <v>111</v>
      </c>
      <c r="CQ522" t="s">
        <v>134</v>
      </c>
      <c r="CR522" t="s">
        <v>111</v>
      </c>
      <c r="CS522" t="s">
        <v>134</v>
      </c>
      <c r="CT522" t="s">
        <v>119</v>
      </c>
      <c r="CU522" t="s">
        <v>119</v>
      </c>
      <c r="CV522" t="s">
        <v>119</v>
      </c>
      <c r="CW522" t="s">
        <v>5823</v>
      </c>
      <c r="CX522">
        <v>16702330744</v>
      </c>
      <c r="CY522" t="s">
        <v>4067</v>
      </c>
      <c r="CZ522" t="s">
        <v>119</v>
      </c>
      <c r="DA522" t="s">
        <v>134</v>
      </c>
      <c r="DB522" t="s">
        <v>111</v>
      </c>
      <c r="DC522" t="s">
        <v>4924</v>
      </c>
      <c r="DD522" t="s">
        <v>4925</v>
      </c>
      <c r="DE522" t="s">
        <v>1012</v>
      </c>
      <c r="DF522" t="s">
        <v>4921</v>
      </c>
      <c r="DG522" t="s">
        <v>4067</v>
      </c>
    </row>
    <row r="523" spans="1:111" ht="15" customHeight="1" x14ac:dyDescent="0.25">
      <c r="A523" t="s">
        <v>7560</v>
      </c>
      <c r="B523" t="s">
        <v>109</v>
      </c>
      <c r="C523" s="1">
        <v>44067.189314583331</v>
      </c>
      <c r="D523" s="1">
        <v>44124</v>
      </c>
      <c r="E523" t="s">
        <v>110</v>
      </c>
      <c r="G523" t="s">
        <v>111</v>
      </c>
      <c r="H523" t="s">
        <v>111</v>
      </c>
      <c r="I523" t="s">
        <v>111</v>
      </c>
      <c r="J523" t="s">
        <v>7561</v>
      </c>
      <c r="K523" t="s">
        <v>119</v>
      </c>
      <c r="L523" t="s">
        <v>7562</v>
      </c>
      <c r="M523" t="s">
        <v>7563</v>
      </c>
      <c r="N523" t="s">
        <v>116</v>
      </c>
      <c r="O523" t="s">
        <v>117</v>
      </c>
      <c r="P523">
        <v>96950</v>
      </c>
      <c r="Q523" t="s">
        <v>118</v>
      </c>
      <c r="R523" t="s">
        <v>119</v>
      </c>
      <c r="S523">
        <v>16702875525</v>
      </c>
      <c r="U523">
        <v>81121</v>
      </c>
      <c r="V523" t="s">
        <v>120</v>
      </c>
      <c r="X523" t="s">
        <v>7564</v>
      </c>
      <c r="Y523" t="s">
        <v>7522</v>
      </c>
      <c r="Z523" t="s">
        <v>7565</v>
      </c>
      <c r="AA523" t="s">
        <v>123</v>
      </c>
      <c r="AB523" t="s">
        <v>7562</v>
      </c>
      <c r="AC523" t="s">
        <v>7563</v>
      </c>
      <c r="AD523" t="s">
        <v>116</v>
      </c>
      <c r="AE523" t="s">
        <v>117</v>
      </c>
      <c r="AF523">
        <v>96950</v>
      </c>
      <c r="AG523" t="s">
        <v>118</v>
      </c>
      <c r="AH523" t="s">
        <v>119</v>
      </c>
      <c r="AI523">
        <v>16702875525</v>
      </c>
      <c r="AK523" t="s">
        <v>7566</v>
      </c>
      <c r="BC523" t="str">
        <f>"49-2092.00"</f>
        <v>49-2092.00</v>
      </c>
      <c r="BD523" t="s">
        <v>7567</v>
      </c>
      <c r="BE523" t="s">
        <v>7568</v>
      </c>
      <c r="BF523" t="s">
        <v>7569</v>
      </c>
      <c r="BG523">
        <v>10</v>
      </c>
      <c r="BI523" s="1">
        <v>44105</v>
      </c>
      <c r="BJ523" s="1">
        <v>44469</v>
      </c>
      <c r="BM523">
        <v>40</v>
      </c>
      <c r="BN523">
        <v>0</v>
      </c>
      <c r="BO523">
        <v>8</v>
      </c>
      <c r="BP523">
        <v>8</v>
      </c>
      <c r="BQ523">
        <v>8</v>
      </c>
      <c r="BR523">
        <v>8</v>
      </c>
      <c r="BS523">
        <v>8</v>
      </c>
      <c r="BT523">
        <v>0</v>
      </c>
      <c r="BU523" t="str">
        <f>"8:00 AM"</f>
        <v>8:00 AM</v>
      </c>
      <c r="BV523" t="str">
        <f>"5:00 PM"</f>
        <v>5:00 PM</v>
      </c>
      <c r="BW523" t="s">
        <v>128</v>
      </c>
      <c r="BX523">
        <v>0</v>
      </c>
      <c r="BY523">
        <v>24</v>
      </c>
      <c r="BZ523" t="s">
        <v>111</v>
      </c>
      <c r="CA523">
        <v>0</v>
      </c>
      <c r="CB523" t="s">
        <v>509</v>
      </c>
      <c r="CC523" t="s">
        <v>7570</v>
      </c>
      <c r="CE523" t="s">
        <v>116</v>
      </c>
      <c r="CF523" t="s">
        <v>117</v>
      </c>
      <c r="CG523">
        <v>96950</v>
      </c>
      <c r="CH523" s="3">
        <v>15.91</v>
      </c>
      <c r="CI523" s="3">
        <v>15.91</v>
      </c>
      <c r="CJ523" s="3">
        <v>23.67</v>
      </c>
      <c r="CK523" s="3">
        <v>23.67</v>
      </c>
      <c r="CL523" t="s">
        <v>3823</v>
      </c>
      <c r="CM523" t="s">
        <v>119</v>
      </c>
      <c r="CN523" t="s">
        <v>133</v>
      </c>
      <c r="CP523" t="s">
        <v>111</v>
      </c>
      <c r="CQ523" t="s">
        <v>134</v>
      </c>
      <c r="CR523" t="s">
        <v>134</v>
      </c>
      <c r="CS523" t="s">
        <v>134</v>
      </c>
      <c r="CT523" t="s">
        <v>119</v>
      </c>
      <c r="CU523" t="s">
        <v>134</v>
      </c>
      <c r="CV523" t="s">
        <v>119</v>
      </c>
      <c r="CW523" t="s">
        <v>119</v>
      </c>
      <c r="CX523">
        <v>16702875525</v>
      </c>
      <c r="CY523" t="s">
        <v>7566</v>
      </c>
      <c r="CZ523" t="s">
        <v>119</v>
      </c>
      <c r="DA523" t="s">
        <v>134</v>
      </c>
      <c r="DB523" t="s">
        <v>111</v>
      </c>
    </row>
    <row r="524" spans="1:111" ht="15" customHeight="1" x14ac:dyDescent="0.25">
      <c r="A524" t="s">
        <v>2749</v>
      </c>
      <c r="B524" t="s">
        <v>137</v>
      </c>
      <c r="C524" s="1">
        <v>44067.282602662039</v>
      </c>
      <c r="D524" s="1">
        <v>44148</v>
      </c>
      <c r="E524" t="s">
        <v>138</v>
      </c>
      <c r="F524" s="1">
        <v>44103.833333333336</v>
      </c>
      <c r="G524" t="s">
        <v>134</v>
      </c>
      <c r="H524" t="s">
        <v>111</v>
      </c>
      <c r="I524" t="s">
        <v>111</v>
      </c>
      <c r="J524" t="s">
        <v>2750</v>
      </c>
      <c r="K524" t="s">
        <v>2751</v>
      </c>
      <c r="L524" t="s">
        <v>2752</v>
      </c>
      <c r="M524" t="s">
        <v>2753</v>
      </c>
      <c r="N524" t="s">
        <v>116</v>
      </c>
      <c r="O524" t="s">
        <v>117</v>
      </c>
      <c r="P524">
        <v>96950</v>
      </c>
      <c r="Q524" t="s">
        <v>118</v>
      </c>
      <c r="S524">
        <v>16702346684</v>
      </c>
      <c r="U524">
        <v>72232</v>
      </c>
      <c r="V524" t="s">
        <v>120</v>
      </c>
      <c r="X524" t="s">
        <v>2754</v>
      </c>
      <c r="Y524" t="s">
        <v>2755</v>
      </c>
      <c r="Z524" t="s">
        <v>2756</v>
      </c>
      <c r="AA524" t="s">
        <v>216</v>
      </c>
      <c r="AB524" t="s">
        <v>2752</v>
      </c>
      <c r="AD524" t="s">
        <v>116</v>
      </c>
      <c r="AE524" t="s">
        <v>117</v>
      </c>
      <c r="AF524">
        <v>96950</v>
      </c>
      <c r="AG524" t="s">
        <v>118</v>
      </c>
      <c r="AI524">
        <v>16702346684</v>
      </c>
      <c r="AK524" t="s">
        <v>2757</v>
      </c>
      <c r="BC524" t="str">
        <f>"35-2011.00"</f>
        <v>35-2011.00</v>
      </c>
      <c r="BD524" t="s">
        <v>2446</v>
      </c>
      <c r="BE524" t="s">
        <v>2758</v>
      </c>
      <c r="BF524" t="s">
        <v>2759</v>
      </c>
      <c r="BG524">
        <v>1</v>
      </c>
      <c r="BH524">
        <v>1</v>
      </c>
      <c r="BI524" s="1">
        <v>44105</v>
      </c>
      <c r="BJ524" s="1">
        <v>44469</v>
      </c>
      <c r="BK524" s="1">
        <v>44151</v>
      </c>
      <c r="BL524" s="1">
        <v>44469</v>
      </c>
      <c r="BM524">
        <v>40</v>
      </c>
      <c r="BN524">
        <v>0</v>
      </c>
      <c r="BO524">
        <v>8</v>
      </c>
      <c r="BP524">
        <v>8</v>
      </c>
      <c r="BQ524">
        <v>8</v>
      </c>
      <c r="BR524">
        <v>8</v>
      </c>
      <c r="BS524">
        <v>8</v>
      </c>
      <c r="BT524">
        <v>0</v>
      </c>
      <c r="BU524" t="str">
        <f>"5:00 AM"</f>
        <v>5:00 AM</v>
      </c>
      <c r="BV524" t="str">
        <f>"2:00 PM"</f>
        <v>2:00 PM</v>
      </c>
      <c r="BW524" t="s">
        <v>128</v>
      </c>
      <c r="BX524">
        <v>0</v>
      </c>
      <c r="BY524">
        <v>3</v>
      </c>
      <c r="BZ524" t="s">
        <v>111</v>
      </c>
      <c r="CA524">
        <v>0</v>
      </c>
      <c r="CB524" t="s">
        <v>509</v>
      </c>
      <c r="CC524" t="s">
        <v>2760</v>
      </c>
      <c r="CD524" t="s">
        <v>2752</v>
      </c>
      <c r="CE524" t="s">
        <v>116</v>
      </c>
      <c r="CF524" t="s">
        <v>117</v>
      </c>
      <c r="CG524">
        <v>96950</v>
      </c>
      <c r="CH524" s="3">
        <v>9.34</v>
      </c>
      <c r="CI524" s="3">
        <v>9.34</v>
      </c>
      <c r="CJ524" s="3">
        <v>14.01</v>
      </c>
      <c r="CK524" s="3">
        <v>14.01</v>
      </c>
      <c r="CL524" t="s">
        <v>132</v>
      </c>
      <c r="CM524" t="s">
        <v>509</v>
      </c>
      <c r="CN524" t="s">
        <v>133</v>
      </c>
      <c r="CP524" t="s">
        <v>111</v>
      </c>
      <c r="CQ524" t="s">
        <v>134</v>
      </c>
      <c r="CR524" t="s">
        <v>111</v>
      </c>
      <c r="CS524" t="s">
        <v>134</v>
      </c>
      <c r="CT524" t="s">
        <v>119</v>
      </c>
      <c r="CU524" t="s">
        <v>134</v>
      </c>
      <c r="CV524" t="s">
        <v>119</v>
      </c>
      <c r="CW524" t="s">
        <v>2761</v>
      </c>
      <c r="CX524">
        <v>16702346684</v>
      </c>
      <c r="CY524" t="s">
        <v>2757</v>
      </c>
      <c r="CZ524" t="s">
        <v>119</v>
      </c>
      <c r="DA524" t="s">
        <v>134</v>
      </c>
      <c r="DB524" t="s">
        <v>111</v>
      </c>
    </row>
    <row r="525" spans="1:111" ht="15" customHeight="1" x14ac:dyDescent="0.25">
      <c r="A525" t="s">
        <v>4445</v>
      </c>
      <c r="B525" t="s">
        <v>109</v>
      </c>
      <c r="C525" s="1">
        <v>44067.307152199071</v>
      </c>
      <c r="D525" s="1">
        <v>44159</v>
      </c>
      <c r="E525" t="s">
        <v>110</v>
      </c>
      <c r="G525" t="s">
        <v>111</v>
      </c>
      <c r="H525" t="s">
        <v>111</v>
      </c>
      <c r="I525" t="s">
        <v>111</v>
      </c>
      <c r="J525" t="s">
        <v>2012</v>
      </c>
      <c r="K525" t="s">
        <v>2013</v>
      </c>
      <c r="L525" t="s">
        <v>1589</v>
      </c>
      <c r="M525" t="s">
        <v>1590</v>
      </c>
      <c r="N525" t="s">
        <v>116</v>
      </c>
      <c r="O525" t="s">
        <v>117</v>
      </c>
      <c r="P525">
        <v>96950</v>
      </c>
      <c r="Q525" t="s">
        <v>118</v>
      </c>
      <c r="S525">
        <v>16702352883</v>
      </c>
      <c r="U525">
        <v>56132</v>
      </c>
      <c r="V525" t="s">
        <v>120</v>
      </c>
      <c r="X525" t="s">
        <v>1591</v>
      </c>
      <c r="Y525" t="s">
        <v>1592</v>
      </c>
      <c r="Z525" t="s">
        <v>1593</v>
      </c>
      <c r="AA525" t="s">
        <v>333</v>
      </c>
      <c r="AB525" t="s">
        <v>1589</v>
      </c>
      <c r="AC525" t="s">
        <v>1590</v>
      </c>
      <c r="AD525" t="s">
        <v>116</v>
      </c>
      <c r="AE525" t="s">
        <v>117</v>
      </c>
      <c r="AF525">
        <v>96950</v>
      </c>
      <c r="AG525" t="s">
        <v>118</v>
      </c>
      <c r="AI525">
        <v>16702352883</v>
      </c>
      <c r="AK525" t="s">
        <v>175</v>
      </c>
      <c r="BC525" t="str">
        <f>"49-9071.00"</f>
        <v>49-9071.00</v>
      </c>
      <c r="BD525" t="s">
        <v>125</v>
      </c>
      <c r="BE525" t="s">
        <v>2014</v>
      </c>
      <c r="BF525" t="s">
        <v>2015</v>
      </c>
      <c r="BG525">
        <v>5</v>
      </c>
      <c r="BI525" s="1">
        <v>44136</v>
      </c>
      <c r="BJ525" s="1">
        <v>44500</v>
      </c>
      <c r="BM525">
        <v>35</v>
      </c>
      <c r="BN525">
        <v>0</v>
      </c>
      <c r="BO525">
        <v>7</v>
      </c>
      <c r="BP525">
        <v>7</v>
      </c>
      <c r="BQ525">
        <v>7</v>
      </c>
      <c r="BR525">
        <v>7</v>
      </c>
      <c r="BS525">
        <v>7</v>
      </c>
      <c r="BT525">
        <v>0</v>
      </c>
      <c r="BU525" t="str">
        <f>"9:00 AM"</f>
        <v>9:00 AM</v>
      </c>
      <c r="BV525" t="str">
        <f>"4:00 PM"</f>
        <v>4:00 PM</v>
      </c>
      <c r="BW525" t="s">
        <v>128</v>
      </c>
      <c r="BX525">
        <v>6</v>
      </c>
      <c r="BY525">
        <v>12</v>
      </c>
      <c r="BZ525" t="s">
        <v>111</v>
      </c>
      <c r="CA525">
        <v>0</v>
      </c>
      <c r="CB525" s="2" t="s">
        <v>2016</v>
      </c>
      <c r="CC525" t="s">
        <v>1589</v>
      </c>
      <c r="CD525" t="s">
        <v>1590</v>
      </c>
      <c r="CE525" t="s">
        <v>116</v>
      </c>
      <c r="CF525" t="s">
        <v>117</v>
      </c>
      <c r="CG525">
        <v>96950</v>
      </c>
      <c r="CH525" s="3">
        <v>8.33</v>
      </c>
      <c r="CI525" s="3">
        <v>9</v>
      </c>
      <c r="CJ525" s="3">
        <v>12.5</v>
      </c>
      <c r="CK525" s="3">
        <v>13.5</v>
      </c>
      <c r="CL525" t="s">
        <v>132</v>
      </c>
      <c r="CM525" t="s">
        <v>119</v>
      </c>
      <c r="CN525" t="s">
        <v>133</v>
      </c>
      <c r="CP525" t="s">
        <v>111</v>
      </c>
      <c r="CQ525" t="s">
        <v>134</v>
      </c>
      <c r="CR525" t="s">
        <v>111</v>
      </c>
      <c r="CS525" t="s">
        <v>134</v>
      </c>
      <c r="CT525" t="s">
        <v>134</v>
      </c>
      <c r="CU525" t="s">
        <v>134</v>
      </c>
      <c r="CV525" t="s">
        <v>119</v>
      </c>
      <c r="CW525" t="s">
        <v>119</v>
      </c>
      <c r="CX525">
        <v>16702352883</v>
      </c>
      <c r="CY525" t="s">
        <v>175</v>
      </c>
      <c r="CZ525" t="s">
        <v>119</v>
      </c>
      <c r="DA525" t="s">
        <v>134</v>
      </c>
      <c r="DB525" t="s">
        <v>111</v>
      </c>
    </row>
    <row r="526" spans="1:111" ht="15" customHeight="1" x14ac:dyDescent="0.25">
      <c r="A526" t="s">
        <v>6563</v>
      </c>
      <c r="B526" t="s">
        <v>109</v>
      </c>
      <c r="C526" s="1">
        <v>44067.82299212963</v>
      </c>
      <c r="D526" s="1">
        <v>44159</v>
      </c>
      <c r="E526" t="s">
        <v>110</v>
      </c>
      <c r="G526" t="s">
        <v>111</v>
      </c>
      <c r="H526" t="s">
        <v>111</v>
      </c>
      <c r="I526" t="s">
        <v>111</v>
      </c>
      <c r="J526" t="s">
        <v>3262</v>
      </c>
      <c r="K526" t="s">
        <v>3300</v>
      </c>
      <c r="L526" t="s">
        <v>1757</v>
      </c>
      <c r="M526" t="s">
        <v>3264</v>
      </c>
      <c r="N526" t="s">
        <v>116</v>
      </c>
      <c r="O526" t="s">
        <v>117</v>
      </c>
      <c r="P526">
        <v>96950</v>
      </c>
      <c r="Q526" t="s">
        <v>118</v>
      </c>
      <c r="R526" t="s">
        <v>273</v>
      </c>
      <c r="S526">
        <v>16702344000</v>
      </c>
      <c r="U526">
        <v>561320</v>
      </c>
      <c r="V526" t="s">
        <v>120</v>
      </c>
      <c r="X526" t="s">
        <v>3265</v>
      </c>
      <c r="Y526" t="s">
        <v>3266</v>
      </c>
      <c r="Z526" t="s">
        <v>3267</v>
      </c>
      <c r="AA526" t="s">
        <v>123</v>
      </c>
      <c r="AB526" t="s">
        <v>1757</v>
      </c>
      <c r="AC526" t="s">
        <v>3264</v>
      </c>
      <c r="AD526" t="s">
        <v>116</v>
      </c>
      <c r="AE526" t="s">
        <v>117</v>
      </c>
      <c r="AF526">
        <v>96950</v>
      </c>
      <c r="AG526" t="s">
        <v>118</v>
      </c>
      <c r="AH526" t="s">
        <v>273</v>
      </c>
      <c r="AI526">
        <v>16702344000</v>
      </c>
      <c r="AK526" t="s">
        <v>3268</v>
      </c>
      <c r="BC526" t="str">
        <f>"35-3021.00"</f>
        <v>35-3021.00</v>
      </c>
      <c r="BD526" t="s">
        <v>2036</v>
      </c>
      <c r="BE526" t="s">
        <v>5972</v>
      </c>
      <c r="BF526" t="s">
        <v>5973</v>
      </c>
      <c r="BG526">
        <v>5</v>
      </c>
      <c r="BI526" s="1">
        <v>44166</v>
      </c>
      <c r="BJ526" s="1">
        <v>44530</v>
      </c>
      <c r="BM526">
        <v>35</v>
      </c>
      <c r="BN526">
        <v>0</v>
      </c>
      <c r="BO526">
        <v>7</v>
      </c>
      <c r="BP526">
        <v>7</v>
      </c>
      <c r="BQ526">
        <v>7</v>
      </c>
      <c r="BR526">
        <v>7</v>
      </c>
      <c r="BS526">
        <v>7</v>
      </c>
      <c r="BT526">
        <v>0</v>
      </c>
      <c r="BU526" t="str">
        <f>"8:00 AM"</f>
        <v>8:00 AM</v>
      </c>
      <c r="BV526" t="str">
        <f>"4:30 PM"</f>
        <v>4:30 PM</v>
      </c>
      <c r="BW526" t="s">
        <v>128</v>
      </c>
      <c r="BX526">
        <v>3</v>
      </c>
      <c r="BY526">
        <v>6</v>
      </c>
      <c r="BZ526" t="s">
        <v>111</v>
      </c>
      <c r="CA526">
        <v>0</v>
      </c>
      <c r="CB526" s="2" t="s">
        <v>6564</v>
      </c>
      <c r="CC526" t="s">
        <v>6565</v>
      </c>
      <c r="CD526" t="s">
        <v>340</v>
      </c>
      <c r="CE526" t="s">
        <v>116</v>
      </c>
      <c r="CF526" t="s">
        <v>117</v>
      </c>
      <c r="CG526">
        <v>96950</v>
      </c>
      <c r="CH526" s="3">
        <v>7.41</v>
      </c>
      <c r="CI526" s="3">
        <v>7.41</v>
      </c>
      <c r="CJ526" s="3">
        <v>11.12</v>
      </c>
      <c r="CK526" s="3">
        <v>11.12</v>
      </c>
      <c r="CL526" t="s">
        <v>132</v>
      </c>
      <c r="CM526" t="s">
        <v>5976</v>
      </c>
      <c r="CN526" t="s">
        <v>133</v>
      </c>
      <c r="CP526" t="s">
        <v>111</v>
      </c>
      <c r="CQ526" t="s">
        <v>134</v>
      </c>
      <c r="CR526" t="s">
        <v>111</v>
      </c>
      <c r="CS526" t="s">
        <v>134</v>
      </c>
      <c r="CT526" t="s">
        <v>134</v>
      </c>
      <c r="CU526" t="s">
        <v>134</v>
      </c>
      <c r="CV526" t="s">
        <v>119</v>
      </c>
      <c r="CW526" t="s">
        <v>6566</v>
      </c>
      <c r="CX526">
        <v>16702344000</v>
      </c>
      <c r="CY526" t="s">
        <v>3268</v>
      </c>
      <c r="CZ526" t="s">
        <v>335</v>
      </c>
      <c r="DA526" t="s">
        <v>134</v>
      </c>
      <c r="DB526" t="s">
        <v>111</v>
      </c>
      <c r="DC526" t="s">
        <v>3265</v>
      </c>
      <c r="DD526" t="s">
        <v>3266</v>
      </c>
      <c r="DE526" t="s">
        <v>3274</v>
      </c>
      <c r="DF526" t="s">
        <v>3262</v>
      </c>
      <c r="DG526" t="s">
        <v>6567</v>
      </c>
    </row>
    <row r="527" spans="1:111" ht="15" customHeight="1" x14ac:dyDescent="0.25">
      <c r="A527" t="s">
        <v>8263</v>
      </c>
      <c r="B527" t="s">
        <v>109</v>
      </c>
      <c r="C527" s="1">
        <v>44067.881066666669</v>
      </c>
      <c r="D527" s="1">
        <v>44124</v>
      </c>
      <c r="E527" t="s">
        <v>138</v>
      </c>
      <c r="F527" s="1">
        <v>44103.833333333336</v>
      </c>
      <c r="G527" t="s">
        <v>134</v>
      </c>
      <c r="H527" t="s">
        <v>111</v>
      </c>
      <c r="I527" t="s">
        <v>111</v>
      </c>
      <c r="J527" t="s">
        <v>8264</v>
      </c>
      <c r="L527" t="s">
        <v>8265</v>
      </c>
      <c r="M527" t="s">
        <v>8266</v>
      </c>
      <c r="N527" t="s">
        <v>154</v>
      </c>
      <c r="O527" t="s">
        <v>117</v>
      </c>
      <c r="P527">
        <v>96950</v>
      </c>
      <c r="Q527" t="s">
        <v>118</v>
      </c>
      <c r="R527" t="s">
        <v>119</v>
      </c>
      <c r="S527">
        <v>16702334747</v>
      </c>
      <c r="U527">
        <v>56171</v>
      </c>
      <c r="V527" t="s">
        <v>120</v>
      </c>
      <c r="X527" t="s">
        <v>8267</v>
      </c>
      <c r="Y527" t="s">
        <v>8268</v>
      </c>
      <c r="Z527" t="s">
        <v>6908</v>
      </c>
      <c r="AA527" t="s">
        <v>342</v>
      </c>
      <c r="AB527" t="s">
        <v>8265</v>
      </c>
      <c r="AC527" t="s">
        <v>8266</v>
      </c>
      <c r="AD527" t="s">
        <v>154</v>
      </c>
      <c r="AE527" t="s">
        <v>117</v>
      </c>
      <c r="AF527">
        <v>96950</v>
      </c>
      <c r="AG527" t="s">
        <v>118</v>
      </c>
      <c r="AH527" t="s">
        <v>286</v>
      </c>
      <c r="AI527">
        <v>16702334747</v>
      </c>
      <c r="AK527" t="s">
        <v>8269</v>
      </c>
      <c r="BC527" t="str">
        <f>"49-9071.00"</f>
        <v>49-9071.00</v>
      </c>
      <c r="BD527" t="s">
        <v>125</v>
      </c>
      <c r="BE527" t="s">
        <v>8270</v>
      </c>
      <c r="BF527" t="s">
        <v>1201</v>
      </c>
      <c r="BG527">
        <v>5</v>
      </c>
      <c r="BI527" s="1">
        <v>44105</v>
      </c>
      <c r="BJ527" s="1">
        <v>45199</v>
      </c>
      <c r="BM527">
        <v>35</v>
      </c>
      <c r="BN527">
        <v>0</v>
      </c>
      <c r="BO527">
        <v>7</v>
      </c>
      <c r="BP527">
        <v>7</v>
      </c>
      <c r="BQ527">
        <v>7</v>
      </c>
      <c r="BR527">
        <v>7</v>
      </c>
      <c r="BS527">
        <v>7</v>
      </c>
      <c r="BT527">
        <v>0</v>
      </c>
      <c r="BU527" t="str">
        <f>"9:00 AM"</f>
        <v>9:00 AM</v>
      </c>
      <c r="BV527" t="str">
        <f>"5:00 PM"</f>
        <v>5:00 PM</v>
      </c>
      <c r="BW527" t="s">
        <v>162</v>
      </c>
      <c r="BX527">
        <v>0</v>
      </c>
      <c r="BY527">
        <v>24</v>
      </c>
      <c r="BZ527" t="s">
        <v>111</v>
      </c>
      <c r="CA527">
        <v>0</v>
      </c>
      <c r="CB527" s="2" t="s">
        <v>8271</v>
      </c>
      <c r="CC527" t="s">
        <v>8266</v>
      </c>
      <c r="CE527" t="s">
        <v>154</v>
      </c>
      <c r="CF527" t="s">
        <v>117</v>
      </c>
      <c r="CG527">
        <v>96950</v>
      </c>
      <c r="CH527" s="3">
        <v>12.64</v>
      </c>
      <c r="CI527" s="3">
        <v>12.64</v>
      </c>
      <c r="CJ527" s="3">
        <v>0</v>
      </c>
      <c r="CK527" s="3">
        <v>0</v>
      </c>
      <c r="CL527" t="s">
        <v>132</v>
      </c>
      <c r="CN527" t="s">
        <v>133</v>
      </c>
      <c r="CP527" t="s">
        <v>111</v>
      </c>
      <c r="CQ527" t="s">
        <v>134</v>
      </c>
      <c r="CR527" t="s">
        <v>111</v>
      </c>
      <c r="CS527" t="s">
        <v>111</v>
      </c>
      <c r="CT527" t="s">
        <v>119</v>
      </c>
      <c r="CU527" t="s">
        <v>134</v>
      </c>
      <c r="CV527" t="s">
        <v>119</v>
      </c>
      <c r="CW527" t="s">
        <v>8272</v>
      </c>
      <c r="CX527">
        <v>16702334747</v>
      </c>
      <c r="CY527" t="s">
        <v>8269</v>
      </c>
      <c r="CZ527" t="s">
        <v>1178</v>
      </c>
      <c r="DA527" t="s">
        <v>134</v>
      </c>
      <c r="DB527" t="s">
        <v>111</v>
      </c>
    </row>
    <row r="528" spans="1:111" ht="15" customHeight="1" x14ac:dyDescent="0.25">
      <c r="A528" t="s">
        <v>6950</v>
      </c>
      <c r="B528" t="s">
        <v>137</v>
      </c>
      <c r="C528" s="1">
        <v>44067.880378125003</v>
      </c>
      <c r="D528" s="1">
        <v>44139</v>
      </c>
      <c r="E528" t="s">
        <v>138</v>
      </c>
      <c r="F528" s="1">
        <v>44103.833333333336</v>
      </c>
      <c r="G528" t="s">
        <v>111</v>
      </c>
      <c r="H528" t="s">
        <v>111</v>
      </c>
      <c r="I528" t="s">
        <v>111</v>
      </c>
      <c r="J528" t="s">
        <v>3416</v>
      </c>
      <c r="K528" t="s">
        <v>3417</v>
      </c>
      <c r="L528" t="s">
        <v>3418</v>
      </c>
      <c r="M528" t="s">
        <v>241</v>
      </c>
      <c r="N528" t="s">
        <v>116</v>
      </c>
      <c r="O528" t="s">
        <v>117</v>
      </c>
      <c r="P528">
        <v>96950</v>
      </c>
      <c r="Q528" t="s">
        <v>118</v>
      </c>
      <c r="R528" t="s">
        <v>119</v>
      </c>
      <c r="S528">
        <v>16704833702</v>
      </c>
      <c r="T528">
        <v>0</v>
      </c>
      <c r="U528">
        <v>42449</v>
      </c>
      <c r="V528" t="s">
        <v>120</v>
      </c>
      <c r="X528" t="s">
        <v>121</v>
      </c>
      <c r="Y528" t="s">
        <v>122</v>
      </c>
      <c r="Z528" t="s">
        <v>119</v>
      </c>
      <c r="AA528" t="s">
        <v>789</v>
      </c>
      <c r="AB528" t="s">
        <v>3418</v>
      </c>
      <c r="AC528" t="s">
        <v>241</v>
      </c>
      <c r="AD528" t="s">
        <v>116</v>
      </c>
      <c r="AE528" t="s">
        <v>117</v>
      </c>
      <c r="AF528">
        <v>96950</v>
      </c>
      <c r="AG528" t="s">
        <v>118</v>
      </c>
      <c r="AH528" t="s">
        <v>119</v>
      </c>
      <c r="AI528">
        <v>16704833702</v>
      </c>
      <c r="AJ528">
        <v>0</v>
      </c>
      <c r="AK528" t="s">
        <v>3419</v>
      </c>
      <c r="BC528" t="str">
        <f>"13-2011.01"</f>
        <v>13-2011.01</v>
      </c>
      <c r="BD528" t="s">
        <v>1024</v>
      </c>
      <c r="BE528" t="s">
        <v>3420</v>
      </c>
      <c r="BF528" t="s">
        <v>1026</v>
      </c>
      <c r="BG528">
        <v>1</v>
      </c>
      <c r="BH528">
        <v>1</v>
      </c>
      <c r="BI528" s="1">
        <v>44105</v>
      </c>
      <c r="BJ528" s="1">
        <v>44469</v>
      </c>
      <c r="BK528" s="1">
        <v>44139</v>
      </c>
      <c r="BL528" s="1">
        <v>44469</v>
      </c>
      <c r="BM528">
        <v>40</v>
      </c>
      <c r="BN528">
        <v>0</v>
      </c>
      <c r="BO528">
        <v>8</v>
      </c>
      <c r="BP528">
        <v>8</v>
      </c>
      <c r="BQ528">
        <v>8</v>
      </c>
      <c r="BR528">
        <v>8</v>
      </c>
      <c r="BS528">
        <v>8</v>
      </c>
      <c r="BT528">
        <v>0</v>
      </c>
      <c r="BU528" t="str">
        <f>"8:00 AM"</f>
        <v>8:00 AM</v>
      </c>
      <c r="BV528" t="str">
        <f>"5:00 PM"</f>
        <v>5:00 PM</v>
      </c>
      <c r="BW528" t="s">
        <v>349</v>
      </c>
      <c r="BX528">
        <v>0</v>
      </c>
      <c r="BY528">
        <v>24</v>
      </c>
      <c r="BZ528" t="s">
        <v>111</v>
      </c>
      <c r="CA528">
        <v>0</v>
      </c>
      <c r="CB528" t="s">
        <v>3421</v>
      </c>
      <c r="CC528" t="s">
        <v>3418</v>
      </c>
      <c r="CD528" t="s">
        <v>241</v>
      </c>
      <c r="CE528" t="s">
        <v>116</v>
      </c>
      <c r="CF528" t="s">
        <v>117</v>
      </c>
      <c r="CG528">
        <v>96950</v>
      </c>
      <c r="CH528" s="3">
        <v>25.1</v>
      </c>
      <c r="CI528" s="3">
        <v>25.1</v>
      </c>
      <c r="CJ528" s="3">
        <v>37.65</v>
      </c>
      <c r="CK528" s="3">
        <v>37.65</v>
      </c>
      <c r="CL528" t="s">
        <v>132</v>
      </c>
      <c r="CM528" t="s">
        <v>119</v>
      </c>
      <c r="CN528" t="s">
        <v>133</v>
      </c>
      <c r="CP528" t="s">
        <v>111</v>
      </c>
      <c r="CQ528" t="s">
        <v>134</v>
      </c>
      <c r="CR528" t="s">
        <v>111</v>
      </c>
      <c r="CS528" t="s">
        <v>134</v>
      </c>
      <c r="CT528" t="s">
        <v>119</v>
      </c>
      <c r="CU528" t="s">
        <v>134</v>
      </c>
      <c r="CV528" t="s">
        <v>119</v>
      </c>
      <c r="CW528" t="s">
        <v>119</v>
      </c>
      <c r="CX528">
        <v>16704833702</v>
      </c>
      <c r="CY528" t="s">
        <v>3419</v>
      </c>
      <c r="CZ528" t="s">
        <v>119</v>
      </c>
      <c r="DA528" t="s">
        <v>134</v>
      </c>
      <c r="DB528" t="s">
        <v>111</v>
      </c>
      <c r="DC528" t="s">
        <v>121</v>
      </c>
      <c r="DD528" t="s">
        <v>122</v>
      </c>
      <c r="DF528" t="s">
        <v>6951</v>
      </c>
      <c r="DG528" t="s">
        <v>3419</v>
      </c>
    </row>
    <row r="529" spans="1:111" ht="15" customHeight="1" x14ac:dyDescent="0.25">
      <c r="A529" t="s">
        <v>5154</v>
      </c>
      <c r="B529" t="s">
        <v>109</v>
      </c>
      <c r="C529" s="1">
        <v>44068.035874768517</v>
      </c>
      <c r="D529" s="1">
        <v>44123</v>
      </c>
      <c r="E529" t="s">
        <v>110</v>
      </c>
      <c r="G529" t="s">
        <v>111</v>
      </c>
      <c r="H529" t="s">
        <v>111</v>
      </c>
      <c r="I529" t="s">
        <v>111</v>
      </c>
      <c r="J529" t="s">
        <v>5155</v>
      </c>
      <c r="K529" t="s">
        <v>5155</v>
      </c>
      <c r="L529" t="s">
        <v>5156</v>
      </c>
      <c r="N529" t="s">
        <v>154</v>
      </c>
      <c r="O529" t="s">
        <v>117</v>
      </c>
      <c r="P529">
        <v>96950</v>
      </c>
      <c r="Q529" t="s">
        <v>118</v>
      </c>
      <c r="S529">
        <v>16703221558</v>
      </c>
      <c r="U529">
        <v>5324</v>
      </c>
      <c r="V529" t="s">
        <v>120</v>
      </c>
      <c r="X529" t="s">
        <v>5157</v>
      </c>
      <c r="Y529" t="s">
        <v>5158</v>
      </c>
      <c r="AA529" t="s">
        <v>342</v>
      </c>
      <c r="AB529" t="s">
        <v>5156</v>
      </c>
      <c r="AD529" t="s">
        <v>154</v>
      </c>
      <c r="AE529" t="s">
        <v>117</v>
      </c>
      <c r="AF529">
        <v>96950</v>
      </c>
      <c r="AG529" t="s">
        <v>118</v>
      </c>
      <c r="AI529">
        <v>16703221558</v>
      </c>
      <c r="AK529" t="s">
        <v>5159</v>
      </c>
      <c r="BC529" t="str">
        <f>"17-3022.00"</f>
        <v>17-3022.00</v>
      </c>
      <c r="BD529" t="s">
        <v>1695</v>
      </c>
      <c r="BE529" t="s">
        <v>5160</v>
      </c>
      <c r="BF529" t="s">
        <v>5161</v>
      </c>
      <c r="BG529">
        <v>2</v>
      </c>
      <c r="BI529" s="1">
        <v>44136</v>
      </c>
      <c r="BJ529" s="1">
        <v>44499</v>
      </c>
      <c r="BM529">
        <v>40</v>
      </c>
      <c r="BN529">
        <v>0</v>
      </c>
      <c r="BO529">
        <v>8</v>
      </c>
      <c r="BP529">
        <v>8</v>
      </c>
      <c r="BQ529">
        <v>8</v>
      </c>
      <c r="BR529">
        <v>8</v>
      </c>
      <c r="BS529">
        <v>8</v>
      </c>
      <c r="BT529">
        <v>0</v>
      </c>
      <c r="BU529" t="str">
        <f>"8:00 AM"</f>
        <v>8:00 AM</v>
      </c>
      <c r="BV529" t="str">
        <f>"5:00 PM"</f>
        <v>5:00 PM</v>
      </c>
      <c r="BW529" t="s">
        <v>415</v>
      </c>
      <c r="BX529">
        <v>0</v>
      </c>
      <c r="BY529">
        <v>12</v>
      </c>
      <c r="BZ529" t="s">
        <v>134</v>
      </c>
      <c r="CA529">
        <v>8</v>
      </c>
      <c r="CB529" t="s">
        <v>5162</v>
      </c>
      <c r="CC529" t="s">
        <v>5163</v>
      </c>
      <c r="CD529" t="s">
        <v>5164</v>
      </c>
      <c r="CE529" t="s">
        <v>1660</v>
      </c>
      <c r="CF529" t="s">
        <v>117</v>
      </c>
      <c r="CG529">
        <v>96950</v>
      </c>
      <c r="CH529" s="3">
        <v>18.559999999999999</v>
      </c>
      <c r="CI529" s="3">
        <v>18.559999999999999</v>
      </c>
      <c r="CJ529" s="3">
        <v>27.84</v>
      </c>
      <c r="CK529" s="3">
        <v>27.84</v>
      </c>
      <c r="CL529" t="s">
        <v>132</v>
      </c>
      <c r="CM529" t="s">
        <v>162</v>
      </c>
      <c r="CN529" t="s">
        <v>133</v>
      </c>
      <c r="CP529" t="s">
        <v>111</v>
      </c>
      <c r="CQ529" t="s">
        <v>134</v>
      </c>
      <c r="CR529" t="s">
        <v>134</v>
      </c>
      <c r="CS529" t="s">
        <v>134</v>
      </c>
      <c r="CT529" t="s">
        <v>119</v>
      </c>
      <c r="CU529" t="s">
        <v>134</v>
      </c>
      <c r="CV529" t="s">
        <v>119</v>
      </c>
      <c r="CW529" t="s">
        <v>5165</v>
      </c>
      <c r="CX529">
        <v>16703221558</v>
      </c>
      <c r="CY529" t="s">
        <v>5159</v>
      </c>
      <c r="CZ529" t="s">
        <v>119</v>
      </c>
      <c r="DA529" t="s">
        <v>134</v>
      </c>
      <c r="DB529" t="s">
        <v>111</v>
      </c>
    </row>
    <row r="530" spans="1:111" ht="15" customHeight="1" x14ac:dyDescent="0.25">
      <c r="A530" t="s">
        <v>8625</v>
      </c>
      <c r="B530" t="s">
        <v>109</v>
      </c>
      <c r="C530" s="1">
        <v>44068.042816203706</v>
      </c>
      <c r="D530" s="1">
        <v>44160</v>
      </c>
      <c r="E530" t="s">
        <v>110</v>
      </c>
      <c r="G530" t="s">
        <v>111</v>
      </c>
      <c r="H530" t="s">
        <v>111</v>
      </c>
      <c r="I530" t="s">
        <v>111</v>
      </c>
      <c r="J530" t="s">
        <v>5155</v>
      </c>
      <c r="K530" t="s">
        <v>5155</v>
      </c>
      <c r="L530" t="s">
        <v>5156</v>
      </c>
      <c r="M530" t="s">
        <v>8626</v>
      </c>
      <c r="N530" t="s">
        <v>154</v>
      </c>
      <c r="O530" t="s">
        <v>117</v>
      </c>
      <c r="P530">
        <v>96950</v>
      </c>
      <c r="Q530" t="s">
        <v>118</v>
      </c>
      <c r="S530">
        <v>16703221558</v>
      </c>
      <c r="U530">
        <v>236220</v>
      </c>
      <c r="V530" t="s">
        <v>120</v>
      </c>
      <c r="X530" t="s">
        <v>5157</v>
      </c>
      <c r="Y530" t="s">
        <v>5158</v>
      </c>
      <c r="AA530" t="s">
        <v>342</v>
      </c>
      <c r="AB530" t="s">
        <v>5156</v>
      </c>
      <c r="AD530" t="s">
        <v>154</v>
      </c>
      <c r="AE530" t="s">
        <v>117</v>
      </c>
      <c r="AF530">
        <v>96950</v>
      </c>
      <c r="AG530" t="s">
        <v>118</v>
      </c>
      <c r="AI530">
        <v>16703221558</v>
      </c>
      <c r="AK530" t="s">
        <v>5159</v>
      </c>
      <c r="BC530" t="str">
        <f>"47-2061.00"</f>
        <v>47-2061.00</v>
      </c>
      <c r="BD530" t="s">
        <v>628</v>
      </c>
      <c r="BE530" t="s">
        <v>8627</v>
      </c>
      <c r="BF530" t="s">
        <v>1113</v>
      </c>
      <c r="BG530">
        <v>8</v>
      </c>
      <c r="BI530" s="1">
        <v>44105</v>
      </c>
      <c r="BJ530" s="1">
        <v>44469</v>
      </c>
      <c r="BM530">
        <v>40</v>
      </c>
      <c r="BN530">
        <v>0</v>
      </c>
      <c r="BO530">
        <v>8</v>
      </c>
      <c r="BP530">
        <v>8</v>
      </c>
      <c r="BQ530">
        <v>8</v>
      </c>
      <c r="BR530">
        <v>8</v>
      </c>
      <c r="BS530">
        <v>8</v>
      </c>
      <c r="BT530">
        <v>0</v>
      </c>
      <c r="BU530" t="str">
        <f>"8:00 AM"</f>
        <v>8:00 AM</v>
      </c>
      <c r="BV530" t="str">
        <f>"5:00 PM"</f>
        <v>5:00 PM</v>
      </c>
      <c r="BW530" t="s">
        <v>162</v>
      </c>
      <c r="BX530">
        <v>0</v>
      </c>
      <c r="BY530">
        <v>12</v>
      </c>
      <c r="BZ530" t="s">
        <v>111</v>
      </c>
      <c r="CA530">
        <v>0</v>
      </c>
      <c r="CB530" t="s">
        <v>8628</v>
      </c>
      <c r="CC530" t="s">
        <v>8629</v>
      </c>
      <c r="CD530" t="s">
        <v>8630</v>
      </c>
      <c r="CE530" t="s">
        <v>154</v>
      </c>
      <c r="CF530" t="s">
        <v>117</v>
      </c>
      <c r="CG530">
        <v>96950</v>
      </c>
      <c r="CH530" s="3">
        <v>11.2</v>
      </c>
      <c r="CI530" s="3">
        <v>11.25</v>
      </c>
      <c r="CJ530" s="3">
        <v>16.8</v>
      </c>
      <c r="CK530" s="3">
        <v>16.88</v>
      </c>
      <c r="CL530" t="s">
        <v>132</v>
      </c>
      <c r="CM530" t="s">
        <v>162</v>
      </c>
      <c r="CN530" t="s">
        <v>133</v>
      </c>
      <c r="CP530" t="s">
        <v>111</v>
      </c>
      <c r="CQ530" t="s">
        <v>134</v>
      </c>
      <c r="CR530" t="s">
        <v>134</v>
      </c>
      <c r="CS530" t="s">
        <v>134</v>
      </c>
      <c r="CT530" t="s">
        <v>119</v>
      </c>
      <c r="CU530" t="s">
        <v>134</v>
      </c>
      <c r="CV530" t="s">
        <v>119</v>
      </c>
      <c r="CW530" t="s">
        <v>5165</v>
      </c>
      <c r="CX530">
        <v>16703221558</v>
      </c>
      <c r="CY530" t="s">
        <v>5159</v>
      </c>
      <c r="CZ530" t="s">
        <v>119</v>
      </c>
      <c r="DA530" t="s">
        <v>134</v>
      </c>
      <c r="DB530" t="s">
        <v>111</v>
      </c>
    </row>
    <row r="531" spans="1:111" ht="15" customHeight="1" x14ac:dyDescent="0.25">
      <c r="A531" t="s">
        <v>2650</v>
      </c>
      <c r="B531" t="s">
        <v>109</v>
      </c>
      <c r="C531" s="1">
        <v>44068.050145601854</v>
      </c>
      <c r="D531" s="1">
        <v>44138</v>
      </c>
      <c r="E531" t="s">
        <v>110</v>
      </c>
      <c r="G531" t="s">
        <v>134</v>
      </c>
      <c r="H531" t="s">
        <v>111</v>
      </c>
      <c r="I531" t="s">
        <v>111</v>
      </c>
      <c r="J531" t="s">
        <v>2651</v>
      </c>
      <c r="K531" t="s">
        <v>2652</v>
      </c>
      <c r="L531" t="s">
        <v>2653</v>
      </c>
      <c r="M531" t="s">
        <v>594</v>
      </c>
      <c r="N531" t="s">
        <v>116</v>
      </c>
      <c r="O531" t="s">
        <v>117</v>
      </c>
      <c r="P531">
        <v>96950</v>
      </c>
      <c r="Q531" t="s">
        <v>118</v>
      </c>
      <c r="R531" t="s">
        <v>117</v>
      </c>
      <c r="S531">
        <v>16718881388</v>
      </c>
      <c r="U531">
        <v>11199</v>
      </c>
      <c r="V531" t="s">
        <v>120</v>
      </c>
      <c r="X531" t="s">
        <v>2654</v>
      </c>
      <c r="Y531" t="s">
        <v>2655</v>
      </c>
      <c r="Z531" t="s">
        <v>2656</v>
      </c>
      <c r="AA531" t="s">
        <v>2657</v>
      </c>
      <c r="AB531" t="s">
        <v>2658</v>
      </c>
      <c r="AC531" t="s">
        <v>119</v>
      </c>
      <c r="AD531" t="s">
        <v>116</v>
      </c>
      <c r="AE531" t="s">
        <v>117</v>
      </c>
      <c r="AF531">
        <v>96950</v>
      </c>
      <c r="AG531" t="s">
        <v>118</v>
      </c>
      <c r="AH531" t="s">
        <v>117</v>
      </c>
      <c r="AI531">
        <v>16718881388</v>
      </c>
      <c r="AK531" t="s">
        <v>2659</v>
      </c>
      <c r="BC531" t="str">
        <f>"45-2092.02"</f>
        <v>45-2092.02</v>
      </c>
      <c r="BD531" t="s">
        <v>187</v>
      </c>
      <c r="BE531" t="s">
        <v>2660</v>
      </c>
      <c r="BF531" t="s">
        <v>2661</v>
      </c>
      <c r="BG531">
        <v>1</v>
      </c>
      <c r="BI531" s="1">
        <v>44105</v>
      </c>
      <c r="BJ531" s="1">
        <v>44471</v>
      </c>
      <c r="BM531">
        <v>35</v>
      </c>
      <c r="BN531">
        <v>0</v>
      </c>
      <c r="BO531">
        <v>7</v>
      </c>
      <c r="BP531">
        <v>7</v>
      </c>
      <c r="BQ531">
        <v>7</v>
      </c>
      <c r="BR531">
        <v>7</v>
      </c>
      <c r="BS531">
        <v>7</v>
      </c>
      <c r="BT531">
        <v>0</v>
      </c>
      <c r="BU531" t="str">
        <f>"8:00 AM"</f>
        <v>8:00 AM</v>
      </c>
      <c r="BV531" t="str">
        <f>"4:00 PM"</f>
        <v>4:00 PM</v>
      </c>
      <c r="BW531" t="s">
        <v>162</v>
      </c>
      <c r="BX531">
        <v>0</v>
      </c>
      <c r="BY531">
        <v>3</v>
      </c>
      <c r="BZ531" t="s">
        <v>111</v>
      </c>
      <c r="CA531">
        <v>0</v>
      </c>
      <c r="CB531" t="s">
        <v>2662</v>
      </c>
      <c r="CC531" t="s">
        <v>2658</v>
      </c>
      <c r="CD531" t="s">
        <v>119</v>
      </c>
      <c r="CE531" t="s">
        <v>116</v>
      </c>
      <c r="CF531" t="s">
        <v>117</v>
      </c>
      <c r="CG531">
        <v>96950</v>
      </c>
      <c r="CH531" s="3">
        <v>9.91</v>
      </c>
      <c r="CI531" s="3">
        <v>9.91</v>
      </c>
      <c r="CJ531" s="3">
        <v>14.86</v>
      </c>
      <c r="CK531" s="3">
        <v>14.86</v>
      </c>
      <c r="CL531" t="s">
        <v>132</v>
      </c>
      <c r="CN531" t="s">
        <v>133</v>
      </c>
      <c r="CP531" t="s">
        <v>111</v>
      </c>
      <c r="CQ531" t="s">
        <v>134</v>
      </c>
      <c r="CR531" t="s">
        <v>134</v>
      </c>
      <c r="CS531" t="s">
        <v>134</v>
      </c>
      <c r="CT531" t="s">
        <v>119</v>
      </c>
      <c r="CU531" t="s">
        <v>134</v>
      </c>
      <c r="CV531" t="s">
        <v>119</v>
      </c>
      <c r="CW531" t="s">
        <v>119</v>
      </c>
      <c r="CX531">
        <v>16718881388</v>
      </c>
      <c r="CY531" t="s">
        <v>2659</v>
      </c>
      <c r="CZ531" t="s">
        <v>2663</v>
      </c>
      <c r="DA531" t="s">
        <v>134</v>
      </c>
      <c r="DB531" t="s">
        <v>111</v>
      </c>
    </row>
    <row r="532" spans="1:111" ht="15" customHeight="1" x14ac:dyDescent="0.25">
      <c r="A532" t="s">
        <v>7354</v>
      </c>
      <c r="B532" t="s">
        <v>109</v>
      </c>
      <c r="C532" s="1">
        <v>44068.098161689813</v>
      </c>
      <c r="D532" s="1">
        <v>44123</v>
      </c>
      <c r="E532" t="s">
        <v>110</v>
      </c>
      <c r="G532" t="s">
        <v>111</v>
      </c>
      <c r="H532" t="s">
        <v>111</v>
      </c>
      <c r="I532" t="s">
        <v>111</v>
      </c>
      <c r="J532" t="s">
        <v>7355</v>
      </c>
      <c r="K532" t="s">
        <v>7356</v>
      </c>
      <c r="L532" t="s">
        <v>7357</v>
      </c>
      <c r="M532" t="s">
        <v>1494</v>
      </c>
      <c r="N532" t="s">
        <v>116</v>
      </c>
      <c r="O532" t="s">
        <v>117</v>
      </c>
      <c r="P532">
        <v>96950</v>
      </c>
      <c r="Q532" t="s">
        <v>118</v>
      </c>
      <c r="S532">
        <v>16702359981</v>
      </c>
      <c r="U532">
        <v>721191</v>
      </c>
      <c r="V532" t="s">
        <v>120</v>
      </c>
      <c r="X532" t="s">
        <v>1221</v>
      </c>
      <c r="Y532" t="s">
        <v>6812</v>
      </c>
      <c r="AA532" t="s">
        <v>789</v>
      </c>
      <c r="AB532" t="s">
        <v>7358</v>
      </c>
      <c r="AC532" t="s">
        <v>1494</v>
      </c>
      <c r="AD532" t="s">
        <v>116</v>
      </c>
      <c r="AE532" t="s">
        <v>117</v>
      </c>
      <c r="AF532">
        <v>96950</v>
      </c>
      <c r="AG532" t="s">
        <v>118</v>
      </c>
      <c r="AI532">
        <v>16702359981</v>
      </c>
      <c r="AK532" t="s">
        <v>7359</v>
      </c>
      <c r="BC532" t="str">
        <f>"43-1011.00"</f>
        <v>43-1011.00</v>
      </c>
      <c r="BD532" t="s">
        <v>730</v>
      </c>
      <c r="BE532" t="s">
        <v>7360</v>
      </c>
      <c r="BF532" t="s">
        <v>1854</v>
      </c>
      <c r="BG532">
        <v>1</v>
      </c>
      <c r="BI532" s="1">
        <v>44105</v>
      </c>
      <c r="BJ532" s="1">
        <v>45199</v>
      </c>
      <c r="BM532">
        <v>40</v>
      </c>
      <c r="BN532">
        <v>0</v>
      </c>
      <c r="BO532">
        <v>8</v>
      </c>
      <c r="BP532">
        <v>8</v>
      </c>
      <c r="BQ532">
        <v>8</v>
      </c>
      <c r="BR532">
        <v>8</v>
      </c>
      <c r="BS532">
        <v>8</v>
      </c>
      <c r="BT532">
        <v>0</v>
      </c>
      <c r="BU532" t="str">
        <f>"9:00 AM"</f>
        <v>9:00 AM</v>
      </c>
      <c r="BV532" t="str">
        <f>"6:00 PM"</f>
        <v>6:00 PM</v>
      </c>
      <c r="BW532" t="s">
        <v>162</v>
      </c>
      <c r="BX532">
        <v>0</v>
      </c>
      <c r="BY532">
        <v>24</v>
      </c>
      <c r="BZ532" t="s">
        <v>134</v>
      </c>
      <c r="CA532">
        <v>1</v>
      </c>
      <c r="CB532" t="s">
        <v>7361</v>
      </c>
      <c r="CC532" t="s">
        <v>7357</v>
      </c>
      <c r="CD532" t="s">
        <v>1494</v>
      </c>
      <c r="CE532" t="s">
        <v>116</v>
      </c>
      <c r="CF532" t="s">
        <v>117</v>
      </c>
      <c r="CG532">
        <v>96950</v>
      </c>
      <c r="CH532" s="3">
        <v>20.100000000000001</v>
      </c>
      <c r="CI532" s="3">
        <v>20.100000000000001</v>
      </c>
      <c r="CJ532" s="3">
        <v>30.15</v>
      </c>
      <c r="CK532" s="3">
        <v>30.15</v>
      </c>
      <c r="CL532" t="s">
        <v>132</v>
      </c>
      <c r="CM532" t="s">
        <v>7362</v>
      </c>
      <c r="CN532" t="s">
        <v>133</v>
      </c>
      <c r="CP532" t="s">
        <v>111</v>
      </c>
      <c r="CQ532" t="s">
        <v>134</v>
      </c>
      <c r="CR532" t="s">
        <v>134</v>
      </c>
      <c r="CS532" t="s">
        <v>134</v>
      </c>
      <c r="CT532" t="s">
        <v>119</v>
      </c>
      <c r="CU532" t="s">
        <v>134</v>
      </c>
      <c r="CV532" t="s">
        <v>134</v>
      </c>
      <c r="CW532" t="s">
        <v>7363</v>
      </c>
      <c r="CX532">
        <v>16702359981</v>
      </c>
      <c r="CY532" t="s">
        <v>7359</v>
      </c>
      <c r="CZ532" t="s">
        <v>1178</v>
      </c>
      <c r="DA532" t="s">
        <v>134</v>
      </c>
      <c r="DB532" t="s">
        <v>111</v>
      </c>
      <c r="DC532" t="s">
        <v>6818</v>
      </c>
      <c r="DD532" t="s">
        <v>6819</v>
      </c>
      <c r="DE532" t="s">
        <v>292</v>
      </c>
      <c r="DF532" t="s">
        <v>1491</v>
      </c>
      <c r="DG532" t="s">
        <v>7364</v>
      </c>
    </row>
    <row r="533" spans="1:111" ht="15" customHeight="1" x14ac:dyDescent="0.25">
      <c r="A533" t="s">
        <v>9765</v>
      </c>
      <c r="B533" t="s">
        <v>193</v>
      </c>
      <c r="C533" s="1">
        <v>44068.100409143517</v>
      </c>
      <c r="D533" s="1">
        <v>44116</v>
      </c>
      <c r="E533" t="s">
        <v>110</v>
      </c>
      <c r="G533" t="s">
        <v>111</v>
      </c>
      <c r="H533" t="s">
        <v>111</v>
      </c>
      <c r="I533" t="s">
        <v>111</v>
      </c>
      <c r="J533" t="s">
        <v>1150</v>
      </c>
      <c r="K533" t="s">
        <v>1151</v>
      </c>
      <c r="L533" t="s">
        <v>1048</v>
      </c>
      <c r="N533" t="s">
        <v>116</v>
      </c>
      <c r="O533" t="s">
        <v>117</v>
      </c>
      <c r="P533">
        <v>96950</v>
      </c>
      <c r="Q533" t="s">
        <v>118</v>
      </c>
      <c r="S533">
        <v>16702348011</v>
      </c>
      <c r="U533">
        <v>445110</v>
      </c>
      <c r="V533" t="s">
        <v>120</v>
      </c>
      <c r="X533" t="s">
        <v>1049</v>
      </c>
      <c r="Y533" t="s">
        <v>1050</v>
      </c>
      <c r="AA533" t="s">
        <v>123</v>
      </c>
      <c r="AB533" t="s">
        <v>1048</v>
      </c>
      <c r="AD533" t="s">
        <v>116</v>
      </c>
      <c r="AE533" t="s">
        <v>117</v>
      </c>
      <c r="AF533">
        <v>96950</v>
      </c>
      <c r="AG533" t="s">
        <v>118</v>
      </c>
      <c r="AI533">
        <v>16702348011</v>
      </c>
      <c r="AK533" t="s">
        <v>1153</v>
      </c>
      <c r="BC533" t="str">
        <f>"43-5081.01"</f>
        <v>43-5081.01</v>
      </c>
      <c r="BD533" t="s">
        <v>1053</v>
      </c>
      <c r="BE533" t="s">
        <v>9766</v>
      </c>
      <c r="BF533" t="s">
        <v>2406</v>
      </c>
      <c r="BG533">
        <v>4</v>
      </c>
      <c r="BI533" s="1">
        <v>44105</v>
      </c>
      <c r="BJ533" s="1">
        <v>44469</v>
      </c>
      <c r="BM533">
        <v>35</v>
      </c>
      <c r="BN533">
        <v>5</v>
      </c>
      <c r="BO533">
        <v>5</v>
      </c>
      <c r="BP533">
        <v>5</v>
      </c>
      <c r="BQ533">
        <v>5</v>
      </c>
      <c r="BR533">
        <v>5</v>
      </c>
      <c r="BS533">
        <v>5</v>
      </c>
      <c r="BT533">
        <v>5</v>
      </c>
      <c r="BU533" t="str">
        <f>"6:00 AM"</f>
        <v>6:00 AM</v>
      </c>
      <c r="BV533" t="str">
        <f>"9:00 PM"</f>
        <v>9:00 PM</v>
      </c>
      <c r="BW533" t="s">
        <v>128</v>
      </c>
      <c r="BX533">
        <v>0</v>
      </c>
      <c r="BY533">
        <v>12</v>
      </c>
      <c r="BZ533" t="s">
        <v>111</v>
      </c>
      <c r="CA533">
        <v>0</v>
      </c>
      <c r="CB533" s="2" t="s">
        <v>9767</v>
      </c>
      <c r="CC533" t="s">
        <v>1048</v>
      </c>
      <c r="CE533" t="s">
        <v>116</v>
      </c>
      <c r="CF533" t="s">
        <v>117</v>
      </c>
      <c r="CG533">
        <v>96950</v>
      </c>
      <c r="CH533" s="3">
        <v>10.66</v>
      </c>
      <c r="CI533" s="3">
        <v>10.66</v>
      </c>
      <c r="CJ533" s="3">
        <v>15.99</v>
      </c>
      <c r="CK533" s="3">
        <v>15.99</v>
      </c>
      <c r="CL533" t="s">
        <v>132</v>
      </c>
      <c r="CM533" t="s">
        <v>119</v>
      </c>
      <c r="CN533" t="s">
        <v>133</v>
      </c>
      <c r="CP533" t="s">
        <v>111</v>
      </c>
      <c r="CQ533" t="s">
        <v>134</v>
      </c>
      <c r="CR533" t="s">
        <v>111</v>
      </c>
      <c r="CS533" t="s">
        <v>134</v>
      </c>
      <c r="CT533" t="s">
        <v>119</v>
      </c>
      <c r="CU533" t="s">
        <v>134</v>
      </c>
      <c r="CV533" t="s">
        <v>119</v>
      </c>
      <c r="CW533" t="s">
        <v>8103</v>
      </c>
      <c r="CX533">
        <v>16702348011</v>
      </c>
      <c r="CY533" t="s">
        <v>1153</v>
      </c>
      <c r="CZ533" t="s">
        <v>119</v>
      </c>
      <c r="DA533" t="s">
        <v>134</v>
      </c>
      <c r="DB533" t="s">
        <v>111</v>
      </c>
    </row>
    <row r="534" spans="1:111" ht="15" customHeight="1" x14ac:dyDescent="0.25">
      <c r="A534" t="s">
        <v>3890</v>
      </c>
      <c r="B534" t="s">
        <v>109</v>
      </c>
      <c r="C534" s="1">
        <v>44068.103162847219</v>
      </c>
      <c r="D534" s="1">
        <v>44158</v>
      </c>
      <c r="E534" t="s">
        <v>110</v>
      </c>
      <c r="G534" t="s">
        <v>134</v>
      </c>
      <c r="H534" t="s">
        <v>111</v>
      </c>
      <c r="I534" t="s">
        <v>111</v>
      </c>
      <c r="J534" t="s">
        <v>3891</v>
      </c>
      <c r="K534" t="s">
        <v>3892</v>
      </c>
      <c r="L534" t="s">
        <v>3893</v>
      </c>
      <c r="M534" t="s">
        <v>340</v>
      </c>
      <c r="N534" t="s">
        <v>116</v>
      </c>
      <c r="O534" t="s">
        <v>117</v>
      </c>
      <c r="P534">
        <v>96950</v>
      </c>
      <c r="Q534" t="s">
        <v>118</v>
      </c>
      <c r="S534">
        <v>16702336060</v>
      </c>
      <c r="U534">
        <v>56132</v>
      </c>
      <c r="V534" t="s">
        <v>120</v>
      </c>
      <c r="X534" t="s">
        <v>3894</v>
      </c>
      <c r="Y534" t="s">
        <v>3895</v>
      </c>
      <c r="Z534" t="s">
        <v>3896</v>
      </c>
      <c r="AA534" t="s">
        <v>2621</v>
      </c>
      <c r="AB534" t="s">
        <v>3893</v>
      </c>
      <c r="AC534" t="s">
        <v>340</v>
      </c>
      <c r="AD534" t="s">
        <v>116</v>
      </c>
      <c r="AE534" t="s">
        <v>117</v>
      </c>
      <c r="AF534">
        <v>96950</v>
      </c>
      <c r="AG534" t="s">
        <v>118</v>
      </c>
      <c r="AI534">
        <v>16702336060</v>
      </c>
      <c r="AK534" t="s">
        <v>3897</v>
      </c>
      <c r="BC534" t="str">
        <f>"43-3031.00"</f>
        <v>43-3031.00</v>
      </c>
      <c r="BD534" t="s">
        <v>176</v>
      </c>
      <c r="BE534" t="s">
        <v>3898</v>
      </c>
      <c r="BF534" t="s">
        <v>3899</v>
      </c>
      <c r="BG534">
        <v>1</v>
      </c>
      <c r="BI534" s="1">
        <v>44105</v>
      </c>
      <c r="BJ534" s="1">
        <v>45199</v>
      </c>
      <c r="BM534">
        <v>35</v>
      </c>
      <c r="BN534">
        <v>0</v>
      </c>
      <c r="BO534">
        <v>7</v>
      </c>
      <c r="BP534">
        <v>7</v>
      </c>
      <c r="BQ534">
        <v>7</v>
      </c>
      <c r="BR534">
        <v>7</v>
      </c>
      <c r="BS534">
        <v>7</v>
      </c>
      <c r="BT534">
        <v>0</v>
      </c>
      <c r="BU534" t="str">
        <f>"8:00 AM"</f>
        <v>8:00 AM</v>
      </c>
      <c r="BV534" t="str">
        <f>"5:00 PM"</f>
        <v>5:00 PM</v>
      </c>
      <c r="BW534" t="s">
        <v>349</v>
      </c>
      <c r="BX534">
        <v>0</v>
      </c>
      <c r="BY534">
        <v>24</v>
      </c>
      <c r="BZ534" t="s">
        <v>111</v>
      </c>
      <c r="CA534">
        <v>0</v>
      </c>
      <c r="CB534" t="s">
        <v>3900</v>
      </c>
      <c r="CC534" t="s">
        <v>3901</v>
      </c>
      <c r="CD534" t="s">
        <v>344</v>
      </c>
      <c r="CE534" t="s">
        <v>154</v>
      </c>
      <c r="CF534" t="s">
        <v>117</v>
      </c>
      <c r="CG534">
        <v>96950</v>
      </c>
      <c r="CH534" s="3">
        <v>13.9</v>
      </c>
      <c r="CI534" s="3">
        <v>13.9</v>
      </c>
      <c r="CJ534" s="3">
        <v>20.85</v>
      </c>
      <c r="CK534" s="3">
        <v>20.85</v>
      </c>
      <c r="CL534" t="s">
        <v>132</v>
      </c>
      <c r="CM534" t="s">
        <v>3902</v>
      </c>
      <c r="CN534" t="s">
        <v>133</v>
      </c>
      <c r="CP534" t="s">
        <v>111</v>
      </c>
      <c r="CQ534" t="s">
        <v>134</v>
      </c>
      <c r="CR534" t="s">
        <v>111</v>
      </c>
      <c r="CS534" t="s">
        <v>134</v>
      </c>
      <c r="CT534" t="s">
        <v>134</v>
      </c>
      <c r="CU534" t="s">
        <v>134</v>
      </c>
      <c r="CV534" t="s">
        <v>119</v>
      </c>
      <c r="CW534" t="s">
        <v>119</v>
      </c>
      <c r="CX534">
        <v>16702336060</v>
      </c>
      <c r="CY534" t="s">
        <v>3897</v>
      </c>
      <c r="CZ534" t="s">
        <v>353</v>
      </c>
      <c r="DA534" t="s">
        <v>134</v>
      </c>
      <c r="DB534" t="s">
        <v>111</v>
      </c>
    </row>
    <row r="535" spans="1:111" ht="15" customHeight="1" x14ac:dyDescent="0.25">
      <c r="A535" t="s">
        <v>5357</v>
      </c>
      <c r="B535" t="s">
        <v>193</v>
      </c>
      <c r="C535" s="1">
        <v>44068.103547106482</v>
      </c>
      <c r="D535" s="1">
        <v>44116</v>
      </c>
      <c r="E535" t="s">
        <v>110</v>
      </c>
      <c r="G535" t="s">
        <v>111</v>
      </c>
      <c r="H535" t="s">
        <v>111</v>
      </c>
      <c r="I535" t="s">
        <v>111</v>
      </c>
      <c r="J535" t="s">
        <v>1150</v>
      </c>
      <c r="K535" t="s">
        <v>1151</v>
      </c>
      <c r="L535" t="s">
        <v>1048</v>
      </c>
      <c r="N535" t="s">
        <v>116</v>
      </c>
      <c r="O535" t="s">
        <v>117</v>
      </c>
      <c r="P535">
        <v>96950</v>
      </c>
      <c r="Q535" t="s">
        <v>118</v>
      </c>
      <c r="S535">
        <v>16702348011</v>
      </c>
      <c r="U535">
        <v>445110</v>
      </c>
      <c r="V535" t="s">
        <v>120</v>
      </c>
      <c r="X535" t="s">
        <v>1049</v>
      </c>
      <c r="Y535" t="s">
        <v>1050</v>
      </c>
      <c r="AA535" t="s">
        <v>123</v>
      </c>
      <c r="AB535" t="s">
        <v>1048</v>
      </c>
      <c r="AD535" t="s">
        <v>116</v>
      </c>
      <c r="AE535" t="s">
        <v>117</v>
      </c>
      <c r="AF535">
        <v>96950</v>
      </c>
      <c r="AG535" t="s">
        <v>118</v>
      </c>
      <c r="AI535">
        <v>16702348011</v>
      </c>
      <c r="AK535" t="s">
        <v>1153</v>
      </c>
      <c r="BC535" t="str">
        <f>"53-3031.00"</f>
        <v>53-3031.00</v>
      </c>
      <c r="BD535" t="s">
        <v>1154</v>
      </c>
      <c r="BE535" t="s">
        <v>5358</v>
      </c>
      <c r="BF535" t="s">
        <v>5359</v>
      </c>
      <c r="BG535">
        <v>2</v>
      </c>
      <c r="BI535" s="1">
        <v>44105</v>
      </c>
      <c r="BJ535" s="1">
        <v>44469</v>
      </c>
      <c r="BM535">
        <v>35</v>
      </c>
      <c r="BN535">
        <v>5</v>
      </c>
      <c r="BO535">
        <v>5</v>
      </c>
      <c r="BP535">
        <v>5</v>
      </c>
      <c r="BQ535">
        <v>5</v>
      </c>
      <c r="BR535">
        <v>5</v>
      </c>
      <c r="BS535">
        <v>5</v>
      </c>
      <c r="BT535">
        <v>5</v>
      </c>
      <c r="BU535" t="str">
        <f>"9:00 AM"</f>
        <v>9:00 AM</v>
      </c>
      <c r="BV535" t="str">
        <f>"3:00 PM"</f>
        <v>3:00 PM</v>
      </c>
      <c r="BW535" t="s">
        <v>128</v>
      </c>
      <c r="BX535">
        <v>0</v>
      </c>
      <c r="BY535">
        <v>12</v>
      </c>
      <c r="BZ535" t="s">
        <v>111</v>
      </c>
      <c r="CA535">
        <v>0</v>
      </c>
      <c r="CB535" s="2" t="s">
        <v>1157</v>
      </c>
      <c r="CC535" t="s">
        <v>1048</v>
      </c>
      <c r="CE535" t="s">
        <v>116</v>
      </c>
      <c r="CF535" t="s">
        <v>117</v>
      </c>
      <c r="CG535">
        <v>96950</v>
      </c>
      <c r="CH535" s="3">
        <v>10.02</v>
      </c>
      <c r="CI535" s="3">
        <v>10.02</v>
      </c>
      <c r="CJ535" s="3">
        <v>15.03</v>
      </c>
      <c r="CK535" s="3">
        <v>15.03</v>
      </c>
      <c r="CL535" t="s">
        <v>132</v>
      </c>
      <c r="CM535" t="s">
        <v>119</v>
      </c>
      <c r="CN535" t="s">
        <v>133</v>
      </c>
      <c r="CP535" t="s">
        <v>111</v>
      </c>
      <c r="CQ535" t="s">
        <v>134</v>
      </c>
      <c r="CR535" t="s">
        <v>111</v>
      </c>
      <c r="CS535" t="s">
        <v>134</v>
      </c>
      <c r="CT535" t="s">
        <v>119</v>
      </c>
      <c r="CU535" t="s">
        <v>134</v>
      </c>
      <c r="CV535" t="s">
        <v>119</v>
      </c>
      <c r="CW535" t="s">
        <v>1158</v>
      </c>
      <c r="CX535">
        <v>16702348011</v>
      </c>
      <c r="CY535" t="s">
        <v>1153</v>
      </c>
      <c r="CZ535" t="s">
        <v>119</v>
      </c>
      <c r="DA535" t="s">
        <v>134</v>
      </c>
      <c r="DB535" t="s">
        <v>111</v>
      </c>
    </row>
    <row r="536" spans="1:111" ht="15" customHeight="1" x14ac:dyDescent="0.25">
      <c r="A536" t="s">
        <v>8100</v>
      </c>
      <c r="B536" t="s">
        <v>193</v>
      </c>
      <c r="C536" s="1">
        <v>44068.106141319447</v>
      </c>
      <c r="D536" s="1">
        <v>44116</v>
      </c>
      <c r="E536" t="s">
        <v>110</v>
      </c>
      <c r="G536" t="s">
        <v>111</v>
      </c>
      <c r="H536" t="s">
        <v>111</v>
      </c>
      <c r="I536" t="s">
        <v>111</v>
      </c>
      <c r="J536" t="s">
        <v>1150</v>
      </c>
      <c r="K536" t="s">
        <v>1151</v>
      </c>
      <c r="L536" t="s">
        <v>1048</v>
      </c>
      <c r="N536" t="s">
        <v>116</v>
      </c>
      <c r="O536" t="s">
        <v>117</v>
      </c>
      <c r="P536">
        <v>96950</v>
      </c>
      <c r="Q536" t="s">
        <v>118</v>
      </c>
      <c r="S536">
        <v>16702348011</v>
      </c>
      <c r="U536">
        <v>445110</v>
      </c>
      <c r="V536" t="s">
        <v>120</v>
      </c>
      <c r="X536" t="s">
        <v>1049</v>
      </c>
      <c r="Y536" t="s">
        <v>1050</v>
      </c>
      <c r="AA536" t="s">
        <v>123</v>
      </c>
      <c r="AB536" t="s">
        <v>1048</v>
      </c>
      <c r="AD536" t="s">
        <v>116</v>
      </c>
      <c r="AE536" t="s">
        <v>117</v>
      </c>
      <c r="AF536">
        <v>96950</v>
      </c>
      <c r="AG536" t="s">
        <v>118</v>
      </c>
      <c r="AI536">
        <v>16702348011</v>
      </c>
      <c r="AK536" t="s">
        <v>1153</v>
      </c>
      <c r="BC536" t="str">
        <f>"35-3021.00"</f>
        <v>35-3021.00</v>
      </c>
      <c r="BD536" t="s">
        <v>2036</v>
      </c>
      <c r="BE536" t="s">
        <v>8101</v>
      </c>
      <c r="BF536" t="s">
        <v>5973</v>
      </c>
      <c r="BG536">
        <v>10</v>
      </c>
      <c r="BI536" s="1">
        <v>44105</v>
      </c>
      <c r="BJ536" s="1">
        <v>44469</v>
      </c>
      <c r="BM536">
        <v>35</v>
      </c>
      <c r="BN536">
        <v>5</v>
      </c>
      <c r="BO536">
        <v>5</v>
      </c>
      <c r="BP536">
        <v>5</v>
      </c>
      <c r="BQ536">
        <v>5</v>
      </c>
      <c r="BR536">
        <v>5</v>
      </c>
      <c r="BS536">
        <v>5</v>
      </c>
      <c r="BT536">
        <v>5</v>
      </c>
      <c r="BU536" t="str">
        <f>"8:00 AM"</f>
        <v>8:00 AM</v>
      </c>
      <c r="BV536" t="str">
        <f>"2:00 PM"</f>
        <v>2:00 PM</v>
      </c>
      <c r="BW536" t="s">
        <v>128</v>
      </c>
      <c r="BX536">
        <v>0</v>
      </c>
      <c r="BY536">
        <v>12</v>
      </c>
      <c r="BZ536" t="s">
        <v>111</v>
      </c>
      <c r="CA536">
        <v>0</v>
      </c>
      <c r="CB536" t="s">
        <v>8102</v>
      </c>
      <c r="CC536" t="s">
        <v>1048</v>
      </c>
      <c r="CE536" t="s">
        <v>116</v>
      </c>
      <c r="CF536" t="s">
        <v>117</v>
      </c>
      <c r="CG536">
        <v>96950</v>
      </c>
      <c r="CH536" s="3">
        <v>9.75</v>
      </c>
      <c r="CI536" s="3">
        <v>9.75</v>
      </c>
      <c r="CJ536" s="3">
        <v>14.63</v>
      </c>
      <c r="CK536" s="3">
        <v>14.63</v>
      </c>
      <c r="CL536" t="s">
        <v>132</v>
      </c>
      <c r="CM536" t="s">
        <v>119</v>
      </c>
      <c r="CN536" t="s">
        <v>133</v>
      </c>
      <c r="CP536" t="s">
        <v>111</v>
      </c>
      <c r="CQ536" t="s">
        <v>134</v>
      </c>
      <c r="CR536" t="s">
        <v>111</v>
      </c>
      <c r="CS536" t="s">
        <v>134</v>
      </c>
      <c r="CT536" t="s">
        <v>119</v>
      </c>
      <c r="CU536" t="s">
        <v>119</v>
      </c>
      <c r="CV536" t="s">
        <v>119</v>
      </c>
      <c r="CW536" t="s">
        <v>8103</v>
      </c>
      <c r="CX536">
        <v>16702348011</v>
      </c>
      <c r="CY536" t="s">
        <v>1153</v>
      </c>
      <c r="CZ536" t="s">
        <v>119</v>
      </c>
      <c r="DA536" t="s">
        <v>134</v>
      </c>
      <c r="DB536" t="s">
        <v>111</v>
      </c>
    </row>
    <row r="537" spans="1:111" ht="15" customHeight="1" x14ac:dyDescent="0.25">
      <c r="A537" t="s">
        <v>2124</v>
      </c>
      <c r="B537" t="s">
        <v>109</v>
      </c>
      <c r="C537" s="1">
        <v>44068.107537268515</v>
      </c>
      <c r="D537" s="1">
        <v>44158</v>
      </c>
      <c r="E537" t="s">
        <v>138</v>
      </c>
      <c r="F537" s="1">
        <v>44103.833333333336</v>
      </c>
      <c r="G537" t="s">
        <v>134</v>
      </c>
      <c r="H537" t="s">
        <v>111</v>
      </c>
      <c r="I537" t="s">
        <v>111</v>
      </c>
      <c r="J537" t="s">
        <v>270</v>
      </c>
      <c r="K537" t="s">
        <v>271</v>
      </c>
      <c r="L537" t="s">
        <v>272</v>
      </c>
      <c r="N537" t="s">
        <v>116</v>
      </c>
      <c r="O537" t="s">
        <v>117</v>
      </c>
      <c r="P537">
        <v>96950</v>
      </c>
      <c r="Q537" t="s">
        <v>118</v>
      </c>
      <c r="R537" t="s">
        <v>273</v>
      </c>
      <c r="S537">
        <v>16702333112</v>
      </c>
      <c r="T537">
        <v>0</v>
      </c>
      <c r="U537">
        <v>452319</v>
      </c>
      <c r="V537" t="s">
        <v>120</v>
      </c>
      <c r="X537" t="s">
        <v>274</v>
      </c>
      <c r="Y537" t="s">
        <v>275</v>
      </c>
      <c r="Z537" t="s">
        <v>111</v>
      </c>
      <c r="AA537" t="s">
        <v>123</v>
      </c>
      <c r="AB537" t="s">
        <v>276</v>
      </c>
      <c r="AC537" t="s">
        <v>277</v>
      </c>
      <c r="AD537" t="s">
        <v>116</v>
      </c>
      <c r="AE537" t="s">
        <v>117</v>
      </c>
      <c r="AF537">
        <v>96950</v>
      </c>
      <c r="AG537" t="s">
        <v>118</v>
      </c>
      <c r="AH537" t="s">
        <v>273</v>
      </c>
      <c r="AI537">
        <v>16702333112</v>
      </c>
      <c r="AJ537">
        <v>0</v>
      </c>
      <c r="AK537" t="s">
        <v>278</v>
      </c>
      <c r="BC537" t="str">
        <f>"53-3032.00"</f>
        <v>53-3032.00</v>
      </c>
      <c r="BD537" t="s">
        <v>279</v>
      </c>
      <c r="BE537" t="s">
        <v>280</v>
      </c>
      <c r="BF537" t="s">
        <v>281</v>
      </c>
      <c r="BG537">
        <v>1</v>
      </c>
      <c r="BI537" s="1">
        <v>44105</v>
      </c>
      <c r="BJ537" s="1">
        <v>44469</v>
      </c>
      <c r="BM537">
        <v>35</v>
      </c>
      <c r="BN537">
        <v>0</v>
      </c>
      <c r="BO537">
        <v>6</v>
      </c>
      <c r="BP537">
        <v>6</v>
      </c>
      <c r="BQ537">
        <v>6</v>
      </c>
      <c r="BR537">
        <v>6</v>
      </c>
      <c r="BS537">
        <v>6</v>
      </c>
      <c r="BT537">
        <v>5</v>
      </c>
      <c r="BU537" t="str">
        <f>"8:00 AM"</f>
        <v>8:00 AM</v>
      </c>
      <c r="BV537" t="str">
        <f>"3:00 PM"</f>
        <v>3:00 PM</v>
      </c>
      <c r="BW537" t="s">
        <v>128</v>
      </c>
      <c r="BX537">
        <v>0</v>
      </c>
      <c r="BY537">
        <v>12</v>
      </c>
      <c r="BZ537" t="s">
        <v>111</v>
      </c>
      <c r="CA537">
        <v>0</v>
      </c>
      <c r="CB537" t="s">
        <v>282</v>
      </c>
      <c r="CC537" t="s">
        <v>283</v>
      </c>
      <c r="CE537" t="s">
        <v>116</v>
      </c>
      <c r="CF537" t="s">
        <v>117</v>
      </c>
      <c r="CG537">
        <v>96950</v>
      </c>
      <c r="CH537" s="3">
        <v>13.85</v>
      </c>
      <c r="CI537" s="3">
        <v>13.85</v>
      </c>
      <c r="CJ537" s="3">
        <v>20.77</v>
      </c>
      <c r="CK537" s="3">
        <v>20.77</v>
      </c>
      <c r="CL537" t="s">
        <v>132</v>
      </c>
      <c r="CM537" t="s">
        <v>284</v>
      </c>
      <c r="CN537" t="s">
        <v>133</v>
      </c>
      <c r="CP537" t="s">
        <v>111</v>
      </c>
      <c r="CQ537" t="s">
        <v>134</v>
      </c>
      <c r="CR537" t="s">
        <v>134</v>
      </c>
      <c r="CS537" t="s">
        <v>134</v>
      </c>
      <c r="CT537" t="s">
        <v>119</v>
      </c>
      <c r="CU537" t="s">
        <v>134</v>
      </c>
      <c r="CV537" t="s">
        <v>119</v>
      </c>
      <c r="CW537" t="s">
        <v>2125</v>
      </c>
      <c r="CX537">
        <v>16702333112</v>
      </c>
      <c r="CY537" t="s">
        <v>278</v>
      </c>
      <c r="CZ537" t="s">
        <v>286</v>
      </c>
      <c r="DA537" t="s">
        <v>134</v>
      </c>
      <c r="DB537" t="s">
        <v>111</v>
      </c>
    </row>
    <row r="538" spans="1:111" ht="15" customHeight="1" x14ac:dyDescent="0.25">
      <c r="A538" t="s">
        <v>8973</v>
      </c>
      <c r="B538" t="s">
        <v>193</v>
      </c>
      <c r="C538" s="1">
        <v>44068.109966898148</v>
      </c>
      <c r="D538" s="1">
        <v>44116</v>
      </c>
      <c r="E538" t="s">
        <v>110</v>
      </c>
      <c r="F538" s="1">
        <v>44103.833333333336</v>
      </c>
      <c r="G538" t="s">
        <v>111</v>
      </c>
      <c r="H538" t="s">
        <v>111</v>
      </c>
      <c r="I538" t="s">
        <v>111</v>
      </c>
      <c r="J538" t="s">
        <v>1150</v>
      </c>
      <c r="K538" t="s">
        <v>1151</v>
      </c>
      <c r="L538" t="s">
        <v>1048</v>
      </c>
      <c r="N538" t="s">
        <v>116</v>
      </c>
      <c r="O538" t="s">
        <v>117</v>
      </c>
      <c r="P538">
        <v>96950</v>
      </c>
      <c r="Q538" t="s">
        <v>118</v>
      </c>
      <c r="S538">
        <v>16702348011</v>
      </c>
      <c r="U538">
        <v>445110</v>
      </c>
      <c r="V538" t="s">
        <v>120</v>
      </c>
      <c r="X538" t="s">
        <v>1049</v>
      </c>
      <c r="Y538" t="s">
        <v>1050</v>
      </c>
      <c r="AA538" t="s">
        <v>123</v>
      </c>
      <c r="AB538" t="s">
        <v>1048</v>
      </c>
      <c r="AD538" t="s">
        <v>116</v>
      </c>
      <c r="AE538" t="s">
        <v>117</v>
      </c>
      <c r="AF538">
        <v>96950</v>
      </c>
      <c r="AG538" t="s">
        <v>118</v>
      </c>
      <c r="AI538">
        <v>16702871199</v>
      </c>
      <c r="AK538" t="s">
        <v>1153</v>
      </c>
      <c r="BC538" t="str">
        <f>"53-3033.00"</f>
        <v>53-3033.00</v>
      </c>
      <c r="BD538" t="s">
        <v>2436</v>
      </c>
      <c r="BE538" t="s">
        <v>8974</v>
      </c>
      <c r="BF538" t="s">
        <v>2438</v>
      </c>
      <c r="BG538">
        <v>2</v>
      </c>
      <c r="BI538" s="1">
        <v>44105</v>
      </c>
      <c r="BJ538" s="1">
        <v>44469</v>
      </c>
      <c r="BM538">
        <v>35</v>
      </c>
      <c r="BN538">
        <v>5</v>
      </c>
      <c r="BO538">
        <v>5</v>
      </c>
      <c r="BP538">
        <v>5</v>
      </c>
      <c r="BQ538">
        <v>5</v>
      </c>
      <c r="BR538">
        <v>5</v>
      </c>
      <c r="BS538">
        <v>5</v>
      </c>
      <c r="BT538">
        <v>5</v>
      </c>
      <c r="BU538" t="str">
        <f>"9:00 AM"</f>
        <v>9:00 AM</v>
      </c>
      <c r="BV538" t="str">
        <f>"3:00 PM"</f>
        <v>3:00 PM</v>
      </c>
      <c r="BW538" t="s">
        <v>128</v>
      </c>
      <c r="BX538">
        <v>0</v>
      </c>
      <c r="BY538">
        <v>12</v>
      </c>
      <c r="BZ538" t="s">
        <v>111</v>
      </c>
      <c r="CA538">
        <v>0</v>
      </c>
      <c r="CB538" s="2" t="s">
        <v>1157</v>
      </c>
      <c r="CC538" t="s">
        <v>1048</v>
      </c>
      <c r="CE538" t="s">
        <v>116</v>
      </c>
      <c r="CF538" t="s">
        <v>117</v>
      </c>
      <c r="CG538">
        <v>96950</v>
      </c>
      <c r="CH538" s="3">
        <v>11.14</v>
      </c>
      <c r="CI538" s="3">
        <v>11.14</v>
      </c>
      <c r="CJ538" s="3">
        <v>16.71</v>
      </c>
      <c r="CK538" s="3">
        <v>16.71</v>
      </c>
      <c r="CL538" t="s">
        <v>132</v>
      </c>
      <c r="CM538" t="s">
        <v>119</v>
      </c>
      <c r="CN538" t="s">
        <v>133</v>
      </c>
      <c r="CP538" t="s">
        <v>111</v>
      </c>
      <c r="CQ538" t="s">
        <v>134</v>
      </c>
      <c r="CR538" t="s">
        <v>111</v>
      </c>
      <c r="CS538" t="s">
        <v>134</v>
      </c>
      <c r="CT538" t="s">
        <v>119</v>
      </c>
      <c r="CU538" t="s">
        <v>134</v>
      </c>
      <c r="CV538" t="s">
        <v>119</v>
      </c>
      <c r="CW538" t="s">
        <v>8103</v>
      </c>
      <c r="CX538">
        <v>16702348011</v>
      </c>
      <c r="CY538" t="s">
        <v>1153</v>
      </c>
      <c r="CZ538" t="s">
        <v>119</v>
      </c>
      <c r="DA538" t="s">
        <v>134</v>
      </c>
      <c r="DB538" t="s">
        <v>111</v>
      </c>
    </row>
    <row r="539" spans="1:111" ht="15" customHeight="1" x14ac:dyDescent="0.25">
      <c r="A539" t="s">
        <v>2919</v>
      </c>
      <c r="B539" t="s">
        <v>109</v>
      </c>
      <c r="C539" s="1">
        <v>44068.122382870373</v>
      </c>
      <c r="D539" s="1">
        <v>44137</v>
      </c>
      <c r="E539" t="s">
        <v>110</v>
      </c>
      <c r="G539" t="s">
        <v>111</v>
      </c>
      <c r="H539" t="s">
        <v>111</v>
      </c>
      <c r="I539" t="s">
        <v>111</v>
      </c>
      <c r="J539" t="s">
        <v>2723</v>
      </c>
      <c r="K539" t="s">
        <v>2724</v>
      </c>
      <c r="L539" t="s">
        <v>2658</v>
      </c>
      <c r="N539" t="s">
        <v>116</v>
      </c>
      <c r="O539" t="s">
        <v>117</v>
      </c>
      <c r="P539">
        <v>96950</v>
      </c>
      <c r="Q539" t="s">
        <v>118</v>
      </c>
      <c r="R539" t="s">
        <v>117</v>
      </c>
      <c r="S539">
        <v>16718881388</v>
      </c>
      <c r="U539">
        <v>811111</v>
      </c>
      <c r="V539" t="s">
        <v>120</v>
      </c>
      <c r="X539" t="s">
        <v>2654</v>
      </c>
      <c r="Y539" t="s">
        <v>2655</v>
      </c>
      <c r="Z539" t="s">
        <v>2656</v>
      </c>
      <c r="AA539" t="s">
        <v>711</v>
      </c>
      <c r="AB539" t="s">
        <v>2658</v>
      </c>
      <c r="AD539" t="s">
        <v>116</v>
      </c>
      <c r="AE539" t="s">
        <v>117</v>
      </c>
      <c r="AF539">
        <v>96950</v>
      </c>
      <c r="AG539" t="s">
        <v>118</v>
      </c>
      <c r="AH539" t="s">
        <v>117</v>
      </c>
      <c r="AI539">
        <v>16718881388</v>
      </c>
      <c r="AK539" t="s">
        <v>2659</v>
      </c>
      <c r="BC539" t="str">
        <f>"49-3023.01"</f>
        <v>49-3023.01</v>
      </c>
      <c r="BD539" t="s">
        <v>451</v>
      </c>
      <c r="BE539" t="s">
        <v>2920</v>
      </c>
      <c r="BF539" t="s">
        <v>2921</v>
      </c>
      <c r="BG539">
        <v>1</v>
      </c>
      <c r="BI539" s="1">
        <v>44106</v>
      </c>
      <c r="BJ539" s="1">
        <v>44470</v>
      </c>
      <c r="BM539">
        <v>40</v>
      </c>
      <c r="BN539">
        <v>0</v>
      </c>
      <c r="BO539">
        <v>8</v>
      </c>
      <c r="BP539">
        <v>8</v>
      </c>
      <c r="BQ539">
        <v>8</v>
      </c>
      <c r="BR539">
        <v>8</v>
      </c>
      <c r="BS539">
        <v>8</v>
      </c>
      <c r="BT539">
        <v>0</v>
      </c>
      <c r="BU539" t="str">
        <f>"8:00 AM"</f>
        <v>8:00 AM</v>
      </c>
      <c r="BV539" t="str">
        <f>"5:00 PM"</f>
        <v>5:00 PM</v>
      </c>
      <c r="BW539" t="s">
        <v>162</v>
      </c>
      <c r="BX539">
        <v>0</v>
      </c>
      <c r="BY539">
        <v>12</v>
      </c>
      <c r="BZ539" t="s">
        <v>111</v>
      </c>
      <c r="CA539">
        <v>0</v>
      </c>
      <c r="CB539" t="s">
        <v>2922</v>
      </c>
      <c r="CC539" t="s">
        <v>2658</v>
      </c>
      <c r="CD539" t="s">
        <v>119</v>
      </c>
      <c r="CE539" t="s">
        <v>116</v>
      </c>
      <c r="CF539" t="s">
        <v>117</v>
      </c>
      <c r="CG539">
        <v>96950</v>
      </c>
      <c r="CH539" s="3">
        <v>14.71</v>
      </c>
      <c r="CI539" s="3">
        <v>14.71</v>
      </c>
      <c r="CJ539" s="3">
        <v>22.06</v>
      </c>
      <c r="CK539" s="3">
        <v>22.06</v>
      </c>
      <c r="CL539" t="s">
        <v>132</v>
      </c>
      <c r="CM539" t="s">
        <v>2923</v>
      </c>
      <c r="CN539" t="s">
        <v>133</v>
      </c>
      <c r="CP539" t="s">
        <v>111</v>
      </c>
      <c r="CQ539" t="s">
        <v>134</v>
      </c>
      <c r="CR539" t="s">
        <v>134</v>
      </c>
      <c r="CS539" t="s">
        <v>134</v>
      </c>
      <c r="CT539" t="s">
        <v>119</v>
      </c>
      <c r="CU539" t="s">
        <v>134</v>
      </c>
      <c r="CV539" t="s">
        <v>119</v>
      </c>
      <c r="CW539" t="s">
        <v>119</v>
      </c>
      <c r="CX539">
        <v>16718881388</v>
      </c>
      <c r="CY539" t="s">
        <v>2659</v>
      </c>
      <c r="CZ539" t="s">
        <v>2663</v>
      </c>
      <c r="DA539" t="s">
        <v>134</v>
      </c>
      <c r="DB539" t="s">
        <v>111</v>
      </c>
    </row>
    <row r="540" spans="1:111" ht="15" customHeight="1" x14ac:dyDescent="0.25">
      <c r="A540" t="s">
        <v>8373</v>
      </c>
      <c r="B540" t="s">
        <v>137</v>
      </c>
      <c r="C540" s="1">
        <v>44068.144813078703</v>
      </c>
      <c r="D540" s="1">
        <v>44134</v>
      </c>
      <c r="E540" t="s">
        <v>138</v>
      </c>
      <c r="F540" s="1">
        <v>44103.833333333336</v>
      </c>
      <c r="G540" t="s">
        <v>111</v>
      </c>
      <c r="H540" t="s">
        <v>111</v>
      </c>
      <c r="I540" t="s">
        <v>111</v>
      </c>
      <c r="J540" t="s">
        <v>4980</v>
      </c>
      <c r="K540" t="s">
        <v>4981</v>
      </c>
      <c r="L540" t="s">
        <v>4982</v>
      </c>
      <c r="M540" t="s">
        <v>119</v>
      </c>
      <c r="N540" t="s">
        <v>116</v>
      </c>
      <c r="O540" t="s">
        <v>117</v>
      </c>
      <c r="P540">
        <v>96950</v>
      </c>
      <c r="Q540" t="s">
        <v>118</v>
      </c>
      <c r="R540" t="s">
        <v>273</v>
      </c>
      <c r="S540">
        <v>16707831239</v>
      </c>
      <c r="U540">
        <v>7225</v>
      </c>
      <c r="V540" t="s">
        <v>120</v>
      </c>
      <c r="X540" t="s">
        <v>2781</v>
      </c>
      <c r="Y540" t="s">
        <v>4983</v>
      </c>
      <c r="AA540" t="s">
        <v>123</v>
      </c>
      <c r="AB540" t="s">
        <v>4982</v>
      </c>
      <c r="AC540" t="s">
        <v>119</v>
      </c>
      <c r="AD540" t="s">
        <v>116</v>
      </c>
      <c r="AE540" t="s">
        <v>117</v>
      </c>
      <c r="AF540">
        <v>96950</v>
      </c>
      <c r="AG540" t="s">
        <v>118</v>
      </c>
      <c r="AH540" t="s">
        <v>273</v>
      </c>
      <c r="AI540">
        <v>16707831239</v>
      </c>
      <c r="AK540" t="s">
        <v>4984</v>
      </c>
      <c r="BC540" t="str">
        <f>"11-1021.00"</f>
        <v>11-1021.00</v>
      </c>
      <c r="BD540" t="s">
        <v>838</v>
      </c>
      <c r="BE540" t="s">
        <v>8374</v>
      </c>
      <c r="BF540" t="s">
        <v>258</v>
      </c>
      <c r="BG540">
        <v>1</v>
      </c>
      <c r="BH540">
        <v>1</v>
      </c>
      <c r="BI540" s="1">
        <v>44105</v>
      </c>
      <c r="BJ540" s="1">
        <v>44469</v>
      </c>
      <c r="BK540" s="1">
        <v>44134</v>
      </c>
      <c r="BL540" s="1">
        <v>44469</v>
      </c>
      <c r="BM540">
        <v>35</v>
      </c>
      <c r="BN540">
        <v>0</v>
      </c>
      <c r="BO540">
        <v>7</v>
      </c>
      <c r="BP540">
        <v>7</v>
      </c>
      <c r="BQ540">
        <v>7</v>
      </c>
      <c r="BR540">
        <v>7</v>
      </c>
      <c r="BS540">
        <v>7</v>
      </c>
      <c r="BT540">
        <v>0</v>
      </c>
      <c r="BU540" t="str">
        <f>"10:00 AM"</f>
        <v>10:00 AM</v>
      </c>
      <c r="BV540" t="str">
        <f>"9:00 PM"</f>
        <v>9:00 PM</v>
      </c>
      <c r="BW540" t="s">
        <v>128</v>
      </c>
      <c r="BX540">
        <v>0</v>
      </c>
      <c r="BY540">
        <v>36</v>
      </c>
      <c r="BZ540" t="s">
        <v>134</v>
      </c>
      <c r="CA540">
        <v>3</v>
      </c>
      <c r="CB540" s="2" t="s">
        <v>8375</v>
      </c>
      <c r="CC540" t="s">
        <v>4982</v>
      </c>
      <c r="CD540" t="s">
        <v>119</v>
      </c>
      <c r="CE540" t="s">
        <v>116</v>
      </c>
      <c r="CF540" t="s">
        <v>117</v>
      </c>
      <c r="CG540">
        <v>96950</v>
      </c>
      <c r="CH540" s="3">
        <v>17.63</v>
      </c>
      <c r="CI540" s="3">
        <v>17.63</v>
      </c>
      <c r="CL540" t="s">
        <v>132</v>
      </c>
      <c r="CM540" t="s">
        <v>8376</v>
      </c>
      <c r="CN540" t="s">
        <v>133</v>
      </c>
      <c r="CP540" t="s">
        <v>111</v>
      </c>
      <c r="CQ540" t="s">
        <v>134</v>
      </c>
      <c r="CR540" t="s">
        <v>111</v>
      </c>
      <c r="CS540" t="s">
        <v>111</v>
      </c>
      <c r="CT540" t="s">
        <v>119</v>
      </c>
      <c r="CU540" t="s">
        <v>134</v>
      </c>
      <c r="CV540" t="s">
        <v>119</v>
      </c>
      <c r="CW540" t="s">
        <v>7882</v>
      </c>
      <c r="CX540">
        <v>16707831239</v>
      </c>
      <c r="CY540" t="s">
        <v>4988</v>
      </c>
      <c r="CZ540" t="s">
        <v>286</v>
      </c>
      <c r="DA540" t="s">
        <v>134</v>
      </c>
      <c r="DB540" t="s">
        <v>111</v>
      </c>
    </row>
    <row r="541" spans="1:111" ht="15" customHeight="1" x14ac:dyDescent="0.25">
      <c r="A541" t="s">
        <v>4979</v>
      </c>
      <c r="B541" t="s">
        <v>137</v>
      </c>
      <c r="C541" s="1">
        <v>44068.148505555553</v>
      </c>
      <c r="D541" s="1">
        <v>44141</v>
      </c>
      <c r="E541" t="s">
        <v>138</v>
      </c>
      <c r="F541" s="1">
        <v>44103.833333333336</v>
      </c>
      <c r="G541" t="s">
        <v>111</v>
      </c>
      <c r="H541" t="s">
        <v>111</v>
      </c>
      <c r="I541" t="s">
        <v>111</v>
      </c>
      <c r="J541" t="s">
        <v>4980</v>
      </c>
      <c r="K541" t="s">
        <v>4981</v>
      </c>
      <c r="L541" t="s">
        <v>4982</v>
      </c>
      <c r="M541" t="s">
        <v>119</v>
      </c>
      <c r="N541" t="s">
        <v>116</v>
      </c>
      <c r="O541" t="s">
        <v>117</v>
      </c>
      <c r="P541">
        <v>96950</v>
      </c>
      <c r="Q541" t="s">
        <v>118</v>
      </c>
      <c r="R541" t="s">
        <v>273</v>
      </c>
      <c r="S541">
        <v>16707831239</v>
      </c>
      <c r="U541">
        <v>7225</v>
      </c>
      <c r="V541" t="s">
        <v>120</v>
      </c>
      <c r="X541" t="s">
        <v>2781</v>
      </c>
      <c r="Y541" t="s">
        <v>4983</v>
      </c>
      <c r="AA541" t="s">
        <v>123</v>
      </c>
      <c r="AB541" t="s">
        <v>4982</v>
      </c>
      <c r="AC541" t="s">
        <v>119</v>
      </c>
      <c r="AD541" t="s">
        <v>116</v>
      </c>
      <c r="AE541" t="s">
        <v>117</v>
      </c>
      <c r="AF541">
        <v>96950</v>
      </c>
      <c r="AG541" t="s">
        <v>118</v>
      </c>
      <c r="AH541" t="s">
        <v>273</v>
      </c>
      <c r="AI541">
        <v>16707831239</v>
      </c>
      <c r="AK541" t="s">
        <v>4984</v>
      </c>
      <c r="BC541" t="str">
        <f>"35-2014.00"</f>
        <v>35-2014.00</v>
      </c>
      <c r="BD541" t="s">
        <v>393</v>
      </c>
      <c r="BE541" t="s">
        <v>4985</v>
      </c>
      <c r="BF541" t="s">
        <v>395</v>
      </c>
      <c r="BG541">
        <v>1</v>
      </c>
      <c r="BH541">
        <v>1</v>
      </c>
      <c r="BI541" s="1">
        <v>44105</v>
      </c>
      <c r="BJ541" s="1">
        <v>44469</v>
      </c>
      <c r="BK541" s="1">
        <v>44144</v>
      </c>
      <c r="BL541" s="1">
        <v>44469</v>
      </c>
      <c r="BM541">
        <v>42</v>
      </c>
      <c r="BN541">
        <v>0</v>
      </c>
      <c r="BO541">
        <v>7</v>
      </c>
      <c r="BP541">
        <v>7</v>
      </c>
      <c r="BQ541">
        <v>7</v>
      </c>
      <c r="BR541">
        <v>7</v>
      </c>
      <c r="BS541">
        <v>7</v>
      </c>
      <c r="BT541">
        <v>7</v>
      </c>
      <c r="BU541" t="str">
        <f>"10:00 AM"</f>
        <v>10:00 AM</v>
      </c>
      <c r="BV541" t="str">
        <f>"9:00 PM"</f>
        <v>9:00 PM</v>
      </c>
      <c r="BW541" t="s">
        <v>128</v>
      </c>
      <c r="BX541">
        <v>0</v>
      </c>
      <c r="BY541">
        <v>12</v>
      </c>
      <c r="BZ541" t="s">
        <v>111</v>
      </c>
      <c r="CA541">
        <v>0</v>
      </c>
      <c r="CB541" s="2" t="s">
        <v>4986</v>
      </c>
      <c r="CC541" t="s">
        <v>4982</v>
      </c>
      <c r="CD541" t="s">
        <v>119</v>
      </c>
      <c r="CE541" t="s">
        <v>116</v>
      </c>
      <c r="CF541" t="s">
        <v>117</v>
      </c>
      <c r="CG541">
        <v>96950</v>
      </c>
      <c r="CH541" s="3">
        <v>7.92</v>
      </c>
      <c r="CI541" s="3">
        <v>7.92</v>
      </c>
      <c r="CJ541" s="3">
        <v>11.88</v>
      </c>
      <c r="CK541" s="3">
        <v>11.88</v>
      </c>
      <c r="CL541" t="s">
        <v>132</v>
      </c>
      <c r="CM541" t="s">
        <v>4987</v>
      </c>
      <c r="CN541" t="s">
        <v>133</v>
      </c>
      <c r="CP541" t="s">
        <v>111</v>
      </c>
      <c r="CQ541" t="s">
        <v>134</v>
      </c>
      <c r="CR541" t="s">
        <v>111</v>
      </c>
      <c r="CS541" t="s">
        <v>134</v>
      </c>
      <c r="CT541" t="s">
        <v>119</v>
      </c>
      <c r="CU541" t="s">
        <v>134</v>
      </c>
      <c r="CV541" t="s">
        <v>119</v>
      </c>
      <c r="CW541" t="s">
        <v>4145</v>
      </c>
      <c r="CX541">
        <v>16707831239</v>
      </c>
      <c r="CY541" t="s">
        <v>4988</v>
      </c>
      <c r="CZ541" t="s">
        <v>286</v>
      </c>
      <c r="DA541" t="s">
        <v>134</v>
      </c>
      <c r="DB541" t="s">
        <v>111</v>
      </c>
    </row>
    <row r="542" spans="1:111" ht="15" customHeight="1" x14ac:dyDescent="0.25">
      <c r="A542" t="s">
        <v>7008</v>
      </c>
      <c r="B542" t="s">
        <v>109</v>
      </c>
      <c r="C542" s="1">
        <v>44068.2663181713</v>
      </c>
      <c r="D542" s="1">
        <v>44153</v>
      </c>
      <c r="E542" t="s">
        <v>110</v>
      </c>
      <c r="G542" t="s">
        <v>134</v>
      </c>
      <c r="H542" t="s">
        <v>111</v>
      </c>
      <c r="I542" t="s">
        <v>111</v>
      </c>
      <c r="J542" t="s">
        <v>224</v>
      </c>
      <c r="L542" t="s">
        <v>225</v>
      </c>
      <c r="M542" t="s">
        <v>226</v>
      </c>
      <c r="N542" t="s">
        <v>154</v>
      </c>
      <c r="O542" t="s">
        <v>117</v>
      </c>
      <c r="P542">
        <v>96950</v>
      </c>
      <c r="Q542" t="s">
        <v>118</v>
      </c>
      <c r="S542">
        <v>16702340560</v>
      </c>
      <c r="U542">
        <v>531110</v>
      </c>
      <c r="V542" t="s">
        <v>120</v>
      </c>
      <c r="X542" t="s">
        <v>227</v>
      </c>
      <c r="Y542" t="s">
        <v>228</v>
      </c>
      <c r="Z542" t="s">
        <v>229</v>
      </c>
      <c r="AA542" t="s">
        <v>230</v>
      </c>
      <c r="AB542" t="s">
        <v>225</v>
      </c>
      <c r="AC542" t="s">
        <v>226</v>
      </c>
      <c r="AD542" t="s">
        <v>154</v>
      </c>
      <c r="AE542" t="s">
        <v>117</v>
      </c>
      <c r="AF542">
        <v>96950</v>
      </c>
      <c r="AG542" t="s">
        <v>118</v>
      </c>
      <c r="AI542">
        <v>16702340560</v>
      </c>
      <c r="AK542" t="s">
        <v>231</v>
      </c>
      <c r="BC542" t="str">
        <f>"37-2011.00"</f>
        <v>37-2011.00</v>
      </c>
      <c r="BD542" t="s">
        <v>898</v>
      </c>
      <c r="BE542" t="s">
        <v>5388</v>
      </c>
      <c r="BF542" t="s">
        <v>5389</v>
      </c>
      <c r="BG542">
        <v>5</v>
      </c>
      <c r="BI542" s="1">
        <v>44105</v>
      </c>
      <c r="BJ542" s="1">
        <v>44469</v>
      </c>
      <c r="BM542">
        <v>35</v>
      </c>
      <c r="BN542">
        <v>0</v>
      </c>
      <c r="BO542">
        <v>7</v>
      </c>
      <c r="BP542">
        <v>7</v>
      </c>
      <c r="BQ542">
        <v>7</v>
      </c>
      <c r="BR542">
        <v>7</v>
      </c>
      <c r="BS542">
        <v>7</v>
      </c>
      <c r="BT542">
        <v>0</v>
      </c>
      <c r="BU542" t="str">
        <f t="shared" ref="BU542:BU550" si="35">"8:00 AM"</f>
        <v>8:00 AM</v>
      </c>
      <c r="BV542" t="str">
        <f t="shared" ref="BV542:BV550" si="36">"5:00 PM"</f>
        <v>5:00 PM</v>
      </c>
      <c r="BW542" t="s">
        <v>128</v>
      </c>
      <c r="BX542">
        <v>0</v>
      </c>
      <c r="BY542">
        <v>12</v>
      </c>
      <c r="BZ542" t="s">
        <v>111</v>
      </c>
      <c r="CA542">
        <v>0</v>
      </c>
      <c r="CB542" t="s">
        <v>7009</v>
      </c>
      <c r="CC542" t="s">
        <v>5391</v>
      </c>
      <c r="CD542" t="s">
        <v>226</v>
      </c>
      <c r="CE542" t="s">
        <v>154</v>
      </c>
      <c r="CF542" t="s">
        <v>117</v>
      </c>
      <c r="CG542">
        <v>96950</v>
      </c>
      <c r="CH542" s="3">
        <v>10.42</v>
      </c>
      <c r="CI542" s="3">
        <v>10.42</v>
      </c>
      <c r="CJ542" s="3">
        <v>15.63</v>
      </c>
      <c r="CK542" s="3">
        <v>15.63</v>
      </c>
      <c r="CL542" t="s">
        <v>132</v>
      </c>
      <c r="CM542" t="s">
        <v>234</v>
      </c>
      <c r="CN542" t="s">
        <v>133</v>
      </c>
      <c r="CP542" t="s">
        <v>111</v>
      </c>
      <c r="CQ542" t="s">
        <v>134</v>
      </c>
      <c r="CR542" t="s">
        <v>111</v>
      </c>
      <c r="CS542" t="s">
        <v>134</v>
      </c>
      <c r="CT542" t="s">
        <v>134</v>
      </c>
      <c r="CU542" t="s">
        <v>134</v>
      </c>
      <c r="CV542" t="s">
        <v>134</v>
      </c>
      <c r="CW542" t="s">
        <v>235</v>
      </c>
      <c r="CX542">
        <v>16702340560</v>
      </c>
      <c r="CY542" t="s">
        <v>231</v>
      </c>
      <c r="CZ542" t="s">
        <v>236</v>
      </c>
      <c r="DA542" t="s">
        <v>134</v>
      </c>
      <c r="DB542" t="s">
        <v>111</v>
      </c>
    </row>
    <row r="543" spans="1:111" ht="15" customHeight="1" x14ac:dyDescent="0.25">
      <c r="A543" t="s">
        <v>8559</v>
      </c>
      <c r="B543" t="s">
        <v>193</v>
      </c>
      <c r="C543" s="1">
        <v>44068.272614814814</v>
      </c>
      <c r="D543" s="1">
        <v>44146</v>
      </c>
      <c r="E543" t="s">
        <v>110</v>
      </c>
      <c r="G543" t="s">
        <v>134</v>
      </c>
      <c r="H543" t="s">
        <v>111</v>
      </c>
      <c r="I543" t="s">
        <v>111</v>
      </c>
      <c r="J543" t="s">
        <v>224</v>
      </c>
      <c r="L543" t="s">
        <v>225</v>
      </c>
      <c r="M543" t="s">
        <v>226</v>
      </c>
      <c r="N543" t="s">
        <v>154</v>
      </c>
      <c r="O543" t="s">
        <v>117</v>
      </c>
      <c r="P543">
        <v>96950</v>
      </c>
      <c r="Q543" t="s">
        <v>118</v>
      </c>
      <c r="R543" t="s">
        <v>341</v>
      </c>
      <c r="S543">
        <v>16702340560</v>
      </c>
      <c r="U543">
        <v>531110</v>
      </c>
      <c r="V543" t="s">
        <v>120</v>
      </c>
      <c r="X543" t="s">
        <v>227</v>
      </c>
      <c r="Y543" t="s">
        <v>228</v>
      </c>
      <c r="Z543" t="s">
        <v>229</v>
      </c>
      <c r="AA543" t="s">
        <v>230</v>
      </c>
      <c r="AB543" t="s">
        <v>225</v>
      </c>
      <c r="AC543" t="s">
        <v>226</v>
      </c>
      <c r="AD543" t="s">
        <v>154</v>
      </c>
      <c r="AE543" t="s">
        <v>117</v>
      </c>
      <c r="AF543">
        <v>96950</v>
      </c>
      <c r="AG543" t="s">
        <v>118</v>
      </c>
      <c r="AI543">
        <v>16702340560</v>
      </c>
      <c r="AK543" t="s">
        <v>231</v>
      </c>
      <c r="BC543" t="str">
        <f>"43-5081.01"</f>
        <v>43-5081.01</v>
      </c>
      <c r="BD543" t="s">
        <v>1053</v>
      </c>
      <c r="BE543" t="s">
        <v>8560</v>
      </c>
      <c r="BF543" t="s">
        <v>8561</v>
      </c>
      <c r="BG543">
        <v>5</v>
      </c>
      <c r="BI543" s="1">
        <v>44105</v>
      </c>
      <c r="BJ543" s="1">
        <v>44469</v>
      </c>
      <c r="BM543">
        <v>35</v>
      </c>
      <c r="BN543">
        <v>0</v>
      </c>
      <c r="BO543">
        <v>7</v>
      </c>
      <c r="BP543">
        <v>7</v>
      </c>
      <c r="BQ543">
        <v>7</v>
      </c>
      <c r="BR543">
        <v>7</v>
      </c>
      <c r="BS543">
        <v>7</v>
      </c>
      <c r="BT543">
        <v>0</v>
      </c>
      <c r="BU543" t="str">
        <f t="shared" si="35"/>
        <v>8:00 AM</v>
      </c>
      <c r="BV543" t="str">
        <f t="shared" si="36"/>
        <v>5:00 PM</v>
      </c>
      <c r="BW543" t="s">
        <v>128</v>
      </c>
      <c r="BX543">
        <v>0</v>
      </c>
      <c r="BY543">
        <v>12</v>
      </c>
      <c r="BZ543" t="s">
        <v>111</v>
      </c>
      <c r="CA543">
        <v>0</v>
      </c>
      <c r="CB543" t="s">
        <v>8562</v>
      </c>
      <c r="CC543" t="s">
        <v>225</v>
      </c>
      <c r="CD543" t="s">
        <v>226</v>
      </c>
      <c r="CE543" t="s">
        <v>154</v>
      </c>
      <c r="CF543" t="s">
        <v>117</v>
      </c>
      <c r="CG543">
        <v>96950</v>
      </c>
      <c r="CH543" s="3">
        <v>10.66</v>
      </c>
      <c r="CI543" s="3">
        <v>10.66</v>
      </c>
      <c r="CJ543" s="3">
        <v>15.99</v>
      </c>
      <c r="CK543" s="3">
        <v>15.99</v>
      </c>
      <c r="CL543" t="s">
        <v>132</v>
      </c>
      <c r="CM543" t="s">
        <v>1884</v>
      </c>
      <c r="CN543" t="s">
        <v>133</v>
      </c>
      <c r="CP543" t="s">
        <v>111</v>
      </c>
      <c r="CQ543" t="s">
        <v>134</v>
      </c>
      <c r="CR543" t="s">
        <v>111</v>
      </c>
      <c r="CS543" t="s">
        <v>134</v>
      </c>
      <c r="CT543" t="s">
        <v>134</v>
      </c>
      <c r="CU543" t="s">
        <v>134</v>
      </c>
      <c r="CV543" t="s">
        <v>119</v>
      </c>
      <c r="CW543" t="s">
        <v>235</v>
      </c>
      <c r="CX543">
        <v>16702340560</v>
      </c>
      <c r="CY543" t="s">
        <v>231</v>
      </c>
      <c r="CZ543" t="s">
        <v>236</v>
      </c>
      <c r="DA543" t="s">
        <v>134</v>
      </c>
      <c r="DB543" t="s">
        <v>111</v>
      </c>
    </row>
    <row r="544" spans="1:111" ht="15" customHeight="1" x14ac:dyDescent="0.25">
      <c r="A544" t="s">
        <v>7653</v>
      </c>
      <c r="B544" t="s">
        <v>137</v>
      </c>
      <c r="C544" s="1">
        <v>44068.279951041666</v>
      </c>
      <c r="D544" s="1">
        <v>44152</v>
      </c>
      <c r="E544" t="s">
        <v>110</v>
      </c>
      <c r="G544" t="s">
        <v>134</v>
      </c>
      <c r="H544" t="s">
        <v>111</v>
      </c>
      <c r="I544" t="s">
        <v>111</v>
      </c>
      <c r="J544" t="s">
        <v>224</v>
      </c>
      <c r="L544" t="s">
        <v>225</v>
      </c>
      <c r="M544" t="s">
        <v>226</v>
      </c>
      <c r="N544" t="s">
        <v>154</v>
      </c>
      <c r="O544" t="s">
        <v>117</v>
      </c>
      <c r="P544">
        <v>96950</v>
      </c>
      <c r="Q544" t="s">
        <v>118</v>
      </c>
      <c r="S544">
        <v>16702340560</v>
      </c>
      <c r="U544">
        <v>531110</v>
      </c>
      <c r="V544" t="s">
        <v>120</v>
      </c>
      <c r="X544" t="s">
        <v>227</v>
      </c>
      <c r="Y544" t="s">
        <v>228</v>
      </c>
      <c r="Z544" t="s">
        <v>229</v>
      </c>
      <c r="AA544" t="s">
        <v>230</v>
      </c>
      <c r="AB544" t="s">
        <v>225</v>
      </c>
      <c r="AC544" t="s">
        <v>226</v>
      </c>
      <c r="AD544" t="s">
        <v>154</v>
      </c>
      <c r="AE544" t="s">
        <v>117</v>
      </c>
      <c r="AF544">
        <v>96950</v>
      </c>
      <c r="AG544" t="s">
        <v>118</v>
      </c>
      <c r="AI544">
        <v>16702340560</v>
      </c>
      <c r="AK544" t="s">
        <v>231</v>
      </c>
      <c r="BC544" t="str">
        <f>"49-9071.00"</f>
        <v>49-9071.00</v>
      </c>
      <c r="BD544" t="s">
        <v>125</v>
      </c>
      <c r="BE544" t="s">
        <v>232</v>
      </c>
      <c r="BF544" t="s">
        <v>125</v>
      </c>
      <c r="BG544">
        <v>5</v>
      </c>
      <c r="BH544">
        <v>5</v>
      </c>
      <c r="BI544" s="1">
        <v>44105</v>
      </c>
      <c r="BJ544" s="1">
        <v>44469</v>
      </c>
      <c r="BK544" s="1">
        <v>44152</v>
      </c>
      <c r="BL544" s="1">
        <v>44469</v>
      </c>
      <c r="BM544">
        <v>35</v>
      </c>
      <c r="BN544">
        <v>0</v>
      </c>
      <c r="BO544">
        <v>7</v>
      </c>
      <c r="BP544">
        <v>7</v>
      </c>
      <c r="BQ544">
        <v>7</v>
      </c>
      <c r="BR544">
        <v>7</v>
      </c>
      <c r="BS544">
        <v>7</v>
      </c>
      <c r="BT544">
        <v>0</v>
      </c>
      <c r="BU544" t="str">
        <f t="shared" si="35"/>
        <v>8:00 AM</v>
      </c>
      <c r="BV544" t="str">
        <f t="shared" si="36"/>
        <v>5:00 PM</v>
      </c>
      <c r="BW544" t="s">
        <v>128</v>
      </c>
      <c r="BX544">
        <v>0</v>
      </c>
      <c r="BY544">
        <v>12</v>
      </c>
      <c r="BZ544" t="s">
        <v>111</v>
      </c>
      <c r="CA544">
        <v>0</v>
      </c>
      <c r="CB544" t="s">
        <v>7654</v>
      </c>
      <c r="CC544" t="s">
        <v>225</v>
      </c>
      <c r="CD544" t="s">
        <v>226</v>
      </c>
      <c r="CE544" t="s">
        <v>154</v>
      </c>
      <c r="CF544" t="s">
        <v>117</v>
      </c>
      <c r="CG544">
        <v>96950</v>
      </c>
      <c r="CH544" s="3">
        <v>12.64</v>
      </c>
      <c r="CI544" s="3">
        <v>12.64</v>
      </c>
      <c r="CJ544" s="3">
        <v>18.96</v>
      </c>
      <c r="CK544" s="3">
        <v>18.96</v>
      </c>
      <c r="CL544" t="s">
        <v>132</v>
      </c>
      <c r="CM544" t="s">
        <v>234</v>
      </c>
      <c r="CN544" t="s">
        <v>133</v>
      </c>
      <c r="CP544" t="s">
        <v>111</v>
      </c>
      <c r="CQ544" t="s">
        <v>134</v>
      </c>
      <c r="CR544" t="s">
        <v>111</v>
      </c>
      <c r="CS544" t="s">
        <v>134</v>
      </c>
      <c r="CT544" t="s">
        <v>134</v>
      </c>
      <c r="CU544" t="s">
        <v>134</v>
      </c>
      <c r="CV544" t="s">
        <v>119</v>
      </c>
      <c r="CW544" t="s">
        <v>235</v>
      </c>
      <c r="CX544">
        <v>16702340560</v>
      </c>
      <c r="CY544" t="s">
        <v>231</v>
      </c>
      <c r="CZ544" t="s">
        <v>236</v>
      </c>
      <c r="DA544" t="s">
        <v>134</v>
      </c>
      <c r="DB544" t="s">
        <v>111</v>
      </c>
    </row>
    <row r="545" spans="1:106" ht="15" customHeight="1" x14ac:dyDescent="0.25">
      <c r="A545" t="s">
        <v>1575</v>
      </c>
      <c r="B545" t="s">
        <v>137</v>
      </c>
      <c r="C545" s="1">
        <v>44068.286377430559</v>
      </c>
      <c r="D545" s="1">
        <v>44152</v>
      </c>
      <c r="E545" t="s">
        <v>110</v>
      </c>
      <c r="G545" t="s">
        <v>134</v>
      </c>
      <c r="H545" t="s">
        <v>111</v>
      </c>
      <c r="I545" t="s">
        <v>111</v>
      </c>
      <c r="J545" t="s">
        <v>224</v>
      </c>
      <c r="L545" t="s">
        <v>225</v>
      </c>
      <c r="M545" t="s">
        <v>226</v>
      </c>
      <c r="N545" t="s">
        <v>154</v>
      </c>
      <c r="O545" t="s">
        <v>117</v>
      </c>
      <c r="P545">
        <v>96950</v>
      </c>
      <c r="Q545" t="s">
        <v>118</v>
      </c>
      <c r="S545">
        <v>16702340560</v>
      </c>
      <c r="U545">
        <v>531110</v>
      </c>
      <c r="V545" t="s">
        <v>120</v>
      </c>
      <c r="X545" t="s">
        <v>227</v>
      </c>
      <c r="Y545" t="s">
        <v>228</v>
      </c>
      <c r="Z545" t="s">
        <v>229</v>
      </c>
      <c r="AA545" t="s">
        <v>230</v>
      </c>
      <c r="AB545" t="s">
        <v>225</v>
      </c>
      <c r="AC545" t="s">
        <v>226</v>
      </c>
      <c r="AD545" t="s">
        <v>154</v>
      </c>
      <c r="AE545" t="s">
        <v>117</v>
      </c>
      <c r="AF545">
        <v>96950</v>
      </c>
      <c r="AG545" t="s">
        <v>118</v>
      </c>
      <c r="AI545">
        <v>16702340560</v>
      </c>
      <c r="AK545" t="s">
        <v>231</v>
      </c>
      <c r="BC545" t="str">
        <f>"37-2012.00"</f>
        <v>37-2012.00</v>
      </c>
      <c r="BD545" t="s">
        <v>424</v>
      </c>
      <c r="BE545" t="s">
        <v>1576</v>
      </c>
      <c r="BF545" t="s">
        <v>1577</v>
      </c>
      <c r="BG545">
        <v>5</v>
      </c>
      <c r="BH545">
        <v>5</v>
      </c>
      <c r="BI545" s="1">
        <v>44105</v>
      </c>
      <c r="BJ545" s="1">
        <v>44469</v>
      </c>
      <c r="BK545" s="1">
        <v>44152</v>
      </c>
      <c r="BL545" s="1">
        <v>44469</v>
      </c>
      <c r="BM545">
        <v>35</v>
      </c>
      <c r="BN545">
        <v>0</v>
      </c>
      <c r="BO545">
        <v>7</v>
      </c>
      <c r="BP545">
        <v>7</v>
      </c>
      <c r="BQ545">
        <v>7</v>
      </c>
      <c r="BR545">
        <v>7</v>
      </c>
      <c r="BS545">
        <v>7</v>
      </c>
      <c r="BT545">
        <v>0</v>
      </c>
      <c r="BU545" t="str">
        <f t="shared" si="35"/>
        <v>8:00 AM</v>
      </c>
      <c r="BV545" t="str">
        <f t="shared" si="36"/>
        <v>5:00 PM</v>
      </c>
      <c r="BW545" t="s">
        <v>128</v>
      </c>
      <c r="BX545">
        <v>0</v>
      </c>
      <c r="BY545">
        <v>3</v>
      </c>
      <c r="BZ545" t="s">
        <v>111</v>
      </c>
      <c r="CA545">
        <v>0</v>
      </c>
      <c r="CB545" t="s">
        <v>1578</v>
      </c>
      <c r="CC545" t="s">
        <v>225</v>
      </c>
      <c r="CD545" t="s">
        <v>226</v>
      </c>
      <c r="CE545" t="s">
        <v>154</v>
      </c>
      <c r="CF545" t="s">
        <v>117</v>
      </c>
      <c r="CG545">
        <v>96950</v>
      </c>
      <c r="CH545" s="3">
        <v>9.41</v>
      </c>
      <c r="CI545" s="3">
        <v>9.41</v>
      </c>
      <c r="CJ545" s="3">
        <v>14.12</v>
      </c>
      <c r="CK545" s="3">
        <v>14.12</v>
      </c>
      <c r="CL545" t="s">
        <v>132</v>
      </c>
      <c r="CM545" t="s">
        <v>234</v>
      </c>
      <c r="CN545" t="s">
        <v>133</v>
      </c>
      <c r="CP545" t="s">
        <v>111</v>
      </c>
      <c r="CQ545" t="s">
        <v>134</v>
      </c>
      <c r="CR545" t="s">
        <v>111</v>
      </c>
      <c r="CS545" t="s">
        <v>134</v>
      </c>
      <c r="CT545" t="s">
        <v>134</v>
      </c>
      <c r="CU545" t="s">
        <v>134</v>
      </c>
      <c r="CV545" t="s">
        <v>119</v>
      </c>
      <c r="CW545" t="s">
        <v>235</v>
      </c>
      <c r="CX545">
        <v>16702340560</v>
      </c>
      <c r="CY545" t="s">
        <v>231</v>
      </c>
      <c r="CZ545" t="s">
        <v>236</v>
      </c>
      <c r="DA545" t="s">
        <v>134</v>
      </c>
      <c r="DB545" t="s">
        <v>111</v>
      </c>
    </row>
    <row r="546" spans="1:106" ht="15" customHeight="1" x14ac:dyDescent="0.25">
      <c r="A546" t="s">
        <v>6642</v>
      </c>
      <c r="B546" t="s">
        <v>109</v>
      </c>
      <c r="C546" s="1">
        <v>44068.314237384257</v>
      </c>
      <c r="D546" s="1">
        <v>44158</v>
      </c>
      <c r="E546" t="s">
        <v>110</v>
      </c>
      <c r="G546" t="s">
        <v>111</v>
      </c>
      <c r="H546" t="s">
        <v>111</v>
      </c>
      <c r="I546" t="s">
        <v>111</v>
      </c>
      <c r="J546" t="s">
        <v>6643</v>
      </c>
      <c r="L546" t="s">
        <v>6644</v>
      </c>
      <c r="M546" t="s">
        <v>6645</v>
      </c>
      <c r="N546" t="s">
        <v>154</v>
      </c>
      <c r="O546" t="s">
        <v>117</v>
      </c>
      <c r="P546">
        <v>96950</v>
      </c>
      <c r="Q546" t="s">
        <v>118</v>
      </c>
      <c r="S546">
        <v>16702850244</v>
      </c>
      <c r="U546">
        <v>541614</v>
      </c>
      <c r="V546" t="s">
        <v>120</v>
      </c>
      <c r="X546" t="s">
        <v>6646</v>
      </c>
      <c r="Y546" t="s">
        <v>6647</v>
      </c>
      <c r="Z546" t="s">
        <v>6648</v>
      </c>
      <c r="AA546" t="s">
        <v>1999</v>
      </c>
      <c r="AB546" t="s">
        <v>6644</v>
      </c>
      <c r="AC546" t="s">
        <v>6645</v>
      </c>
      <c r="AD546" t="s">
        <v>154</v>
      </c>
      <c r="AE546" t="s">
        <v>117</v>
      </c>
      <c r="AF546">
        <v>96950</v>
      </c>
      <c r="AG546" t="s">
        <v>118</v>
      </c>
      <c r="AI546">
        <v>16718987695</v>
      </c>
      <c r="AK546" t="s">
        <v>6649</v>
      </c>
      <c r="BC546" t="str">
        <f>"43-5071.00"</f>
        <v>43-5071.00</v>
      </c>
      <c r="BD546" t="s">
        <v>2215</v>
      </c>
      <c r="BE546" t="s">
        <v>6650</v>
      </c>
      <c r="BF546" t="s">
        <v>6651</v>
      </c>
      <c r="BG546">
        <v>1</v>
      </c>
      <c r="BI546" s="1">
        <v>44105</v>
      </c>
      <c r="BJ546" s="1">
        <v>44469</v>
      </c>
      <c r="BM546">
        <v>40</v>
      </c>
      <c r="BN546">
        <v>0</v>
      </c>
      <c r="BO546">
        <v>8</v>
      </c>
      <c r="BP546">
        <v>8</v>
      </c>
      <c r="BQ546">
        <v>8</v>
      </c>
      <c r="BR546">
        <v>8</v>
      </c>
      <c r="BS546">
        <v>8</v>
      </c>
      <c r="BT546">
        <v>0</v>
      </c>
      <c r="BU546" t="str">
        <f t="shared" si="35"/>
        <v>8:00 AM</v>
      </c>
      <c r="BV546" t="str">
        <f t="shared" si="36"/>
        <v>5:00 PM</v>
      </c>
      <c r="BW546" t="s">
        <v>128</v>
      </c>
      <c r="BX546">
        <v>3</v>
      </c>
      <c r="BY546">
        <v>6</v>
      </c>
      <c r="BZ546" t="s">
        <v>111</v>
      </c>
      <c r="CA546">
        <v>0</v>
      </c>
      <c r="CB546" s="2" t="s">
        <v>6652</v>
      </c>
      <c r="CC546" t="s">
        <v>6644</v>
      </c>
      <c r="CD546" t="s">
        <v>6653</v>
      </c>
      <c r="CE546" t="s">
        <v>154</v>
      </c>
      <c r="CF546" t="s">
        <v>117</v>
      </c>
      <c r="CG546">
        <v>96950</v>
      </c>
      <c r="CH546" s="3">
        <v>15.93</v>
      </c>
      <c r="CI546" s="3">
        <v>15.93</v>
      </c>
      <c r="CJ546" s="3">
        <v>23.9</v>
      </c>
      <c r="CK546" s="3">
        <v>23.9</v>
      </c>
      <c r="CL546" t="s">
        <v>132</v>
      </c>
      <c r="CM546" t="s">
        <v>119</v>
      </c>
      <c r="CN546" t="s">
        <v>133</v>
      </c>
      <c r="CP546" t="s">
        <v>111</v>
      </c>
      <c r="CQ546" t="s">
        <v>134</v>
      </c>
      <c r="CR546" t="s">
        <v>111</v>
      </c>
      <c r="CS546" t="s">
        <v>134</v>
      </c>
      <c r="CT546" t="s">
        <v>134</v>
      </c>
      <c r="CU546" t="s">
        <v>134</v>
      </c>
      <c r="CV546" t="s">
        <v>119</v>
      </c>
      <c r="CW546" t="s">
        <v>119</v>
      </c>
      <c r="CX546">
        <v>16702850244</v>
      </c>
      <c r="CY546" t="s">
        <v>6649</v>
      </c>
      <c r="CZ546" t="s">
        <v>119</v>
      </c>
      <c r="DA546" t="s">
        <v>134</v>
      </c>
      <c r="DB546" t="s">
        <v>111</v>
      </c>
    </row>
    <row r="547" spans="1:106" ht="15" customHeight="1" x14ac:dyDescent="0.25">
      <c r="A547" t="s">
        <v>9682</v>
      </c>
      <c r="B547" t="s">
        <v>137</v>
      </c>
      <c r="C547" s="1">
        <v>44068.319560763892</v>
      </c>
      <c r="D547" s="1">
        <v>44169</v>
      </c>
      <c r="E547" t="s">
        <v>110</v>
      </c>
      <c r="G547" t="s">
        <v>134</v>
      </c>
      <c r="H547" t="s">
        <v>111</v>
      </c>
      <c r="I547" t="s">
        <v>111</v>
      </c>
      <c r="J547" t="s">
        <v>210</v>
      </c>
      <c r="K547" t="s">
        <v>119</v>
      </c>
      <c r="L547" t="s">
        <v>211</v>
      </c>
      <c r="M547" t="s">
        <v>212</v>
      </c>
      <c r="N547" t="s">
        <v>116</v>
      </c>
      <c r="O547" t="s">
        <v>117</v>
      </c>
      <c r="P547">
        <v>96950</v>
      </c>
      <c r="Q547" t="s">
        <v>118</v>
      </c>
      <c r="R547" t="s">
        <v>119</v>
      </c>
      <c r="S547">
        <v>16702873622</v>
      </c>
      <c r="U547">
        <v>5613</v>
      </c>
      <c r="V547" t="s">
        <v>120</v>
      </c>
      <c r="X547" t="s">
        <v>213</v>
      </c>
      <c r="Y547" t="s">
        <v>214</v>
      </c>
      <c r="Z547" t="s">
        <v>215</v>
      </c>
      <c r="AA547" t="s">
        <v>216</v>
      </c>
      <c r="AB547" t="s">
        <v>211</v>
      </c>
      <c r="AC547" t="s">
        <v>212</v>
      </c>
      <c r="AD547" t="s">
        <v>116</v>
      </c>
      <c r="AE547" t="s">
        <v>117</v>
      </c>
      <c r="AF547">
        <v>96950</v>
      </c>
      <c r="AG547" t="s">
        <v>118</v>
      </c>
      <c r="AH547" t="s">
        <v>119</v>
      </c>
      <c r="AI547">
        <v>16702873622</v>
      </c>
      <c r="AK547" t="s">
        <v>217</v>
      </c>
      <c r="BC547" t="str">
        <f>"43-3031.00"</f>
        <v>43-3031.00</v>
      </c>
      <c r="BD547" t="s">
        <v>176</v>
      </c>
      <c r="BE547" t="s">
        <v>218</v>
      </c>
      <c r="BF547" t="s">
        <v>219</v>
      </c>
      <c r="BG547">
        <v>1</v>
      </c>
      <c r="BH547">
        <v>1</v>
      </c>
      <c r="BI547" s="1">
        <v>44105</v>
      </c>
      <c r="BJ547" s="1">
        <v>45199</v>
      </c>
      <c r="BK547" s="1">
        <v>44169</v>
      </c>
      <c r="BL547" s="1">
        <v>45199</v>
      </c>
      <c r="BM547">
        <v>40</v>
      </c>
      <c r="BN547">
        <v>0</v>
      </c>
      <c r="BO547">
        <v>8</v>
      </c>
      <c r="BP547">
        <v>8</v>
      </c>
      <c r="BQ547">
        <v>8</v>
      </c>
      <c r="BR547">
        <v>8</v>
      </c>
      <c r="BS547">
        <v>8</v>
      </c>
      <c r="BT547">
        <v>0</v>
      </c>
      <c r="BU547" t="str">
        <f t="shared" si="35"/>
        <v>8:00 AM</v>
      </c>
      <c r="BV547" t="str">
        <f t="shared" si="36"/>
        <v>5:00 PM</v>
      </c>
      <c r="BW547" t="s">
        <v>128</v>
      </c>
      <c r="BX547">
        <v>0</v>
      </c>
      <c r="BY547">
        <v>24</v>
      </c>
      <c r="BZ547" t="s">
        <v>111</v>
      </c>
      <c r="CA547">
        <v>0</v>
      </c>
      <c r="CB547" t="s">
        <v>220</v>
      </c>
      <c r="CC547" t="s">
        <v>221</v>
      </c>
      <c r="CD547" t="s">
        <v>222</v>
      </c>
      <c r="CE547" t="s">
        <v>116</v>
      </c>
      <c r="CF547" t="s">
        <v>117</v>
      </c>
      <c r="CG547">
        <v>96950</v>
      </c>
      <c r="CH547" s="3">
        <v>13.9</v>
      </c>
      <c r="CI547" s="3">
        <v>13.9</v>
      </c>
      <c r="CJ547" s="3">
        <v>20.85</v>
      </c>
      <c r="CK547" s="3">
        <v>20.85</v>
      </c>
      <c r="CL547" t="s">
        <v>132</v>
      </c>
      <c r="CM547" t="s">
        <v>119</v>
      </c>
      <c r="CN547" t="s">
        <v>133</v>
      </c>
      <c r="CP547" t="s">
        <v>111</v>
      </c>
      <c r="CQ547" t="s">
        <v>134</v>
      </c>
      <c r="CR547" t="s">
        <v>111</v>
      </c>
      <c r="CS547" t="s">
        <v>134</v>
      </c>
      <c r="CT547" t="s">
        <v>119</v>
      </c>
      <c r="CU547" t="s">
        <v>134</v>
      </c>
      <c r="CV547" t="s">
        <v>119</v>
      </c>
      <c r="CW547" t="s">
        <v>119</v>
      </c>
      <c r="CX547">
        <v>16702873622</v>
      </c>
      <c r="CY547" t="s">
        <v>217</v>
      </c>
      <c r="CZ547" t="s">
        <v>119</v>
      </c>
      <c r="DA547" t="s">
        <v>134</v>
      </c>
      <c r="DB547" t="s">
        <v>111</v>
      </c>
    </row>
    <row r="548" spans="1:106" ht="15" customHeight="1" x14ac:dyDescent="0.25">
      <c r="A548" t="s">
        <v>209</v>
      </c>
      <c r="B548" t="s">
        <v>137</v>
      </c>
      <c r="C548" s="1">
        <v>44068.323677777778</v>
      </c>
      <c r="D548" s="1">
        <v>44169</v>
      </c>
      <c r="E548" t="s">
        <v>110</v>
      </c>
      <c r="G548" t="s">
        <v>111</v>
      </c>
      <c r="H548" t="s">
        <v>111</v>
      </c>
      <c r="I548" t="s">
        <v>111</v>
      </c>
      <c r="J548" t="s">
        <v>210</v>
      </c>
      <c r="K548" t="s">
        <v>119</v>
      </c>
      <c r="L548" t="s">
        <v>211</v>
      </c>
      <c r="M548" t="s">
        <v>212</v>
      </c>
      <c r="N548" t="s">
        <v>116</v>
      </c>
      <c r="O548" t="s">
        <v>117</v>
      </c>
      <c r="P548">
        <v>96950</v>
      </c>
      <c r="Q548" t="s">
        <v>118</v>
      </c>
      <c r="R548" t="s">
        <v>119</v>
      </c>
      <c r="S548">
        <v>16702873622</v>
      </c>
      <c r="U548">
        <v>5613</v>
      </c>
      <c r="V548" t="s">
        <v>120</v>
      </c>
      <c r="X548" t="s">
        <v>213</v>
      </c>
      <c r="Y548" t="s">
        <v>214</v>
      </c>
      <c r="Z548" t="s">
        <v>215</v>
      </c>
      <c r="AA548" t="s">
        <v>216</v>
      </c>
      <c r="AB548" t="s">
        <v>211</v>
      </c>
      <c r="AC548" t="s">
        <v>212</v>
      </c>
      <c r="AD548" t="s">
        <v>116</v>
      </c>
      <c r="AE548" t="s">
        <v>117</v>
      </c>
      <c r="AF548">
        <v>96950</v>
      </c>
      <c r="AG548" t="s">
        <v>118</v>
      </c>
      <c r="AH548" t="s">
        <v>119</v>
      </c>
      <c r="AI548">
        <v>16702873622</v>
      </c>
      <c r="AK548" t="s">
        <v>217</v>
      </c>
      <c r="BC548" t="str">
        <f>"43-3031.00"</f>
        <v>43-3031.00</v>
      </c>
      <c r="BD548" t="s">
        <v>176</v>
      </c>
      <c r="BE548" t="s">
        <v>218</v>
      </c>
      <c r="BF548" t="s">
        <v>219</v>
      </c>
      <c r="BG548">
        <v>1</v>
      </c>
      <c r="BH548">
        <v>1</v>
      </c>
      <c r="BI548" s="1">
        <v>44105</v>
      </c>
      <c r="BJ548" s="1">
        <v>44469</v>
      </c>
      <c r="BK548" s="1">
        <v>44169</v>
      </c>
      <c r="BL548" s="1">
        <v>44469</v>
      </c>
      <c r="BM548">
        <v>40</v>
      </c>
      <c r="BN548">
        <v>0</v>
      </c>
      <c r="BO548">
        <v>8</v>
      </c>
      <c r="BP548">
        <v>8</v>
      </c>
      <c r="BQ548">
        <v>8</v>
      </c>
      <c r="BR548">
        <v>8</v>
      </c>
      <c r="BS548">
        <v>8</v>
      </c>
      <c r="BT548">
        <v>0</v>
      </c>
      <c r="BU548" t="str">
        <f t="shared" si="35"/>
        <v>8:00 AM</v>
      </c>
      <c r="BV548" t="str">
        <f t="shared" si="36"/>
        <v>5:00 PM</v>
      </c>
      <c r="BW548" t="s">
        <v>128</v>
      </c>
      <c r="BX548">
        <v>0</v>
      </c>
      <c r="BY548">
        <v>24</v>
      </c>
      <c r="BZ548" t="s">
        <v>111</v>
      </c>
      <c r="CA548">
        <v>0</v>
      </c>
      <c r="CB548" t="s">
        <v>220</v>
      </c>
      <c r="CC548" t="s">
        <v>221</v>
      </c>
      <c r="CD548" t="s">
        <v>222</v>
      </c>
      <c r="CE548" t="s">
        <v>116</v>
      </c>
      <c r="CF548" t="s">
        <v>117</v>
      </c>
      <c r="CG548">
        <v>96950</v>
      </c>
      <c r="CH548" s="3">
        <v>13.9</v>
      </c>
      <c r="CI548" s="3">
        <v>13.9</v>
      </c>
      <c r="CJ548" s="3">
        <v>20.85</v>
      </c>
      <c r="CK548" s="3">
        <v>20.85</v>
      </c>
      <c r="CL548" t="s">
        <v>132</v>
      </c>
      <c r="CM548" t="s">
        <v>119</v>
      </c>
      <c r="CN548" t="s">
        <v>133</v>
      </c>
      <c r="CP548" t="s">
        <v>111</v>
      </c>
      <c r="CQ548" t="s">
        <v>134</v>
      </c>
      <c r="CR548" t="s">
        <v>111</v>
      </c>
      <c r="CS548" t="s">
        <v>134</v>
      </c>
      <c r="CT548" t="s">
        <v>119</v>
      </c>
      <c r="CU548" t="s">
        <v>134</v>
      </c>
      <c r="CV548" t="s">
        <v>119</v>
      </c>
      <c r="CW548" t="s">
        <v>119</v>
      </c>
      <c r="CX548">
        <v>16702873622</v>
      </c>
      <c r="CY548" t="s">
        <v>217</v>
      </c>
      <c r="CZ548" t="s">
        <v>119</v>
      </c>
      <c r="DA548" t="s">
        <v>134</v>
      </c>
      <c r="DB548" t="s">
        <v>111</v>
      </c>
    </row>
    <row r="549" spans="1:106" ht="15" customHeight="1" x14ac:dyDescent="0.25">
      <c r="A549" t="s">
        <v>4883</v>
      </c>
      <c r="B549" t="s">
        <v>193</v>
      </c>
      <c r="C549" s="1">
        <v>44068.832411805553</v>
      </c>
      <c r="D549" s="1">
        <v>44144</v>
      </c>
      <c r="E549" t="s">
        <v>138</v>
      </c>
      <c r="F549" s="1">
        <v>44103.833333333336</v>
      </c>
      <c r="G549" t="s">
        <v>134</v>
      </c>
      <c r="H549" t="s">
        <v>111</v>
      </c>
      <c r="I549" t="s">
        <v>111</v>
      </c>
      <c r="J549" t="s">
        <v>1087</v>
      </c>
      <c r="K549" t="s">
        <v>1088</v>
      </c>
      <c r="L549" t="s">
        <v>1101</v>
      </c>
      <c r="N549" t="s">
        <v>154</v>
      </c>
      <c r="O549" t="s">
        <v>117</v>
      </c>
      <c r="P549">
        <v>96950</v>
      </c>
      <c r="Q549" t="s">
        <v>118</v>
      </c>
      <c r="S549">
        <v>16702342902</v>
      </c>
      <c r="T549">
        <v>128</v>
      </c>
      <c r="U549">
        <v>62111</v>
      </c>
      <c r="V549" t="s">
        <v>120</v>
      </c>
      <c r="X549" t="s">
        <v>422</v>
      </c>
      <c r="Y549" t="s">
        <v>4884</v>
      </c>
      <c r="Z549" t="s">
        <v>4885</v>
      </c>
      <c r="AA549" t="s">
        <v>4886</v>
      </c>
      <c r="AB549" t="s">
        <v>1095</v>
      </c>
      <c r="AD549" t="s">
        <v>116</v>
      </c>
      <c r="AE549" t="s">
        <v>117</v>
      </c>
      <c r="AF549">
        <v>96950</v>
      </c>
      <c r="AG549" t="s">
        <v>118</v>
      </c>
      <c r="AI549">
        <v>16702342902</v>
      </c>
      <c r="AJ549">
        <v>128</v>
      </c>
      <c r="AK549" t="s">
        <v>1096</v>
      </c>
      <c r="BC549" t="str">
        <f>"15-1151.00"</f>
        <v>15-1151.00</v>
      </c>
      <c r="BD549" t="s">
        <v>1183</v>
      </c>
      <c r="BE549" t="s">
        <v>4887</v>
      </c>
      <c r="BF549" t="s">
        <v>2903</v>
      </c>
      <c r="BG549">
        <v>1</v>
      </c>
      <c r="BI549" s="1">
        <v>44105</v>
      </c>
      <c r="BJ549" s="1">
        <v>44469</v>
      </c>
      <c r="BM549">
        <v>40</v>
      </c>
      <c r="BN549">
        <v>0</v>
      </c>
      <c r="BO549">
        <v>8</v>
      </c>
      <c r="BP549">
        <v>8</v>
      </c>
      <c r="BQ549">
        <v>8</v>
      </c>
      <c r="BR549">
        <v>8</v>
      </c>
      <c r="BS549">
        <v>8</v>
      </c>
      <c r="BT549">
        <v>0</v>
      </c>
      <c r="BU549" t="str">
        <f t="shared" si="35"/>
        <v>8:00 AM</v>
      </c>
      <c r="BV549" t="str">
        <f t="shared" si="36"/>
        <v>5:00 PM</v>
      </c>
      <c r="BW549" t="s">
        <v>349</v>
      </c>
      <c r="BX549">
        <v>0</v>
      </c>
      <c r="BY549">
        <v>12</v>
      </c>
      <c r="BZ549" t="s">
        <v>111</v>
      </c>
      <c r="CA549">
        <v>0</v>
      </c>
      <c r="CB549" s="2" t="s">
        <v>4888</v>
      </c>
      <c r="CC549" t="s">
        <v>1101</v>
      </c>
      <c r="CE549" t="s">
        <v>154</v>
      </c>
      <c r="CF549" t="s">
        <v>117</v>
      </c>
      <c r="CG549">
        <v>96950</v>
      </c>
      <c r="CH549" s="3">
        <v>17.48</v>
      </c>
      <c r="CI549" s="3">
        <v>17.48</v>
      </c>
      <c r="CL549" t="s">
        <v>132</v>
      </c>
      <c r="CM549" t="s">
        <v>119</v>
      </c>
      <c r="CN549" t="s">
        <v>133</v>
      </c>
      <c r="CP549" t="s">
        <v>111</v>
      </c>
      <c r="CQ549" t="s">
        <v>134</v>
      </c>
      <c r="CR549" t="s">
        <v>111</v>
      </c>
      <c r="CS549" t="s">
        <v>111</v>
      </c>
      <c r="CT549" t="s">
        <v>119</v>
      </c>
      <c r="CU549" t="s">
        <v>119</v>
      </c>
      <c r="CV549" t="s">
        <v>119</v>
      </c>
      <c r="CW549" t="s">
        <v>4184</v>
      </c>
      <c r="CX549">
        <v>16702342902</v>
      </c>
      <c r="CY549" t="s">
        <v>4889</v>
      </c>
      <c r="CZ549" t="s">
        <v>119</v>
      </c>
      <c r="DA549" t="s">
        <v>134</v>
      </c>
      <c r="DB549" t="s">
        <v>111</v>
      </c>
    </row>
    <row r="550" spans="1:106" ht="15" customHeight="1" x14ac:dyDescent="0.25">
      <c r="A550" t="s">
        <v>7380</v>
      </c>
      <c r="B550" t="s">
        <v>193</v>
      </c>
      <c r="C550" s="1">
        <v>44068.958857407408</v>
      </c>
      <c r="D550" s="1">
        <v>44167</v>
      </c>
      <c r="E550" t="s">
        <v>138</v>
      </c>
      <c r="F550" s="1">
        <v>44103.833333333336</v>
      </c>
      <c r="G550" t="s">
        <v>111</v>
      </c>
      <c r="H550" t="s">
        <v>111</v>
      </c>
      <c r="I550" t="s">
        <v>111</v>
      </c>
      <c r="J550" t="s">
        <v>7381</v>
      </c>
      <c r="K550" t="s">
        <v>7382</v>
      </c>
      <c r="L550" t="s">
        <v>7383</v>
      </c>
      <c r="N550" t="s">
        <v>116</v>
      </c>
      <c r="O550" t="s">
        <v>117</v>
      </c>
      <c r="P550">
        <v>96950</v>
      </c>
      <c r="Q550" t="s">
        <v>118</v>
      </c>
      <c r="S550">
        <v>16704834001</v>
      </c>
      <c r="U550">
        <v>53131</v>
      </c>
      <c r="V550" t="s">
        <v>120</v>
      </c>
      <c r="X550" t="s">
        <v>7384</v>
      </c>
      <c r="Y550" t="s">
        <v>7385</v>
      </c>
      <c r="Z550" t="s">
        <v>7386</v>
      </c>
      <c r="AA550" t="s">
        <v>1169</v>
      </c>
      <c r="AB550" t="s">
        <v>7383</v>
      </c>
      <c r="AD550" t="s">
        <v>116</v>
      </c>
      <c r="AE550" t="s">
        <v>117</v>
      </c>
      <c r="AF550">
        <v>96950</v>
      </c>
      <c r="AG550" t="s">
        <v>118</v>
      </c>
      <c r="AI550">
        <v>16704834001</v>
      </c>
      <c r="AK550" t="s">
        <v>7387</v>
      </c>
      <c r="BC550" t="str">
        <f>"49-9071.00"</f>
        <v>49-9071.00</v>
      </c>
      <c r="BD550" t="s">
        <v>125</v>
      </c>
      <c r="BE550" t="s">
        <v>7388</v>
      </c>
      <c r="BF550" t="s">
        <v>125</v>
      </c>
      <c r="BG550">
        <v>1</v>
      </c>
      <c r="BI550" s="1">
        <v>44105</v>
      </c>
      <c r="BJ550" s="1">
        <v>44469</v>
      </c>
      <c r="BM550">
        <v>40</v>
      </c>
      <c r="BN550">
        <v>0</v>
      </c>
      <c r="BO550">
        <v>8</v>
      </c>
      <c r="BP550">
        <v>8</v>
      </c>
      <c r="BQ550">
        <v>8</v>
      </c>
      <c r="BR550">
        <v>8</v>
      </c>
      <c r="BS550">
        <v>8</v>
      </c>
      <c r="BT550">
        <v>0</v>
      </c>
      <c r="BU550" t="str">
        <f t="shared" si="35"/>
        <v>8:00 AM</v>
      </c>
      <c r="BV550" t="str">
        <f t="shared" si="36"/>
        <v>5:00 PM</v>
      </c>
      <c r="BW550" t="s">
        <v>128</v>
      </c>
      <c r="BX550">
        <v>0</v>
      </c>
      <c r="BY550">
        <v>24</v>
      </c>
      <c r="BZ550" t="s">
        <v>111</v>
      </c>
      <c r="CA550">
        <v>0</v>
      </c>
      <c r="CB550" t="s">
        <v>7389</v>
      </c>
      <c r="CC550" t="s">
        <v>7390</v>
      </c>
      <c r="CE550" t="s">
        <v>154</v>
      </c>
      <c r="CF550" t="s">
        <v>117</v>
      </c>
      <c r="CG550">
        <v>96950</v>
      </c>
      <c r="CH550" s="3">
        <v>12.64</v>
      </c>
      <c r="CI550" s="3">
        <v>13</v>
      </c>
      <c r="CJ550" s="3">
        <v>18.96</v>
      </c>
      <c r="CK550" s="3">
        <v>19.5</v>
      </c>
      <c r="CL550" t="s">
        <v>132</v>
      </c>
      <c r="CN550" t="s">
        <v>133</v>
      </c>
      <c r="CP550" t="s">
        <v>111</v>
      </c>
      <c r="CQ550" t="s">
        <v>134</v>
      </c>
      <c r="CR550" t="s">
        <v>134</v>
      </c>
      <c r="CS550" t="s">
        <v>134</v>
      </c>
      <c r="CT550" t="s">
        <v>119</v>
      </c>
      <c r="CU550" t="s">
        <v>134</v>
      </c>
      <c r="CV550" t="s">
        <v>119</v>
      </c>
      <c r="CW550" t="s">
        <v>119</v>
      </c>
      <c r="CX550">
        <v>16704834001</v>
      </c>
      <c r="CY550" t="s">
        <v>7387</v>
      </c>
      <c r="CZ550" t="s">
        <v>7391</v>
      </c>
      <c r="DA550" t="s">
        <v>134</v>
      </c>
      <c r="DB550" t="s">
        <v>111</v>
      </c>
    </row>
    <row r="551" spans="1:106" ht="15" customHeight="1" x14ac:dyDescent="0.25">
      <c r="A551" t="s">
        <v>4637</v>
      </c>
      <c r="B551" t="s">
        <v>109</v>
      </c>
      <c r="C551" s="1">
        <v>44069.021535416665</v>
      </c>
      <c r="D551" s="1">
        <v>44158</v>
      </c>
      <c r="E551" t="s">
        <v>110</v>
      </c>
      <c r="G551" t="s">
        <v>134</v>
      </c>
      <c r="H551" t="s">
        <v>111</v>
      </c>
      <c r="I551" t="s">
        <v>111</v>
      </c>
      <c r="J551" t="s">
        <v>810</v>
      </c>
      <c r="L551" t="s">
        <v>811</v>
      </c>
      <c r="N551" t="s">
        <v>154</v>
      </c>
      <c r="O551" t="s">
        <v>117</v>
      </c>
      <c r="P551">
        <v>96950</v>
      </c>
      <c r="Q551" t="s">
        <v>118</v>
      </c>
      <c r="S551">
        <v>16702330020</v>
      </c>
      <c r="U551">
        <v>2362</v>
      </c>
      <c r="V551" t="s">
        <v>120</v>
      </c>
      <c r="X551" t="s">
        <v>812</v>
      </c>
      <c r="Y551" t="s">
        <v>813</v>
      </c>
      <c r="AA551" t="s">
        <v>814</v>
      </c>
      <c r="AB551" t="s">
        <v>811</v>
      </c>
      <c r="AD551" t="s">
        <v>154</v>
      </c>
      <c r="AE551" t="s">
        <v>117</v>
      </c>
      <c r="AF551">
        <v>96950</v>
      </c>
      <c r="AG551" t="s">
        <v>118</v>
      </c>
      <c r="AI551">
        <v>16702330020</v>
      </c>
      <c r="AK551" t="s">
        <v>815</v>
      </c>
      <c r="BC551" t="str">
        <f>"43-3031.00"</f>
        <v>43-3031.00</v>
      </c>
      <c r="BD551" t="s">
        <v>176</v>
      </c>
      <c r="BE551" t="s">
        <v>4638</v>
      </c>
      <c r="BF551" t="s">
        <v>176</v>
      </c>
      <c r="BG551">
        <v>1</v>
      </c>
      <c r="BI551" s="1">
        <v>44105</v>
      </c>
      <c r="BJ551" s="1">
        <v>44469</v>
      </c>
      <c r="BM551">
        <v>40</v>
      </c>
      <c r="BN551">
        <v>0</v>
      </c>
      <c r="BO551">
        <v>8</v>
      </c>
      <c r="BP551">
        <v>8</v>
      </c>
      <c r="BQ551">
        <v>8</v>
      </c>
      <c r="BR551">
        <v>8</v>
      </c>
      <c r="BS551">
        <v>8</v>
      </c>
      <c r="BT551">
        <v>0</v>
      </c>
      <c r="BU551" t="str">
        <f>"9:00 AM"</f>
        <v>9:00 AM</v>
      </c>
      <c r="BV551" t="str">
        <f>"6:00 PM"</f>
        <v>6:00 PM</v>
      </c>
      <c r="BW551" t="s">
        <v>349</v>
      </c>
      <c r="BX551">
        <v>0</v>
      </c>
      <c r="BY551">
        <v>24</v>
      </c>
      <c r="BZ551" t="s">
        <v>111</v>
      </c>
      <c r="CA551">
        <v>0</v>
      </c>
      <c r="CB551" s="2" t="s">
        <v>4639</v>
      </c>
      <c r="CC551" t="s">
        <v>811</v>
      </c>
      <c r="CE551" t="s">
        <v>154</v>
      </c>
      <c r="CF551" t="s">
        <v>117</v>
      </c>
      <c r="CG551">
        <v>96950</v>
      </c>
      <c r="CH551" s="3">
        <v>9.8699999999999992</v>
      </c>
      <c r="CI551" s="3">
        <v>9.8699999999999992</v>
      </c>
      <c r="CJ551" s="3">
        <v>14.81</v>
      </c>
      <c r="CK551" s="3">
        <v>14.81</v>
      </c>
      <c r="CL551" t="s">
        <v>132</v>
      </c>
      <c r="CM551" t="s">
        <v>119</v>
      </c>
      <c r="CN551" t="s">
        <v>133</v>
      </c>
      <c r="CP551" t="s">
        <v>111</v>
      </c>
      <c r="CQ551" t="s">
        <v>134</v>
      </c>
      <c r="CR551" t="s">
        <v>111</v>
      </c>
      <c r="CS551" t="s">
        <v>134</v>
      </c>
      <c r="CT551" t="s">
        <v>119</v>
      </c>
      <c r="CU551" t="s">
        <v>134</v>
      </c>
      <c r="CV551" t="s">
        <v>119</v>
      </c>
      <c r="CW551" t="s">
        <v>119</v>
      </c>
      <c r="CX551">
        <v>16702330020</v>
      </c>
      <c r="CY551" t="s">
        <v>815</v>
      </c>
      <c r="CZ551" t="s">
        <v>119</v>
      </c>
      <c r="DA551" t="s">
        <v>134</v>
      </c>
      <c r="DB551" t="s">
        <v>111</v>
      </c>
    </row>
    <row r="552" spans="1:106" ht="15" customHeight="1" x14ac:dyDescent="0.25">
      <c r="A552" t="s">
        <v>8487</v>
      </c>
      <c r="B552" t="s">
        <v>109</v>
      </c>
      <c r="C552" s="1">
        <v>44069.039096180553</v>
      </c>
      <c r="D552" s="1">
        <v>44158</v>
      </c>
      <c r="E552" t="s">
        <v>138</v>
      </c>
      <c r="F552" s="1">
        <v>44103.833333333336</v>
      </c>
      <c r="G552" t="s">
        <v>134</v>
      </c>
      <c r="H552" t="s">
        <v>111</v>
      </c>
      <c r="I552" t="s">
        <v>111</v>
      </c>
      <c r="J552" t="s">
        <v>810</v>
      </c>
      <c r="L552" t="s">
        <v>811</v>
      </c>
      <c r="N552" t="s">
        <v>154</v>
      </c>
      <c r="O552" t="s">
        <v>117</v>
      </c>
      <c r="P552">
        <v>96950</v>
      </c>
      <c r="Q552" t="s">
        <v>118</v>
      </c>
      <c r="S552">
        <v>16702330020</v>
      </c>
      <c r="U552">
        <v>2362</v>
      </c>
      <c r="V552" t="s">
        <v>120</v>
      </c>
      <c r="X552" t="s">
        <v>812</v>
      </c>
      <c r="Y552" t="s">
        <v>813</v>
      </c>
      <c r="AA552" t="s">
        <v>814</v>
      </c>
      <c r="AB552" t="s">
        <v>811</v>
      </c>
      <c r="AD552" t="s">
        <v>154</v>
      </c>
      <c r="AE552" t="s">
        <v>117</v>
      </c>
      <c r="AF552">
        <v>96950</v>
      </c>
      <c r="AG552" t="s">
        <v>118</v>
      </c>
      <c r="AI552">
        <v>16702330020</v>
      </c>
      <c r="AK552" t="s">
        <v>815</v>
      </c>
      <c r="BC552" t="str">
        <f>"43-3031.00"</f>
        <v>43-3031.00</v>
      </c>
      <c r="BD552" t="s">
        <v>176</v>
      </c>
      <c r="BE552" t="s">
        <v>4638</v>
      </c>
      <c r="BF552" t="s">
        <v>176</v>
      </c>
      <c r="BG552">
        <v>1</v>
      </c>
      <c r="BI552" s="1">
        <v>44105</v>
      </c>
      <c r="BJ552" s="1">
        <v>44469</v>
      </c>
      <c r="BM552">
        <v>40</v>
      </c>
      <c r="BN552">
        <v>0</v>
      </c>
      <c r="BO552">
        <v>8</v>
      </c>
      <c r="BP552">
        <v>8</v>
      </c>
      <c r="BQ552">
        <v>8</v>
      </c>
      <c r="BR552">
        <v>8</v>
      </c>
      <c r="BS552">
        <v>8</v>
      </c>
      <c r="BT552">
        <v>0</v>
      </c>
      <c r="BU552" t="str">
        <f>"9:00 AM"</f>
        <v>9:00 AM</v>
      </c>
      <c r="BV552" t="str">
        <f>"6:00 PM"</f>
        <v>6:00 PM</v>
      </c>
      <c r="BW552" t="s">
        <v>349</v>
      </c>
      <c r="BX552">
        <v>0</v>
      </c>
      <c r="BY552">
        <v>24</v>
      </c>
      <c r="BZ552" t="s">
        <v>111</v>
      </c>
      <c r="CA552">
        <v>0</v>
      </c>
      <c r="CB552" s="2" t="s">
        <v>8488</v>
      </c>
      <c r="CC552" t="s">
        <v>811</v>
      </c>
      <c r="CE552" t="s">
        <v>154</v>
      </c>
      <c r="CF552" t="s">
        <v>117</v>
      </c>
      <c r="CG552">
        <v>96950</v>
      </c>
      <c r="CH552" s="3">
        <v>9.8699999999999992</v>
      </c>
      <c r="CI552" s="3">
        <v>9.8699999999999992</v>
      </c>
      <c r="CJ552" s="3">
        <v>14.81</v>
      </c>
      <c r="CK552" s="3">
        <v>14.81</v>
      </c>
      <c r="CL552" t="s">
        <v>132</v>
      </c>
      <c r="CM552" t="s">
        <v>119</v>
      </c>
      <c r="CN552" t="s">
        <v>133</v>
      </c>
      <c r="CP552" t="s">
        <v>111</v>
      </c>
      <c r="CQ552" t="s">
        <v>134</v>
      </c>
      <c r="CR552" t="s">
        <v>111</v>
      </c>
      <c r="CS552" t="s">
        <v>134</v>
      </c>
      <c r="CT552" t="s">
        <v>119</v>
      </c>
      <c r="CU552" t="s">
        <v>134</v>
      </c>
      <c r="CV552" t="s">
        <v>119</v>
      </c>
      <c r="CW552" t="s">
        <v>119</v>
      </c>
      <c r="CX552">
        <v>16702330020</v>
      </c>
      <c r="CY552" t="s">
        <v>815</v>
      </c>
      <c r="CZ552" t="s">
        <v>119</v>
      </c>
      <c r="DA552" t="s">
        <v>134</v>
      </c>
      <c r="DB552" t="s">
        <v>111</v>
      </c>
    </row>
    <row r="553" spans="1:106" ht="15" customHeight="1" x14ac:dyDescent="0.25">
      <c r="A553" t="s">
        <v>8518</v>
      </c>
      <c r="B553" t="s">
        <v>109</v>
      </c>
      <c r="C553" s="1">
        <v>44069.072132175927</v>
      </c>
      <c r="D553" s="1">
        <v>44125</v>
      </c>
      <c r="E553" t="s">
        <v>138</v>
      </c>
      <c r="F553" s="1">
        <v>44103.833333333336</v>
      </c>
      <c r="G553" t="s">
        <v>134</v>
      </c>
      <c r="H553" t="s">
        <v>111</v>
      </c>
      <c r="I553" t="s">
        <v>111</v>
      </c>
      <c r="J553" t="s">
        <v>270</v>
      </c>
      <c r="K553" t="s">
        <v>8519</v>
      </c>
      <c r="L553" t="s">
        <v>8520</v>
      </c>
      <c r="N553" t="s">
        <v>727</v>
      </c>
      <c r="O553" t="s">
        <v>117</v>
      </c>
      <c r="P553">
        <v>96950</v>
      </c>
      <c r="Q553" t="s">
        <v>118</v>
      </c>
      <c r="R553" t="s">
        <v>273</v>
      </c>
      <c r="S553">
        <v>16702333112</v>
      </c>
      <c r="T553">
        <v>0</v>
      </c>
      <c r="U553">
        <v>452319</v>
      </c>
      <c r="V553" t="s">
        <v>120</v>
      </c>
      <c r="X553" t="s">
        <v>274</v>
      </c>
      <c r="Y553" t="s">
        <v>275</v>
      </c>
      <c r="Z553" t="s">
        <v>111</v>
      </c>
      <c r="AA553" t="s">
        <v>123</v>
      </c>
      <c r="AB553" t="s">
        <v>276</v>
      </c>
      <c r="AD553" t="s">
        <v>116</v>
      </c>
      <c r="AE553" t="s">
        <v>117</v>
      </c>
      <c r="AF553">
        <v>96950</v>
      </c>
      <c r="AG553" t="s">
        <v>118</v>
      </c>
      <c r="AH553" t="s">
        <v>273</v>
      </c>
      <c r="AI553">
        <v>16702333112</v>
      </c>
      <c r="AJ553">
        <v>0</v>
      </c>
      <c r="AK553" t="s">
        <v>278</v>
      </c>
      <c r="BC553" t="str">
        <f>"41-1011.00"</f>
        <v>41-1011.00</v>
      </c>
      <c r="BD553" t="s">
        <v>204</v>
      </c>
      <c r="BE553" t="s">
        <v>8521</v>
      </c>
      <c r="BF553" t="s">
        <v>8522</v>
      </c>
      <c r="BG553">
        <v>1</v>
      </c>
      <c r="BI553" s="1">
        <v>44105</v>
      </c>
      <c r="BJ553" s="1">
        <v>45199</v>
      </c>
      <c r="BM553">
        <v>35</v>
      </c>
      <c r="BN553">
        <v>5</v>
      </c>
      <c r="BO553">
        <v>5</v>
      </c>
      <c r="BP553">
        <v>5</v>
      </c>
      <c r="BQ553">
        <v>5</v>
      </c>
      <c r="BR553">
        <v>5</v>
      </c>
      <c r="BS553">
        <v>5</v>
      </c>
      <c r="BT553">
        <v>5</v>
      </c>
      <c r="BU553" t="str">
        <f>"8:00 AM"</f>
        <v>8:00 AM</v>
      </c>
      <c r="BV553" t="str">
        <f>"4:00 PM"</f>
        <v>4:00 PM</v>
      </c>
      <c r="BW553" t="s">
        <v>128</v>
      </c>
      <c r="BX553">
        <v>0</v>
      </c>
      <c r="BY553">
        <v>12</v>
      </c>
      <c r="BZ553" t="s">
        <v>134</v>
      </c>
      <c r="CA553">
        <v>3</v>
      </c>
      <c r="CB553" t="s">
        <v>8523</v>
      </c>
      <c r="CC553" t="s">
        <v>277</v>
      </c>
      <c r="CD553" t="s">
        <v>8524</v>
      </c>
      <c r="CE553" t="s">
        <v>116</v>
      </c>
      <c r="CF553" t="s">
        <v>117</v>
      </c>
      <c r="CG553">
        <v>96950</v>
      </c>
      <c r="CH553" s="3">
        <v>15.15</v>
      </c>
      <c r="CI553" s="3">
        <v>15.15</v>
      </c>
      <c r="CJ553" s="3">
        <v>22.73</v>
      </c>
      <c r="CK553" s="3">
        <v>22.73</v>
      </c>
      <c r="CL553" t="s">
        <v>132</v>
      </c>
      <c r="CM553" t="s">
        <v>284</v>
      </c>
      <c r="CN553" t="s">
        <v>133</v>
      </c>
      <c r="CP553" t="s">
        <v>111</v>
      </c>
      <c r="CQ553" t="s">
        <v>134</v>
      </c>
      <c r="CR553" t="s">
        <v>134</v>
      </c>
      <c r="CS553" t="s">
        <v>134</v>
      </c>
      <c r="CT553" t="s">
        <v>119</v>
      </c>
      <c r="CU553" t="s">
        <v>119</v>
      </c>
      <c r="CV553" t="s">
        <v>119</v>
      </c>
      <c r="CW553" t="s">
        <v>8525</v>
      </c>
      <c r="CX553">
        <v>16702333112</v>
      </c>
      <c r="CY553" t="s">
        <v>278</v>
      </c>
      <c r="CZ553" t="s">
        <v>286</v>
      </c>
      <c r="DA553" t="s">
        <v>134</v>
      </c>
      <c r="DB553" t="s">
        <v>111</v>
      </c>
    </row>
    <row r="554" spans="1:106" ht="15" customHeight="1" x14ac:dyDescent="0.25">
      <c r="A554" t="s">
        <v>8030</v>
      </c>
      <c r="B554" t="s">
        <v>109</v>
      </c>
      <c r="C554" s="1">
        <v>44069.090688657408</v>
      </c>
      <c r="D554" s="1">
        <v>44158</v>
      </c>
      <c r="E554" t="s">
        <v>138</v>
      </c>
      <c r="F554" s="1">
        <v>44103.833333333336</v>
      </c>
      <c r="G554" t="s">
        <v>134</v>
      </c>
      <c r="H554" t="s">
        <v>111</v>
      </c>
      <c r="I554" t="s">
        <v>111</v>
      </c>
      <c r="J554" t="s">
        <v>304</v>
      </c>
      <c r="K554" t="s">
        <v>1669</v>
      </c>
      <c r="L554" t="s">
        <v>314</v>
      </c>
      <c r="N554" t="s">
        <v>154</v>
      </c>
      <c r="O554" t="s">
        <v>117</v>
      </c>
      <c r="P554">
        <v>96950</v>
      </c>
      <c r="Q554" t="s">
        <v>118</v>
      </c>
      <c r="S554">
        <v>16702336927</v>
      </c>
      <c r="U554">
        <v>236220</v>
      </c>
      <c r="V554" t="s">
        <v>120</v>
      </c>
      <c r="X554" t="s">
        <v>307</v>
      </c>
      <c r="Y554" t="s">
        <v>308</v>
      </c>
      <c r="Z554" t="s">
        <v>458</v>
      </c>
      <c r="AA554" t="s">
        <v>342</v>
      </c>
      <c r="AB554" t="s">
        <v>306</v>
      </c>
      <c r="AD554" t="s">
        <v>116</v>
      </c>
      <c r="AE554" t="s">
        <v>117</v>
      </c>
      <c r="AF554">
        <v>96950</v>
      </c>
      <c r="AG554" t="s">
        <v>118</v>
      </c>
      <c r="AI554">
        <v>16702336927</v>
      </c>
      <c r="AK554" t="s">
        <v>310</v>
      </c>
      <c r="BC554" t="str">
        <f>"47-2051.00"</f>
        <v>47-2051.00</v>
      </c>
      <c r="BD554" t="s">
        <v>2200</v>
      </c>
      <c r="BE554" t="s">
        <v>8031</v>
      </c>
      <c r="BF554" t="s">
        <v>3611</v>
      </c>
      <c r="BG554">
        <v>5</v>
      </c>
      <c r="BI554" s="1">
        <v>44105</v>
      </c>
      <c r="BJ554" s="1">
        <v>44469</v>
      </c>
      <c r="BM554">
        <v>40</v>
      </c>
      <c r="BN554">
        <v>0</v>
      </c>
      <c r="BO554">
        <v>8</v>
      </c>
      <c r="BP554">
        <v>8</v>
      </c>
      <c r="BQ554">
        <v>8</v>
      </c>
      <c r="BR554">
        <v>8</v>
      </c>
      <c r="BS554">
        <v>8</v>
      </c>
      <c r="BT554">
        <v>0</v>
      </c>
      <c r="BU554" t="str">
        <f>"7:30 AM"</f>
        <v>7:30 AM</v>
      </c>
      <c r="BV554" t="str">
        <f>"4:30 PM"</f>
        <v>4:30 PM</v>
      </c>
      <c r="BW554" t="s">
        <v>128</v>
      </c>
      <c r="BX554">
        <v>0</v>
      </c>
      <c r="BY554">
        <v>3</v>
      </c>
      <c r="BZ554" t="s">
        <v>111</v>
      </c>
      <c r="CA554">
        <v>0</v>
      </c>
      <c r="CB554" s="2" t="s">
        <v>3612</v>
      </c>
      <c r="CC554" t="s">
        <v>314</v>
      </c>
      <c r="CE554" t="s">
        <v>154</v>
      </c>
      <c r="CF554" t="s">
        <v>117</v>
      </c>
      <c r="CG554">
        <v>96950</v>
      </c>
      <c r="CH554" s="3">
        <v>15.55</v>
      </c>
      <c r="CI554" s="3">
        <v>15.55</v>
      </c>
      <c r="CJ554" s="3">
        <v>23.33</v>
      </c>
      <c r="CK554" s="3">
        <v>23.33</v>
      </c>
      <c r="CL554" t="s">
        <v>132</v>
      </c>
      <c r="CN554" t="s">
        <v>133</v>
      </c>
      <c r="CP554" t="s">
        <v>111</v>
      </c>
      <c r="CQ554" t="s">
        <v>134</v>
      </c>
      <c r="CR554" t="s">
        <v>134</v>
      </c>
      <c r="CS554" t="s">
        <v>134</v>
      </c>
      <c r="CT554" t="s">
        <v>119</v>
      </c>
      <c r="CU554" t="s">
        <v>134</v>
      </c>
      <c r="CV554" t="s">
        <v>119</v>
      </c>
      <c r="CW554" t="s">
        <v>315</v>
      </c>
      <c r="CX554">
        <v>16702336927</v>
      </c>
      <c r="CY554" t="s">
        <v>310</v>
      </c>
      <c r="CZ554" t="s">
        <v>119</v>
      </c>
      <c r="DA554" t="s">
        <v>134</v>
      </c>
      <c r="DB554" t="s">
        <v>111</v>
      </c>
    </row>
    <row r="555" spans="1:106" ht="15" customHeight="1" x14ac:dyDescent="0.25">
      <c r="A555" t="s">
        <v>4120</v>
      </c>
      <c r="B555" t="s">
        <v>137</v>
      </c>
      <c r="C555" s="1">
        <v>44069.259316319447</v>
      </c>
      <c r="D555" s="1">
        <v>44134</v>
      </c>
      <c r="E555" t="s">
        <v>110</v>
      </c>
      <c r="G555" t="s">
        <v>111</v>
      </c>
      <c r="H555" t="s">
        <v>111</v>
      </c>
      <c r="I555" t="s">
        <v>111</v>
      </c>
      <c r="J555" t="s">
        <v>151</v>
      </c>
      <c r="L555" t="s">
        <v>152</v>
      </c>
      <c r="M555" t="s">
        <v>153</v>
      </c>
      <c r="N555" t="s">
        <v>154</v>
      </c>
      <c r="O555" t="s">
        <v>117</v>
      </c>
      <c r="P555">
        <v>96950</v>
      </c>
      <c r="Q555" t="s">
        <v>118</v>
      </c>
      <c r="S555">
        <v>16702358722</v>
      </c>
      <c r="U555">
        <v>561720</v>
      </c>
      <c r="V555" t="s">
        <v>120</v>
      </c>
      <c r="X555" t="s">
        <v>155</v>
      </c>
      <c r="Y555" t="s">
        <v>156</v>
      </c>
      <c r="Z555" t="s">
        <v>157</v>
      </c>
      <c r="AA555" t="s">
        <v>158</v>
      </c>
      <c r="AB555" t="s">
        <v>159</v>
      </c>
      <c r="AD555" t="s">
        <v>154</v>
      </c>
      <c r="AE555" t="s">
        <v>117</v>
      </c>
      <c r="AF555">
        <v>96950</v>
      </c>
      <c r="AG555" t="s">
        <v>118</v>
      </c>
      <c r="AI555">
        <v>16709890917</v>
      </c>
      <c r="AK555" t="s">
        <v>160</v>
      </c>
      <c r="BC555" t="str">
        <f>"49-9071.00"</f>
        <v>49-9071.00</v>
      </c>
      <c r="BD555" t="s">
        <v>125</v>
      </c>
      <c r="BE555" t="s">
        <v>161</v>
      </c>
      <c r="BF555" t="s">
        <v>125</v>
      </c>
      <c r="BG555">
        <v>1</v>
      </c>
      <c r="BH555">
        <v>1</v>
      </c>
      <c r="BI555" s="1">
        <v>44105</v>
      </c>
      <c r="BJ555" s="1">
        <v>44469</v>
      </c>
      <c r="BK555" s="1">
        <v>44137</v>
      </c>
      <c r="BL555" s="1">
        <v>44469</v>
      </c>
      <c r="BM555">
        <v>35</v>
      </c>
      <c r="BN555">
        <v>0</v>
      </c>
      <c r="BO555">
        <v>7</v>
      </c>
      <c r="BP555">
        <v>7</v>
      </c>
      <c r="BQ555">
        <v>7</v>
      </c>
      <c r="BR555">
        <v>7</v>
      </c>
      <c r="BS555">
        <v>7</v>
      </c>
      <c r="BT555">
        <v>0</v>
      </c>
      <c r="BU555" t="str">
        <f>"9:00 AM"</f>
        <v>9:00 AM</v>
      </c>
      <c r="BV555" t="str">
        <f>"5:00 PM"</f>
        <v>5:00 PM</v>
      </c>
      <c r="BW555" t="s">
        <v>162</v>
      </c>
      <c r="BX555">
        <v>0</v>
      </c>
      <c r="BY555">
        <v>6</v>
      </c>
      <c r="BZ555" t="s">
        <v>111</v>
      </c>
      <c r="CA555">
        <v>0</v>
      </c>
      <c r="CB555" s="2" t="s">
        <v>163</v>
      </c>
      <c r="CC555" t="s">
        <v>152</v>
      </c>
      <c r="CE555" t="s">
        <v>154</v>
      </c>
      <c r="CF555" t="s">
        <v>117</v>
      </c>
      <c r="CG555">
        <v>96950</v>
      </c>
      <c r="CH555" s="3">
        <v>12.64</v>
      </c>
      <c r="CI555" s="3">
        <v>12.64</v>
      </c>
      <c r="CJ555" s="3">
        <v>18.96</v>
      </c>
      <c r="CK555" s="3">
        <v>18.96</v>
      </c>
      <c r="CL555" t="s">
        <v>132</v>
      </c>
      <c r="CN555" t="s">
        <v>133</v>
      </c>
      <c r="CP555" t="s">
        <v>134</v>
      </c>
      <c r="CQ555" t="s">
        <v>134</v>
      </c>
      <c r="CR555" t="s">
        <v>134</v>
      </c>
      <c r="CS555" t="s">
        <v>134</v>
      </c>
      <c r="CT555" t="s">
        <v>134</v>
      </c>
      <c r="CU555" t="s">
        <v>134</v>
      </c>
      <c r="CV555" t="s">
        <v>134</v>
      </c>
      <c r="CW555" t="s">
        <v>164</v>
      </c>
      <c r="CX555">
        <v>16709890917</v>
      </c>
      <c r="CY555" t="s">
        <v>160</v>
      </c>
      <c r="CZ555" t="s">
        <v>165</v>
      </c>
      <c r="DA555" t="s">
        <v>134</v>
      </c>
      <c r="DB555" t="s">
        <v>111</v>
      </c>
    </row>
    <row r="556" spans="1:106" ht="15" customHeight="1" x14ac:dyDescent="0.25">
      <c r="A556" t="s">
        <v>8950</v>
      </c>
      <c r="B556" t="s">
        <v>193</v>
      </c>
      <c r="C556" s="1">
        <v>44069.275486226848</v>
      </c>
      <c r="D556" s="1">
        <v>44138</v>
      </c>
      <c r="E556" t="s">
        <v>110</v>
      </c>
      <c r="G556" t="s">
        <v>111</v>
      </c>
      <c r="H556" t="s">
        <v>111</v>
      </c>
      <c r="I556" t="s">
        <v>111</v>
      </c>
      <c r="J556" t="s">
        <v>2012</v>
      </c>
      <c r="K556" t="s">
        <v>2013</v>
      </c>
      <c r="L556" t="s">
        <v>1589</v>
      </c>
      <c r="M556" t="s">
        <v>1590</v>
      </c>
      <c r="N556" t="s">
        <v>116</v>
      </c>
      <c r="O556" t="s">
        <v>117</v>
      </c>
      <c r="P556">
        <v>96950</v>
      </c>
      <c r="Q556" t="s">
        <v>118</v>
      </c>
      <c r="S556">
        <v>16702352883</v>
      </c>
      <c r="U556">
        <v>561320</v>
      </c>
      <c r="V556" t="s">
        <v>120</v>
      </c>
      <c r="X556" t="s">
        <v>171</v>
      </c>
      <c r="Y556" t="s">
        <v>172</v>
      </c>
      <c r="Z556" t="s">
        <v>173</v>
      </c>
      <c r="AA556" t="s">
        <v>174</v>
      </c>
      <c r="AB556" t="s">
        <v>1589</v>
      </c>
      <c r="AC556" t="s">
        <v>1590</v>
      </c>
      <c r="AD556" t="s">
        <v>116</v>
      </c>
      <c r="AE556" t="s">
        <v>117</v>
      </c>
      <c r="AF556">
        <v>96950</v>
      </c>
      <c r="AG556" t="s">
        <v>118</v>
      </c>
      <c r="AI556">
        <v>16702352883</v>
      </c>
      <c r="AK556" t="s">
        <v>175</v>
      </c>
      <c r="BC556" t="str">
        <f>"51-3011.00"</f>
        <v>51-3011.00</v>
      </c>
      <c r="BD556" t="s">
        <v>377</v>
      </c>
      <c r="BE556" t="s">
        <v>8951</v>
      </c>
      <c r="BF556" t="s">
        <v>1538</v>
      </c>
      <c r="BG556">
        <v>4</v>
      </c>
      <c r="BI556" s="1">
        <v>44166</v>
      </c>
      <c r="BJ556" s="1">
        <v>44530</v>
      </c>
      <c r="BM556">
        <v>35</v>
      </c>
      <c r="BN556">
        <v>7</v>
      </c>
      <c r="BO556">
        <v>7</v>
      </c>
      <c r="BP556">
        <v>0</v>
      </c>
      <c r="BQ556">
        <v>0</v>
      </c>
      <c r="BR556">
        <v>7</v>
      </c>
      <c r="BS556">
        <v>7</v>
      </c>
      <c r="BT556">
        <v>7</v>
      </c>
      <c r="BU556" t="str">
        <f>"6:00 AM"</f>
        <v>6:00 AM</v>
      </c>
      <c r="BV556" t="str">
        <f>"1:00 PM"</f>
        <v>1:00 PM</v>
      </c>
      <c r="BW556" t="s">
        <v>128</v>
      </c>
      <c r="BX556">
        <v>12</v>
      </c>
      <c r="BY556">
        <v>12</v>
      </c>
      <c r="BZ556" t="s">
        <v>111</v>
      </c>
      <c r="CA556">
        <v>0</v>
      </c>
      <c r="CB556" s="2" t="s">
        <v>8952</v>
      </c>
      <c r="CC556" t="s">
        <v>1589</v>
      </c>
      <c r="CD556" t="s">
        <v>1590</v>
      </c>
      <c r="CE556" t="s">
        <v>116</v>
      </c>
      <c r="CF556" t="s">
        <v>117</v>
      </c>
      <c r="CG556">
        <v>96950</v>
      </c>
      <c r="CH556" s="3">
        <v>10.27</v>
      </c>
      <c r="CI556" s="3">
        <v>10.27</v>
      </c>
      <c r="CJ556" s="3">
        <v>15.41</v>
      </c>
      <c r="CK556" s="3">
        <v>15.41</v>
      </c>
      <c r="CL556" t="s">
        <v>132</v>
      </c>
      <c r="CM556" t="s">
        <v>119</v>
      </c>
      <c r="CN556" t="s">
        <v>133</v>
      </c>
      <c r="CP556" t="s">
        <v>111</v>
      </c>
      <c r="CQ556" t="s">
        <v>134</v>
      </c>
      <c r="CR556" t="s">
        <v>111</v>
      </c>
      <c r="CS556" t="s">
        <v>134</v>
      </c>
      <c r="CT556" t="s">
        <v>134</v>
      </c>
      <c r="CU556" t="s">
        <v>134</v>
      </c>
      <c r="CV556" t="s">
        <v>119</v>
      </c>
      <c r="CW556" t="s">
        <v>119</v>
      </c>
      <c r="CX556">
        <v>16702352883</v>
      </c>
      <c r="CY556" t="s">
        <v>175</v>
      </c>
      <c r="CZ556" t="s">
        <v>119</v>
      </c>
      <c r="DA556" t="s">
        <v>134</v>
      </c>
      <c r="DB556" t="s">
        <v>111</v>
      </c>
    </row>
    <row r="557" spans="1:106" ht="15" customHeight="1" x14ac:dyDescent="0.25">
      <c r="A557" t="s">
        <v>6846</v>
      </c>
      <c r="B557" t="s">
        <v>193</v>
      </c>
      <c r="C557" s="1">
        <v>44069.32089328704</v>
      </c>
      <c r="D557" s="1">
        <v>44138</v>
      </c>
      <c r="E557" t="s">
        <v>138</v>
      </c>
      <c r="F557" s="1">
        <v>44103.833333333336</v>
      </c>
      <c r="G557" t="s">
        <v>111</v>
      </c>
      <c r="H557" t="s">
        <v>111</v>
      </c>
      <c r="I557" t="s">
        <v>111</v>
      </c>
      <c r="J557" t="s">
        <v>2012</v>
      </c>
      <c r="K557" t="s">
        <v>2013</v>
      </c>
      <c r="L557" t="s">
        <v>1589</v>
      </c>
      <c r="M557" t="s">
        <v>1590</v>
      </c>
      <c r="N557" t="s">
        <v>116</v>
      </c>
      <c r="O557" t="s">
        <v>117</v>
      </c>
      <c r="P557">
        <v>96950</v>
      </c>
      <c r="Q557" t="s">
        <v>118</v>
      </c>
      <c r="S557">
        <v>16702352883</v>
      </c>
      <c r="U557">
        <v>561320</v>
      </c>
      <c r="V557" t="s">
        <v>120</v>
      </c>
      <c r="X557" t="s">
        <v>1591</v>
      </c>
      <c r="Y557" t="s">
        <v>1592</v>
      </c>
      <c r="Z557" t="s">
        <v>1593</v>
      </c>
      <c r="AA557" t="s">
        <v>333</v>
      </c>
      <c r="AB557" t="s">
        <v>1589</v>
      </c>
      <c r="AC557" t="s">
        <v>1590</v>
      </c>
      <c r="AD557" t="s">
        <v>116</v>
      </c>
      <c r="AE557" t="s">
        <v>117</v>
      </c>
      <c r="AF557">
        <v>96950</v>
      </c>
      <c r="AG557" t="s">
        <v>118</v>
      </c>
      <c r="AI557">
        <v>16702352883</v>
      </c>
      <c r="AK557" t="s">
        <v>175</v>
      </c>
      <c r="BC557" t="str">
        <f>"49-3023.02"</f>
        <v>49-3023.02</v>
      </c>
      <c r="BD557" t="s">
        <v>6847</v>
      </c>
      <c r="BE557" t="s">
        <v>6848</v>
      </c>
      <c r="BF557" t="s">
        <v>451</v>
      </c>
      <c r="BG557">
        <v>2</v>
      </c>
      <c r="BI557" s="1">
        <v>44105</v>
      </c>
      <c r="BJ557" s="1">
        <v>44469</v>
      </c>
      <c r="BM557">
        <v>35</v>
      </c>
      <c r="BN557">
        <v>0</v>
      </c>
      <c r="BO557">
        <v>7</v>
      </c>
      <c r="BP557">
        <v>7</v>
      </c>
      <c r="BQ557">
        <v>7</v>
      </c>
      <c r="BR557">
        <v>7</v>
      </c>
      <c r="BS557">
        <v>7</v>
      </c>
      <c r="BT557">
        <v>0</v>
      </c>
      <c r="BU557" t="str">
        <f>"8:00 AM"</f>
        <v>8:00 AM</v>
      </c>
      <c r="BV557" t="str">
        <f>"4:00 PM"</f>
        <v>4:00 PM</v>
      </c>
      <c r="BW557" t="s">
        <v>128</v>
      </c>
      <c r="BX557">
        <v>12</v>
      </c>
      <c r="BY557">
        <v>12</v>
      </c>
      <c r="BZ557" t="s">
        <v>111</v>
      </c>
      <c r="CA557">
        <v>0</v>
      </c>
      <c r="CB557" s="2" t="s">
        <v>6849</v>
      </c>
      <c r="CC557" t="s">
        <v>1589</v>
      </c>
      <c r="CD557" t="s">
        <v>1590</v>
      </c>
      <c r="CE557" t="s">
        <v>116</v>
      </c>
      <c r="CF557" t="s">
        <v>117</v>
      </c>
      <c r="CG557">
        <v>96950</v>
      </c>
      <c r="CH557" s="3">
        <v>14.71</v>
      </c>
      <c r="CI557" s="3">
        <v>14.71</v>
      </c>
      <c r="CJ557" s="3">
        <v>22.07</v>
      </c>
      <c r="CK557" s="3">
        <v>22.07</v>
      </c>
      <c r="CL557" t="s">
        <v>132</v>
      </c>
      <c r="CM557" t="s">
        <v>119</v>
      </c>
      <c r="CN557" t="s">
        <v>133</v>
      </c>
      <c r="CP557" t="s">
        <v>111</v>
      </c>
      <c r="CQ557" t="s">
        <v>134</v>
      </c>
      <c r="CR557" t="s">
        <v>111</v>
      </c>
      <c r="CS557" t="s">
        <v>134</v>
      </c>
      <c r="CT557" t="s">
        <v>134</v>
      </c>
      <c r="CU557" t="s">
        <v>134</v>
      </c>
      <c r="CV557" t="s">
        <v>119</v>
      </c>
      <c r="CW557" t="s">
        <v>119</v>
      </c>
      <c r="CX557">
        <v>167023528</v>
      </c>
      <c r="CY557" t="s">
        <v>175</v>
      </c>
      <c r="CZ557" t="s">
        <v>119</v>
      </c>
      <c r="DA557" t="s">
        <v>134</v>
      </c>
      <c r="DB557" t="s">
        <v>111</v>
      </c>
    </row>
    <row r="558" spans="1:106" ht="15" customHeight="1" x14ac:dyDescent="0.25">
      <c r="A558" t="s">
        <v>494</v>
      </c>
      <c r="B558" t="s">
        <v>109</v>
      </c>
      <c r="C558" s="1">
        <v>44069.424616782409</v>
      </c>
      <c r="D558" s="1">
        <v>44124</v>
      </c>
      <c r="E558" t="s">
        <v>110</v>
      </c>
      <c r="G558" t="s">
        <v>134</v>
      </c>
      <c r="H558" t="s">
        <v>111</v>
      </c>
      <c r="I558" t="s">
        <v>111</v>
      </c>
      <c r="J558" t="s">
        <v>495</v>
      </c>
      <c r="K558" t="s">
        <v>496</v>
      </c>
      <c r="L558" t="s">
        <v>497</v>
      </c>
      <c r="M558" t="s">
        <v>498</v>
      </c>
      <c r="N558" t="s">
        <v>116</v>
      </c>
      <c r="O558" t="s">
        <v>117</v>
      </c>
      <c r="P558">
        <v>96950</v>
      </c>
      <c r="Q558" t="s">
        <v>118</v>
      </c>
      <c r="R558" t="s">
        <v>119</v>
      </c>
      <c r="S558">
        <v>16702333063</v>
      </c>
      <c r="U558">
        <v>812199</v>
      </c>
      <c r="V558" t="s">
        <v>120</v>
      </c>
      <c r="X558" t="s">
        <v>499</v>
      </c>
      <c r="Y558" t="s">
        <v>500</v>
      </c>
      <c r="Z558" t="s">
        <v>119</v>
      </c>
      <c r="AA558" t="s">
        <v>501</v>
      </c>
      <c r="AB558" t="s">
        <v>502</v>
      </c>
      <c r="AD558" t="s">
        <v>116</v>
      </c>
      <c r="AE558" t="s">
        <v>117</v>
      </c>
      <c r="AF558">
        <v>96950</v>
      </c>
      <c r="AG558" t="s">
        <v>118</v>
      </c>
      <c r="AH558" t="s">
        <v>119</v>
      </c>
      <c r="AI558">
        <v>16702333063</v>
      </c>
      <c r="AK558" t="s">
        <v>503</v>
      </c>
      <c r="BC558" t="str">
        <f>"31-9011.00"</f>
        <v>31-9011.00</v>
      </c>
      <c r="BD558" t="s">
        <v>504</v>
      </c>
      <c r="BE558" t="s">
        <v>505</v>
      </c>
      <c r="BF558" t="s">
        <v>506</v>
      </c>
      <c r="BG558">
        <v>2</v>
      </c>
      <c r="BI558" s="1">
        <v>44105</v>
      </c>
      <c r="BJ558" s="1">
        <v>44469</v>
      </c>
      <c r="BM558">
        <v>40</v>
      </c>
      <c r="BN558">
        <v>0</v>
      </c>
      <c r="BO558">
        <v>0</v>
      </c>
      <c r="BP558">
        <v>8</v>
      </c>
      <c r="BQ558">
        <v>8</v>
      </c>
      <c r="BR558">
        <v>8</v>
      </c>
      <c r="BS558">
        <v>8</v>
      </c>
      <c r="BT558">
        <v>8</v>
      </c>
      <c r="BU558" t="str">
        <f>"12:00 PM"</f>
        <v>12:00 PM</v>
      </c>
      <c r="BV558" t="str">
        <f>"9:00 PM"</f>
        <v>9:00 PM</v>
      </c>
      <c r="BW558" t="s">
        <v>162</v>
      </c>
      <c r="BX558">
        <v>0</v>
      </c>
      <c r="BY558">
        <v>12</v>
      </c>
      <c r="BZ558" t="s">
        <v>111</v>
      </c>
      <c r="CA558">
        <v>0</v>
      </c>
      <c r="CB558" s="2" t="s">
        <v>507</v>
      </c>
      <c r="CC558" t="s">
        <v>508</v>
      </c>
      <c r="CD558" t="s">
        <v>498</v>
      </c>
      <c r="CE558" t="s">
        <v>116</v>
      </c>
      <c r="CF558" t="s">
        <v>117</v>
      </c>
      <c r="CG558">
        <v>96950</v>
      </c>
      <c r="CH558" s="3">
        <v>7.74</v>
      </c>
      <c r="CI558" s="3">
        <v>7.74</v>
      </c>
      <c r="CJ558" s="3">
        <v>11.61</v>
      </c>
      <c r="CK558" s="3">
        <v>11.61</v>
      </c>
      <c r="CL558" t="s">
        <v>132</v>
      </c>
      <c r="CM558" t="s">
        <v>509</v>
      </c>
      <c r="CN558" t="s">
        <v>133</v>
      </c>
      <c r="CP558" t="s">
        <v>111</v>
      </c>
      <c r="CQ558" t="s">
        <v>134</v>
      </c>
      <c r="CR558" t="s">
        <v>111</v>
      </c>
      <c r="CS558" t="s">
        <v>134</v>
      </c>
      <c r="CT558" t="s">
        <v>119</v>
      </c>
      <c r="CU558" t="s">
        <v>119</v>
      </c>
      <c r="CV558" t="s">
        <v>119</v>
      </c>
      <c r="CW558" t="s">
        <v>510</v>
      </c>
      <c r="CX558">
        <v>16702333063</v>
      </c>
      <c r="CY558" t="s">
        <v>503</v>
      </c>
      <c r="CZ558" t="s">
        <v>119</v>
      </c>
      <c r="DA558" t="s">
        <v>134</v>
      </c>
      <c r="DB558" t="s">
        <v>111</v>
      </c>
    </row>
    <row r="559" spans="1:106" ht="15" customHeight="1" x14ac:dyDescent="0.25">
      <c r="A559" t="s">
        <v>4521</v>
      </c>
      <c r="B559" t="s">
        <v>109</v>
      </c>
      <c r="C559" s="1">
        <v>44069.434653009259</v>
      </c>
      <c r="D559" s="1">
        <v>44125</v>
      </c>
      <c r="E559" t="s">
        <v>110</v>
      </c>
      <c r="G559" t="s">
        <v>134</v>
      </c>
      <c r="H559" t="s">
        <v>111</v>
      </c>
      <c r="I559" t="s">
        <v>111</v>
      </c>
      <c r="J559" t="s">
        <v>2423</v>
      </c>
      <c r="K559" t="s">
        <v>4522</v>
      </c>
      <c r="L559" t="s">
        <v>2425</v>
      </c>
      <c r="N559" t="s">
        <v>154</v>
      </c>
      <c r="O559" t="s">
        <v>117</v>
      </c>
      <c r="P559">
        <v>96950</v>
      </c>
      <c r="Q559" t="s">
        <v>118</v>
      </c>
      <c r="S559">
        <v>16702333063</v>
      </c>
      <c r="U559">
        <v>722511</v>
      </c>
      <c r="V559" t="s">
        <v>120</v>
      </c>
      <c r="X559" t="s">
        <v>2426</v>
      </c>
      <c r="Y559" t="s">
        <v>2427</v>
      </c>
      <c r="AA559" t="s">
        <v>4523</v>
      </c>
      <c r="AB559" t="s">
        <v>2425</v>
      </c>
      <c r="AD559" t="s">
        <v>154</v>
      </c>
      <c r="AE559" t="s">
        <v>117</v>
      </c>
      <c r="AF559">
        <v>96950</v>
      </c>
      <c r="AG559" t="s">
        <v>118</v>
      </c>
      <c r="AI559">
        <v>16702333063</v>
      </c>
      <c r="AK559" t="s">
        <v>503</v>
      </c>
      <c r="BC559" t="str">
        <f>"35-2014.00"</f>
        <v>35-2014.00</v>
      </c>
      <c r="BD559" t="s">
        <v>393</v>
      </c>
      <c r="BE559" t="s">
        <v>4524</v>
      </c>
      <c r="BF559" t="s">
        <v>4525</v>
      </c>
      <c r="BG559">
        <v>2</v>
      </c>
      <c r="BI559" s="1">
        <v>44105</v>
      </c>
      <c r="BJ559" s="1">
        <v>44469</v>
      </c>
      <c r="BM559">
        <v>40</v>
      </c>
      <c r="BN559">
        <v>0</v>
      </c>
      <c r="BO559">
        <v>0</v>
      </c>
      <c r="BP559">
        <v>8</v>
      </c>
      <c r="BQ559">
        <v>8</v>
      </c>
      <c r="BR559">
        <v>8</v>
      </c>
      <c r="BS559">
        <v>8</v>
      </c>
      <c r="BT559">
        <v>8</v>
      </c>
      <c r="BU559" t="str">
        <f>"11:00 AM"</f>
        <v>11:00 AM</v>
      </c>
      <c r="BV559" t="str">
        <f>"8:00 PM"</f>
        <v>8:00 PM</v>
      </c>
      <c r="BW559" t="s">
        <v>128</v>
      </c>
      <c r="BX559">
        <v>0</v>
      </c>
      <c r="BY559">
        <v>9</v>
      </c>
      <c r="BZ559" t="s">
        <v>111</v>
      </c>
      <c r="CA559">
        <v>0</v>
      </c>
      <c r="CB559" t="e">
        <f>- MUST BE familiar WITH KOREAN cuisine AND its different spices.
- MUST KNOW HOW do TO KOREAN sauces. - - MUST KNOW HOW TO do different KOREAN soup bases.
- MUST BE familiar WITH KOREAN food preparation AND dishes.</f>
        <v>#NAME?</v>
      </c>
      <c r="CC559" t="s">
        <v>4526</v>
      </c>
      <c r="CE559" t="s">
        <v>116</v>
      </c>
      <c r="CF559" t="s">
        <v>117</v>
      </c>
      <c r="CG559">
        <v>96950</v>
      </c>
      <c r="CH559" s="3">
        <v>10.68</v>
      </c>
      <c r="CI559" s="3">
        <v>10.68</v>
      </c>
      <c r="CJ559" s="3">
        <v>16.02</v>
      </c>
      <c r="CK559" s="3">
        <v>16.02</v>
      </c>
      <c r="CL559" t="s">
        <v>132</v>
      </c>
      <c r="CM559" t="s">
        <v>509</v>
      </c>
      <c r="CN559" t="s">
        <v>133</v>
      </c>
      <c r="CP559" t="s">
        <v>111</v>
      </c>
      <c r="CQ559" t="s">
        <v>134</v>
      </c>
      <c r="CR559" t="s">
        <v>111</v>
      </c>
      <c r="CS559" t="s">
        <v>134</v>
      </c>
      <c r="CT559" t="s">
        <v>119</v>
      </c>
      <c r="CU559" t="s">
        <v>119</v>
      </c>
      <c r="CV559" t="s">
        <v>119</v>
      </c>
      <c r="CW559" t="s">
        <v>510</v>
      </c>
      <c r="CX559">
        <v>16702333063</v>
      </c>
      <c r="CY559" t="s">
        <v>503</v>
      </c>
      <c r="CZ559" t="s">
        <v>119</v>
      </c>
      <c r="DA559" t="s">
        <v>111</v>
      </c>
      <c r="DB559" t="s">
        <v>111</v>
      </c>
    </row>
    <row r="560" spans="1:106" ht="15" customHeight="1" x14ac:dyDescent="0.25">
      <c r="A560" t="s">
        <v>9403</v>
      </c>
      <c r="B560" t="s">
        <v>109</v>
      </c>
      <c r="C560" s="1">
        <v>44069.836912384257</v>
      </c>
      <c r="D560" s="1">
        <v>44124</v>
      </c>
      <c r="E560" t="s">
        <v>138</v>
      </c>
      <c r="F560" s="1">
        <v>44104.833333333336</v>
      </c>
      <c r="G560" t="s">
        <v>134</v>
      </c>
      <c r="H560" t="s">
        <v>111</v>
      </c>
      <c r="I560" t="s">
        <v>111</v>
      </c>
      <c r="J560" t="s">
        <v>9404</v>
      </c>
      <c r="K560" t="s">
        <v>9405</v>
      </c>
      <c r="L560" t="s">
        <v>9406</v>
      </c>
      <c r="M560" t="s">
        <v>9407</v>
      </c>
      <c r="N560" t="s">
        <v>116</v>
      </c>
      <c r="O560" t="s">
        <v>117</v>
      </c>
      <c r="P560">
        <v>96950</v>
      </c>
      <c r="Q560" t="s">
        <v>118</v>
      </c>
      <c r="S560">
        <v>16707854796</v>
      </c>
      <c r="U560">
        <v>561320</v>
      </c>
      <c r="V560" t="s">
        <v>120</v>
      </c>
      <c r="X560" t="s">
        <v>9408</v>
      </c>
      <c r="Y560" t="s">
        <v>2959</v>
      </c>
      <c r="Z560" t="s">
        <v>9409</v>
      </c>
      <c r="AA560" t="s">
        <v>123</v>
      </c>
      <c r="AB560" t="s">
        <v>9410</v>
      </c>
      <c r="AC560" t="s">
        <v>9407</v>
      </c>
      <c r="AD560" t="s">
        <v>116</v>
      </c>
      <c r="AE560" t="s">
        <v>117</v>
      </c>
      <c r="AF560">
        <v>96950</v>
      </c>
      <c r="AG560" t="s">
        <v>118</v>
      </c>
      <c r="AI560">
        <v>16707854796</v>
      </c>
      <c r="AK560" t="s">
        <v>1705</v>
      </c>
      <c r="BC560" t="str">
        <f>"33-9032.00"</f>
        <v>33-9032.00</v>
      </c>
      <c r="BD560" t="s">
        <v>1887</v>
      </c>
      <c r="BE560" t="s">
        <v>9411</v>
      </c>
      <c r="BF560" t="s">
        <v>1889</v>
      </c>
      <c r="BG560">
        <v>2</v>
      </c>
      <c r="BI560" s="1">
        <v>44106</v>
      </c>
      <c r="BJ560" s="1">
        <v>45200</v>
      </c>
      <c r="BM560">
        <v>35</v>
      </c>
      <c r="BN560">
        <v>0</v>
      </c>
      <c r="BO560">
        <v>7</v>
      </c>
      <c r="BP560">
        <v>7</v>
      </c>
      <c r="BQ560">
        <v>7</v>
      </c>
      <c r="BR560">
        <v>7</v>
      </c>
      <c r="BS560">
        <v>7</v>
      </c>
      <c r="BT560">
        <v>0</v>
      </c>
      <c r="BU560" t="str">
        <f>"9:00 AM"</f>
        <v>9:00 AM</v>
      </c>
      <c r="BV560" t="str">
        <f>"5:00 AM"</f>
        <v>5:00 AM</v>
      </c>
      <c r="BW560" t="s">
        <v>128</v>
      </c>
      <c r="BX560">
        <v>0</v>
      </c>
      <c r="BY560">
        <v>12</v>
      </c>
      <c r="BZ560" t="s">
        <v>111</v>
      </c>
      <c r="CA560">
        <v>0</v>
      </c>
      <c r="CB560" t="s">
        <v>9412</v>
      </c>
      <c r="CC560" t="s">
        <v>9407</v>
      </c>
      <c r="CD560" t="s">
        <v>9413</v>
      </c>
      <c r="CE560" t="s">
        <v>116</v>
      </c>
      <c r="CF560" t="s">
        <v>117</v>
      </c>
      <c r="CG560">
        <v>96950</v>
      </c>
      <c r="CH560" s="3">
        <v>9.8000000000000007</v>
      </c>
      <c r="CI560" s="3">
        <v>9.8000000000000007</v>
      </c>
      <c r="CJ560" s="3">
        <v>14.7</v>
      </c>
      <c r="CK560" s="3">
        <v>14.7</v>
      </c>
      <c r="CL560" t="s">
        <v>132</v>
      </c>
      <c r="CN560" t="s">
        <v>133</v>
      </c>
      <c r="CP560" t="s">
        <v>111</v>
      </c>
      <c r="CQ560" t="s">
        <v>134</v>
      </c>
      <c r="CR560" t="s">
        <v>111</v>
      </c>
      <c r="CS560" t="s">
        <v>134</v>
      </c>
      <c r="CT560" t="s">
        <v>119</v>
      </c>
      <c r="CU560" t="s">
        <v>134</v>
      </c>
      <c r="CV560" t="s">
        <v>119</v>
      </c>
      <c r="CW560" t="s">
        <v>1709</v>
      </c>
      <c r="CX560">
        <v>16707854796</v>
      </c>
      <c r="CY560" t="s">
        <v>1705</v>
      </c>
      <c r="CZ560" t="s">
        <v>119</v>
      </c>
      <c r="DA560" t="s">
        <v>134</v>
      </c>
      <c r="DB560" t="s">
        <v>111</v>
      </c>
    </row>
    <row r="561" spans="1:111" ht="15" customHeight="1" x14ac:dyDescent="0.25">
      <c r="A561" t="s">
        <v>5990</v>
      </c>
      <c r="B561" t="s">
        <v>137</v>
      </c>
      <c r="C561" s="1">
        <v>44069.832455671298</v>
      </c>
      <c r="D561" s="1">
        <v>44152</v>
      </c>
      <c r="E561" t="s">
        <v>138</v>
      </c>
      <c r="F561" s="1">
        <v>44103.833333333336</v>
      </c>
      <c r="G561" t="s">
        <v>134</v>
      </c>
      <c r="H561" t="s">
        <v>111</v>
      </c>
      <c r="I561" t="s">
        <v>111</v>
      </c>
      <c r="J561" t="s">
        <v>270</v>
      </c>
      <c r="K561" t="s">
        <v>270</v>
      </c>
      <c r="L561" t="s">
        <v>276</v>
      </c>
      <c r="N561" t="s">
        <v>727</v>
      </c>
      <c r="O561" t="s">
        <v>117</v>
      </c>
      <c r="P561">
        <v>96950</v>
      </c>
      <c r="Q561" t="s">
        <v>118</v>
      </c>
      <c r="R561" t="s">
        <v>273</v>
      </c>
      <c r="S561">
        <v>16702333112</v>
      </c>
      <c r="T561">
        <v>0</v>
      </c>
      <c r="U561">
        <v>452319</v>
      </c>
      <c r="V561" t="s">
        <v>120</v>
      </c>
      <c r="X561" t="s">
        <v>274</v>
      </c>
      <c r="Y561" t="s">
        <v>275</v>
      </c>
      <c r="Z561" t="s">
        <v>111</v>
      </c>
      <c r="AA561" t="s">
        <v>123</v>
      </c>
      <c r="AB561" t="s">
        <v>276</v>
      </c>
      <c r="AD561" t="s">
        <v>116</v>
      </c>
      <c r="AE561" t="s">
        <v>117</v>
      </c>
      <c r="AF561">
        <v>96950</v>
      </c>
      <c r="AG561" t="s">
        <v>118</v>
      </c>
      <c r="AH561" t="s">
        <v>273</v>
      </c>
      <c r="AI561">
        <v>16702333112</v>
      </c>
      <c r="AJ561">
        <v>0</v>
      </c>
      <c r="AK561" t="s">
        <v>278</v>
      </c>
      <c r="BC561" t="str">
        <f>"43-3031.00"</f>
        <v>43-3031.00</v>
      </c>
      <c r="BD561" t="s">
        <v>176</v>
      </c>
      <c r="BE561" t="s">
        <v>5991</v>
      </c>
      <c r="BF561" t="s">
        <v>5992</v>
      </c>
      <c r="BG561">
        <v>1</v>
      </c>
      <c r="BH561">
        <v>1</v>
      </c>
      <c r="BI561" s="1">
        <v>44105</v>
      </c>
      <c r="BJ561" s="1">
        <v>45199</v>
      </c>
      <c r="BK561" s="1">
        <v>44152</v>
      </c>
      <c r="BL561" s="1">
        <v>45199</v>
      </c>
      <c r="BM561">
        <v>35</v>
      </c>
      <c r="BN561">
        <v>0</v>
      </c>
      <c r="BO561">
        <v>7</v>
      </c>
      <c r="BP561">
        <v>7</v>
      </c>
      <c r="BQ561">
        <v>7</v>
      </c>
      <c r="BR561">
        <v>7</v>
      </c>
      <c r="BS561">
        <v>7</v>
      </c>
      <c r="BT561">
        <v>0</v>
      </c>
      <c r="BU561" t="str">
        <f>"8:00 AM"</f>
        <v>8:00 AM</v>
      </c>
      <c r="BV561" t="str">
        <f>"4:00 PM"</f>
        <v>4:00 PM</v>
      </c>
      <c r="BW561" t="s">
        <v>128</v>
      </c>
      <c r="BX561">
        <v>0</v>
      </c>
      <c r="BY561">
        <v>24</v>
      </c>
      <c r="BZ561" t="s">
        <v>134</v>
      </c>
      <c r="CA561">
        <v>1</v>
      </c>
      <c r="CB561" t="s">
        <v>5993</v>
      </c>
      <c r="CC561" t="s">
        <v>5994</v>
      </c>
      <c r="CE561" t="s">
        <v>116</v>
      </c>
      <c r="CF561" t="s">
        <v>117</v>
      </c>
      <c r="CG561">
        <v>96950</v>
      </c>
      <c r="CH561" s="3">
        <v>13.9</v>
      </c>
      <c r="CI561" s="3">
        <v>13.9</v>
      </c>
      <c r="CJ561" s="3">
        <v>20.85</v>
      </c>
      <c r="CK561" s="3">
        <v>20.85</v>
      </c>
      <c r="CL561" t="s">
        <v>132</v>
      </c>
      <c r="CM561" t="s">
        <v>284</v>
      </c>
      <c r="CN561" t="s">
        <v>133</v>
      </c>
      <c r="CP561" t="s">
        <v>111</v>
      </c>
      <c r="CQ561" t="s">
        <v>134</v>
      </c>
      <c r="CR561" t="s">
        <v>134</v>
      </c>
      <c r="CS561" t="s">
        <v>134</v>
      </c>
      <c r="CT561" t="s">
        <v>119</v>
      </c>
      <c r="CU561" t="s">
        <v>134</v>
      </c>
      <c r="CV561" t="s">
        <v>119</v>
      </c>
      <c r="CW561" t="s">
        <v>5995</v>
      </c>
      <c r="CX561">
        <v>16702333112</v>
      </c>
      <c r="CY561" t="s">
        <v>278</v>
      </c>
      <c r="CZ561" t="s">
        <v>286</v>
      </c>
      <c r="DA561" t="s">
        <v>134</v>
      </c>
      <c r="DB561" t="s">
        <v>111</v>
      </c>
    </row>
    <row r="562" spans="1:111" ht="15" customHeight="1" x14ac:dyDescent="0.25">
      <c r="A562" t="s">
        <v>6493</v>
      </c>
      <c r="B562" t="s">
        <v>193</v>
      </c>
      <c r="C562" s="1">
        <v>44070.0118693287</v>
      </c>
      <c r="D562" s="1">
        <v>44111</v>
      </c>
      <c r="E562" t="s">
        <v>138</v>
      </c>
      <c r="F562" s="1">
        <v>44101.833333333336</v>
      </c>
      <c r="G562" t="s">
        <v>134</v>
      </c>
      <c r="H562" t="s">
        <v>111</v>
      </c>
      <c r="I562" t="s">
        <v>111</v>
      </c>
      <c r="J562" t="s">
        <v>6494</v>
      </c>
      <c r="K562" t="s">
        <v>6495</v>
      </c>
      <c r="L562" t="s">
        <v>6496</v>
      </c>
      <c r="M562" t="s">
        <v>6497</v>
      </c>
      <c r="N562" t="s">
        <v>116</v>
      </c>
      <c r="O562" t="s">
        <v>117</v>
      </c>
      <c r="P562">
        <v>96950</v>
      </c>
      <c r="Q562" t="s">
        <v>118</v>
      </c>
      <c r="R562" t="s">
        <v>273</v>
      </c>
      <c r="S562">
        <v>16702880407</v>
      </c>
      <c r="T562">
        <v>33</v>
      </c>
      <c r="U562">
        <v>212312</v>
      </c>
      <c r="V562" t="s">
        <v>120</v>
      </c>
      <c r="X562" t="s">
        <v>6498</v>
      </c>
      <c r="Y562" t="s">
        <v>3000</v>
      </c>
      <c r="Z562" t="s">
        <v>2005</v>
      </c>
      <c r="AA562" t="s">
        <v>6499</v>
      </c>
      <c r="AB562" t="s">
        <v>6496</v>
      </c>
      <c r="AC562" t="s">
        <v>6500</v>
      </c>
      <c r="AD562" t="s">
        <v>116</v>
      </c>
      <c r="AE562" t="s">
        <v>117</v>
      </c>
      <c r="AF562">
        <v>96950</v>
      </c>
      <c r="AG562" t="s">
        <v>118</v>
      </c>
      <c r="AH562" t="s">
        <v>273</v>
      </c>
      <c r="AI562">
        <v>16702880407</v>
      </c>
      <c r="AJ562">
        <v>33</v>
      </c>
      <c r="AK562" t="s">
        <v>760</v>
      </c>
      <c r="BC562" t="str">
        <f>"49-3021.00"</f>
        <v>49-3021.00</v>
      </c>
      <c r="BD562" t="s">
        <v>2562</v>
      </c>
      <c r="BE562" t="s">
        <v>6501</v>
      </c>
      <c r="BF562" t="s">
        <v>6502</v>
      </c>
      <c r="BG562">
        <v>1</v>
      </c>
      <c r="BI562" s="1">
        <v>44105</v>
      </c>
      <c r="BJ562" s="1">
        <v>44469</v>
      </c>
      <c r="BM562">
        <v>40</v>
      </c>
      <c r="BN562">
        <v>0</v>
      </c>
      <c r="BO562">
        <v>8</v>
      </c>
      <c r="BP562">
        <v>8</v>
      </c>
      <c r="BQ562">
        <v>8</v>
      </c>
      <c r="BR562">
        <v>8</v>
      </c>
      <c r="BS562">
        <v>8</v>
      </c>
      <c r="BT562">
        <v>0</v>
      </c>
      <c r="BU562" t="str">
        <f>"7:00 AM"</f>
        <v>7:00 AM</v>
      </c>
      <c r="BV562" t="str">
        <f>"3:30 PM"</f>
        <v>3:30 PM</v>
      </c>
      <c r="BW562" t="s">
        <v>128</v>
      </c>
      <c r="BX562">
        <v>0</v>
      </c>
      <c r="BY562">
        <v>12</v>
      </c>
      <c r="BZ562" t="s">
        <v>111</v>
      </c>
      <c r="CA562">
        <v>0</v>
      </c>
      <c r="CB562" t="s">
        <v>6503</v>
      </c>
      <c r="CC562" t="s">
        <v>6504</v>
      </c>
      <c r="CD562" t="s">
        <v>6497</v>
      </c>
      <c r="CE562" t="s">
        <v>116</v>
      </c>
      <c r="CF562" t="s">
        <v>117</v>
      </c>
      <c r="CG562">
        <v>96950</v>
      </c>
      <c r="CH562" s="3">
        <v>13.18</v>
      </c>
      <c r="CI562" s="3">
        <v>13.18</v>
      </c>
      <c r="CJ562" s="3">
        <v>19.77</v>
      </c>
      <c r="CK562" s="3">
        <v>19.77</v>
      </c>
      <c r="CL562" t="s">
        <v>132</v>
      </c>
      <c r="CN562" t="s">
        <v>631</v>
      </c>
      <c r="CP562" t="s">
        <v>111</v>
      </c>
      <c r="CQ562" t="s">
        <v>134</v>
      </c>
      <c r="CR562" t="s">
        <v>134</v>
      </c>
      <c r="CS562" t="s">
        <v>134</v>
      </c>
      <c r="CT562" t="s">
        <v>119</v>
      </c>
      <c r="CU562" t="s">
        <v>134</v>
      </c>
      <c r="CV562" t="s">
        <v>119</v>
      </c>
      <c r="CW562" t="s">
        <v>6505</v>
      </c>
      <c r="CX562">
        <v>16702880407</v>
      </c>
      <c r="CY562" t="s">
        <v>760</v>
      </c>
      <c r="CZ562" t="s">
        <v>119</v>
      </c>
      <c r="DA562" t="s">
        <v>134</v>
      </c>
      <c r="DB562" t="s">
        <v>111</v>
      </c>
    </row>
    <row r="563" spans="1:111" ht="15" customHeight="1" x14ac:dyDescent="0.25">
      <c r="A563" t="s">
        <v>724</v>
      </c>
      <c r="B563" t="s">
        <v>109</v>
      </c>
      <c r="C563" s="1">
        <v>44070.010211574074</v>
      </c>
      <c r="D563" s="1">
        <v>44160</v>
      </c>
      <c r="E563" t="s">
        <v>138</v>
      </c>
      <c r="F563" s="1">
        <v>44103.833333333336</v>
      </c>
      <c r="G563" t="s">
        <v>134</v>
      </c>
      <c r="H563" t="s">
        <v>111</v>
      </c>
      <c r="I563" t="s">
        <v>111</v>
      </c>
      <c r="J563" t="s">
        <v>270</v>
      </c>
      <c r="K563" t="s">
        <v>270</v>
      </c>
      <c r="L563" t="s">
        <v>725</v>
      </c>
      <c r="M563" t="s">
        <v>726</v>
      </c>
      <c r="N563" t="s">
        <v>727</v>
      </c>
      <c r="O563" t="s">
        <v>117</v>
      </c>
      <c r="P563">
        <v>96950</v>
      </c>
      <c r="Q563" t="s">
        <v>118</v>
      </c>
      <c r="R563" t="s">
        <v>273</v>
      </c>
      <c r="S563">
        <v>16702333112</v>
      </c>
      <c r="T563">
        <v>0</v>
      </c>
      <c r="U563">
        <v>452319</v>
      </c>
      <c r="V563" t="s">
        <v>120</v>
      </c>
      <c r="X563" t="s">
        <v>274</v>
      </c>
      <c r="Y563" t="s">
        <v>275</v>
      </c>
      <c r="Z563" t="s">
        <v>728</v>
      </c>
      <c r="AA563" t="s">
        <v>123</v>
      </c>
      <c r="AB563" t="s">
        <v>272</v>
      </c>
      <c r="AC563" t="s">
        <v>729</v>
      </c>
      <c r="AD563" t="s">
        <v>116</v>
      </c>
      <c r="AE563" t="s">
        <v>117</v>
      </c>
      <c r="AF563">
        <v>96950</v>
      </c>
      <c r="AG563" t="s">
        <v>118</v>
      </c>
      <c r="AH563" t="s">
        <v>273</v>
      </c>
      <c r="AI563">
        <v>16702333112</v>
      </c>
      <c r="AJ563">
        <v>0</v>
      </c>
      <c r="AK563" t="s">
        <v>278</v>
      </c>
      <c r="BC563" t="str">
        <f>"43-1011.00"</f>
        <v>43-1011.00</v>
      </c>
      <c r="BD563" t="s">
        <v>730</v>
      </c>
      <c r="BE563" t="s">
        <v>731</v>
      </c>
      <c r="BF563" t="s">
        <v>732</v>
      </c>
      <c r="BG563">
        <v>1</v>
      </c>
      <c r="BI563" s="1">
        <v>44105</v>
      </c>
      <c r="BJ563" s="1">
        <v>45199</v>
      </c>
      <c r="BM563">
        <v>35</v>
      </c>
      <c r="BN563">
        <v>0</v>
      </c>
      <c r="BO563">
        <v>7</v>
      </c>
      <c r="BP563">
        <v>7</v>
      </c>
      <c r="BQ563">
        <v>7</v>
      </c>
      <c r="BR563">
        <v>7</v>
      </c>
      <c r="BS563">
        <v>7</v>
      </c>
      <c r="BT563">
        <v>0</v>
      </c>
      <c r="BU563" t="str">
        <f>"8:00 AM"</f>
        <v>8:00 AM</v>
      </c>
      <c r="BV563" t="str">
        <f>"5:00 PM"</f>
        <v>5:00 PM</v>
      </c>
      <c r="BW563" t="s">
        <v>349</v>
      </c>
      <c r="BX563">
        <v>0</v>
      </c>
      <c r="BY563">
        <v>24</v>
      </c>
      <c r="BZ563" t="s">
        <v>134</v>
      </c>
      <c r="CA563">
        <v>12</v>
      </c>
      <c r="CB563" t="s">
        <v>733</v>
      </c>
      <c r="CC563" t="s">
        <v>734</v>
      </c>
      <c r="CE563" t="s">
        <v>116</v>
      </c>
      <c r="CF563" t="s">
        <v>117</v>
      </c>
      <c r="CG563">
        <v>96950</v>
      </c>
      <c r="CH563" s="3">
        <v>20.100000000000001</v>
      </c>
      <c r="CI563" s="3">
        <v>20.100000000000001</v>
      </c>
      <c r="CJ563" s="3">
        <v>30.15</v>
      </c>
      <c r="CK563" s="3">
        <v>30.15</v>
      </c>
      <c r="CL563" t="s">
        <v>132</v>
      </c>
      <c r="CM563" t="s">
        <v>284</v>
      </c>
      <c r="CN563" t="s">
        <v>133</v>
      </c>
      <c r="CP563" t="s">
        <v>111</v>
      </c>
      <c r="CQ563" t="s">
        <v>134</v>
      </c>
      <c r="CR563" t="s">
        <v>134</v>
      </c>
      <c r="CS563" t="s">
        <v>134</v>
      </c>
      <c r="CT563" t="s">
        <v>119</v>
      </c>
      <c r="CU563" t="s">
        <v>119</v>
      </c>
      <c r="CV563" t="s">
        <v>119</v>
      </c>
      <c r="CW563" t="s">
        <v>735</v>
      </c>
      <c r="CX563">
        <v>16702333112</v>
      </c>
      <c r="CY563" t="s">
        <v>278</v>
      </c>
      <c r="CZ563" t="s">
        <v>286</v>
      </c>
      <c r="DA563" t="s">
        <v>134</v>
      </c>
      <c r="DB563" t="s">
        <v>111</v>
      </c>
    </row>
    <row r="564" spans="1:111" ht="15" customHeight="1" x14ac:dyDescent="0.25">
      <c r="A564" t="s">
        <v>8965</v>
      </c>
      <c r="B564" t="s">
        <v>109</v>
      </c>
      <c r="C564" s="1">
        <v>44070.063069212963</v>
      </c>
      <c r="D564" s="1">
        <v>44160</v>
      </c>
      <c r="E564" t="s">
        <v>138</v>
      </c>
      <c r="F564" s="1">
        <v>44103.833333333336</v>
      </c>
      <c r="G564" t="s">
        <v>134</v>
      </c>
      <c r="H564" t="s">
        <v>111</v>
      </c>
      <c r="I564" t="s">
        <v>111</v>
      </c>
      <c r="J564" t="s">
        <v>270</v>
      </c>
      <c r="K564" t="s">
        <v>8764</v>
      </c>
      <c r="L564" t="s">
        <v>276</v>
      </c>
      <c r="N564" t="s">
        <v>727</v>
      </c>
      <c r="O564" t="s">
        <v>117</v>
      </c>
      <c r="P564">
        <v>96950</v>
      </c>
      <c r="Q564" t="s">
        <v>118</v>
      </c>
      <c r="R564" t="s">
        <v>273</v>
      </c>
      <c r="S564">
        <v>16702333112</v>
      </c>
      <c r="T564">
        <v>0</v>
      </c>
      <c r="U564">
        <v>452319</v>
      </c>
      <c r="V564" t="s">
        <v>120</v>
      </c>
      <c r="X564" t="s">
        <v>6908</v>
      </c>
      <c r="Y564" t="s">
        <v>6909</v>
      </c>
      <c r="Z564" t="s">
        <v>111</v>
      </c>
      <c r="AA564" t="s">
        <v>342</v>
      </c>
      <c r="AB564" t="s">
        <v>8765</v>
      </c>
      <c r="AD564" t="s">
        <v>154</v>
      </c>
      <c r="AE564" t="s">
        <v>117</v>
      </c>
      <c r="AF564">
        <v>96950</v>
      </c>
      <c r="AG564" t="s">
        <v>118</v>
      </c>
      <c r="AH564" t="s">
        <v>273</v>
      </c>
      <c r="AI564">
        <v>16702333112</v>
      </c>
      <c r="AJ564">
        <v>0</v>
      </c>
      <c r="AK564" t="s">
        <v>278</v>
      </c>
      <c r="BC564" t="str">
        <f>"41-2031.00"</f>
        <v>41-2031.00</v>
      </c>
      <c r="BD564" t="s">
        <v>3070</v>
      </c>
      <c r="BE564" t="s">
        <v>8766</v>
      </c>
      <c r="BF564" t="s">
        <v>8767</v>
      </c>
      <c r="BG564">
        <v>1</v>
      </c>
      <c r="BI564" s="1">
        <v>44105</v>
      </c>
      <c r="BJ564" s="1">
        <v>44470</v>
      </c>
      <c r="BM564">
        <v>35</v>
      </c>
      <c r="BN564">
        <v>6</v>
      </c>
      <c r="BO564">
        <v>0</v>
      </c>
      <c r="BP564">
        <v>6</v>
      </c>
      <c r="BQ564">
        <v>6</v>
      </c>
      <c r="BR564">
        <v>6</v>
      </c>
      <c r="BS564">
        <v>5</v>
      </c>
      <c r="BT564">
        <v>6</v>
      </c>
      <c r="BU564" t="str">
        <f>"8:00 AM"</f>
        <v>8:00 AM</v>
      </c>
      <c r="BV564" t="str">
        <f>"5:00 PM"</f>
        <v>5:00 PM</v>
      </c>
      <c r="BW564" t="s">
        <v>128</v>
      </c>
      <c r="BX564">
        <v>0</v>
      </c>
      <c r="BY564">
        <v>12</v>
      </c>
      <c r="BZ564" t="s">
        <v>111</v>
      </c>
      <c r="CA564">
        <v>0</v>
      </c>
      <c r="CB564" t="s">
        <v>8768</v>
      </c>
      <c r="CC564" t="s">
        <v>8769</v>
      </c>
      <c r="CD564" t="s">
        <v>277</v>
      </c>
      <c r="CE564" t="s">
        <v>116</v>
      </c>
      <c r="CF564" t="s">
        <v>117</v>
      </c>
      <c r="CG564">
        <v>96950</v>
      </c>
      <c r="CH564" s="3">
        <v>11.52</v>
      </c>
      <c r="CI564" s="3">
        <v>11.52</v>
      </c>
      <c r="CJ564" s="3">
        <v>17.28</v>
      </c>
      <c r="CK564" s="3">
        <v>17.28</v>
      </c>
      <c r="CL564" t="s">
        <v>132</v>
      </c>
      <c r="CM564" t="s">
        <v>284</v>
      </c>
      <c r="CN564" t="s">
        <v>133</v>
      </c>
      <c r="CP564" t="s">
        <v>111</v>
      </c>
      <c r="CQ564" t="s">
        <v>134</v>
      </c>
      <c r="CR564" t="s">
        <v>134</v>
      </c>
      <c r="CS564" t="s">
        <v>134</v>
      </c>
      <c r="CT564" t="s">
        <v>119</v>
      </c>
      <c r="CU564" t="s">
        <v>119</v>
      </c>
      <c r="CV564" t="s">
        <v>119</v>
      </c>
      <c r="CW564" t="s">
        <v>8770</v>
      </c>
      <c r="CX564">
        <v>16702333112</v>
      </c>
      <c r="CY564" t="s">
        <v>278</v>
      </c>
      <c r="CZ564" t="s">
        <v>286</v>
      </c>
      <c r="DA564" t="s">
        <v>134</v>
      </c>
      <c r="DB564" t="s">
        <v>111</v>
      </c>
    </row>
    <row r="565" spans="1:111" ht="15" customHeight="1" x14ac:dyDescent="0.25">
      <c r="A565" t="s">
        <v>269</v>
      </c>
      <c r="B565" t="s">
        <v>109</v>
      </c>
      <c r="C565" s="1">
        <v>44070.085288541668</v>
      </c>
      <c r="D565" s="1">
        <v>44125</v>
      </c>
      <c r="E565" t="s">
        <v>138</v>
      </c>
      <c r="F565" s="1">
        <v>44103.833333333336</v>
      </c>
      <c r="G565" t="s">
        <v>134</v>
      </c>
      <c r="H565" t="s">
        <v>134</v>
      </c>
      <c r="I565" t="s">
        <v>111</v>
      </c>
      <c r="J565" t="s">
        <v>270</v>
      </c>
      <c r="K565" t="s">
        <v>271</v>
      </c>
      <c r="L565" t="s">
        <v>272</v>
      </c>
      <c r="N565" t="s">
        <v>116</v>
      </c>
      <c r="O565" t="s">
        <v>117</v>
      </c>
      <c r="P565">
        <v>96950</v>
      </c>
      <c r="Q565" t="s">
        <v>118</v>
      </c>
      <c r="R565" t="s">
        <v>273</v>
      </c>
      <c r="S565">
        <v>16702333112</v>
      </c>
      <c r="T565">
        <v>0</v>
      </c>
      <c r="U565">
        <v>452319</v>
      </c>
      <c r="V565" t="s">
        <v>120</v>
      </c>
      <c r="X565" t="s">
        <v>274</v>
      </c>
      <c r="Y565" t="s">
        <v>275</v>
      </c>
      <c r="Z565" t="s">
        <v>111</v>
      </c>
      <c r="AA565" t="s">
        <v>123</v>
      </c>
      <c r="AB565" t="s">
        <v>276</v>
      </c>
      <c r="AC565" t="s">
        <v>277</v>
      </c>
      <c r="AD565" t="s">
        <v>116</v>
      </c>
      <c r="AE565" t="s">
        <v>117</v>
      </c>
      <c r="AF565">
        <v>96950</v>
      </c>
      <c r="AG565" t="s">
        <v>118</v>
      </c>
      <c r="AH565" t="s">
        <v>273</v>
      </c>
      <c r="AI565">
        <v>16702333112</v>
      </c>
      <c r="AJ565">
        <v>0</v>
      </c>
      <c r="AK565" t="s">
        <v>278</v>
      </c>
      <c r="BC565" t="str">
        <f>"53-3032.00"</f>
        <v>53-3032.00</v>
      </c>
      <c r="BD565" t="s">
        <v>279</v>
      </c>
      <c r="BE565" t="s">
        <v>280</v>
      </c>
      <c r="BF565" t="s">
        <v>281</v>
      </c>
      <c r="BG565">
        <v>1</v>
      </c>
      <c r="BI565" s="1">
        <v>44105</v>
      </c>
      <c r="BJ565" s="1">
        <v>44469</v>
      </c>
      <c r="BM565">
        <v>36</v>
      </c>
      <c r="BN565">
        <v>0</v>
      </c>
      <c r="BO565">
        <v>6</v>
      </c>
      <c r="BP565">
        <v>6</v>
      </c>
      <c r="BQ565">
        <v>6</v>
      </c>
      <c r="BR565">
        <v>6</v>
      </c>
      <c r="BS565">
        <v>6</v>
      </c>
      <c r="BT565">
        <v>6</v>
      </c>
      <c r="BU565" t="str">
        <f>"8:00 AM"</f>
        <v>8:00 AM</v>
      </c>
      <c r="BV565" t="str">
        <f>"4:00 PM"</f>
        <v>4:00 PM</v>
      </c>
      <c r="BW565" t="s">
        <v>128</v>
      </c>
      <c r="BX565">
        <v>0</v>
      </c>
      <c r="BY565">
        <v>12</v>
      </c>
      <c r="BZ565" t="s">
        <v>111</v>
      </c>
      <c r="CA565">
        <v>0</v>
      </c>
      <c r="CB565" t="s">
        <v>282</v>
      </c>
      <c r="CC565" t="s">
        <v>283</v>
      </c>
      <c r="CE565" t="s">
        <v>116</v>
      </c>
      <c r="CF565" t="s">
        <v>117</v>
      </c>
      <c r="CG565">
        <v>96950</v>
      </c>
      <c r="CH565" s="3">
        <v>13.85</v>
      </c>
      <c r="CI565" s="3">
        <v>13.85</v>
      </c>
      <c r="CJ565" s="3">
        <v>20.78</v>
      </c>
      <c r="CK565" s="3">
        <v>20.78</v>
      </c>
      <c r="CL565" t="s">
        <v>132</v>
      </c>
      <c r="CM565" t="s">
        <v>284</v>
      </c>
      <c r="CN565" t="s">
        <v>133</v>
      </c>
      <c r="CP565" t="s">
        <v>111</v>
      </c>
      <c r="CQ565" t="s">
        <v>134</v>
      </c>
      <c r="CR565" t="s">
        <v>134</v>
      </c>
      <c r="CS565" t="s">
        <v>134</v>
      </c>
      <c r="CT565" t="s">
        <v>119</v>
      </c>
      <c r="CU565" t="s">
        <v>134</v>
      </c>
      <c r="CV565" t="s">
        <v>119</v>
      </c>
      <c r="CW565" t="s">
        <v>285</v>
      </c>
      <c r="CX565">
        <v>16702333112</v>
      </c>
      <c r="CY565" t="s">
        <v>278</v>
      </c>
      <c r="CZ565" t="s">
        <v>286</v>
      </c>
      <c r="DA565" t="s">
        <v>134</v>
      </c>
      <c r="DB565" t="s">
        <v>111</v>
      </c>
    </row>
    <row r="566" spans="1:111" ht="15" customHeight="1" x14ac:dyDescent="0.25">
      <c r="A566" t="s">
        <v>6582</v>
      </c>
      <c r="B566" t="s">
        <v>193</v>
      </c>
      <c r="C566" s="1">
        <v>44070.03900798611</v>
      </c>
      <c r="D566" s="1">
        <v>44144</v>
      </c>
      <c r="E566" t="s">
        <v>138</v>
      </c>
      <c r="F566" s="1">
        <v>44103.833333333336</v>
      </c>
      <c r="G566" t="s">
        <v>111</v>
      </c>
      <c r="H566" t="s">
        <v>111</v>
      </c>
      <c r="I566" t="s">
        <v>134</v>
      </c>
      <c r="J566" t="s">
        <v>1087</v>
      </c>
      <c r="K566" t="s">
        <v>1088</v>
      </c>
      <c r="L566" t="s">
        <v>1089</v>
      </c>
      <c r="M566" t="s">
        <v>1090</v>
      </c>
      <c r="N566" t="s">
        <v>154</v>
      </c>
      <c r="O566" t="s">
        <v>117</v>
      </c>
      <c r="P566">
        <v>96950</v>
      </c>
      <c r="Q566" t="s">
        <v>118</v>
      </c>
      <c r="S566">
        <v>16702342902</v>
      </c>
      <c r="T566">
        <v>128</v>
      </c>
      <c r="U566">
        <v>62111</v>
      </c>
      <c r="V566" t="s">
        <v>120</v>
      </c>
      <c r="X566" t="s">
        <v>1091</v>
      </c>
      <c r="Y566" t="s">
        <v>1092</v>
      </c>
      <c r="Z566" t="s">
        <v>4885</v>
      </c>
      <c r="AA566" t="s">
        <v>6583</v>
      </c>
      <c r="AB566" t="s">
        <v>1089</v>
      </c>
      <c r="AC566" t="s">
        <v>1101</v>
      </c>
      <c r="AD566" t="s">
        <v>154</v>
      </c>
      <c r="AE566" t="s">
        <v>117</v>
      </c>
      <c r="AF566">
        <v>96950</v>
      </c>
      <c r="AG566" t="s">
        <v>118</v>
      </c>
      <c r="AI566">
        <v>16702342902</v>
      </c>
      <c r="AJ566">
        <v>128</v>
      </c>
      <c r="AK566" t="s">
        <v>1096</v>
      </c>
      <c r="BC566" t="str">
        <f>"29-1141.00"</f>
        <v>29-1141.00</v>
      </c>
      <c r="BD566" t="s">
        <v>2087</v>
      </c>
      <c r="BE566" t="s">
        <v>6584</v>
      </c>
      <c r="BF566" t="s">
        <v>2089</v>
      </c>
      <c r="BG566">
        <v>2</v>
      </c>
      <c r="BI566" s="1">
        <v>44105</v>
      </c>
      <c r="BJ566" s="1">
        <v>44469</v>
      </c>
      <c r="BM566">
        <v>40</v>
      </c>
      <c r="BN566">
        <v>0</v>
      </c>
      <c r="BO566">
        <v>8</v>
      </c>
      <c r="BP566">
        <v>8</v>
      </c>
      <c r="BQ566">
        <v>8</v>
      </c>
      <c r="BR566">
        <v>8</v>
      </c>
      <c r="BS566">
        <v>8</v>
      </c>
      <c r="BT566">
        <v>0</v>
      </c>
      <c r="BU566" t="str">
        <f>"8:00 AM"</f>
        <v>8:00 AM</v>
      </c>
      <c r="BV566" t="str">
        <f>"5:00 PM"</f>
        <v>5:00 PM</v>
      </c>
      <c r="BW566" t="s">
        <v>349</v>
      </c>
      <c r="BX566">
        <v>0</v>
      </c>
      <c r="BY566">
        <v>12</v>
      </c>
      <c r="BZ566" t="s">
        <v>111</v>
      </c>
      <c r="CA566">
        <v>0</v>
      </c>
      <c r="CB566" s="2" t="s">
        <v>6585</v>
      </c>
      <c r="CC566" t="s">
        <v>1087</v>
      </c>
      <c r="CD566" t="s">
        <v>6586</v>
      </c>
      <c r="CE566" t="s">
        <v>154</v>
      </c>
      <c r="CF566" t="s">
        <v>117</v>
      </c>
      <c r="CG566">
        <v>96950</v>
      </c>
      <c r="CH566" s="3">
        <v>27.92</v>
      </c>
      <c r="CI566" s="3">
        <v>27.92</v>
      </c>
      <c r="CJ566" s="3">
        <v>41.88</v>
      </c>
      <c r="CK566" s="3">
        <v>41.88</v>
      </c>
      <c r="CL566" t="s">
        <v>132</v>
      </c>
      <c r="CM566" t="s">
        <v>119</v>
      </c>
      <c r="CN566" t="s">
        <v>133</v>
      </c>
      <c r="CP566" t="s">
        <v>111</v>
      </c>
      <c r="CQ566" t="s">
        <v>134</v>
      </c>
      <c r="CR566" t="s">
        <v>111</v>
      </c>
      <c r="CS566" t="s">
        <v>134</v>
      </c>
      <c r="CT566" t="s">
        <v>119</v>
      </c>
      <c r="CU566" t="s">
        <v>119</v>
      </c>
      <c r="CV566" t="s">
        <v>119</v>
      </c>
      <c r="CW566" t="s">
        <v>4184</v>
      </c>
      <c r="CX566">
        <v>16702342902</v>
      </c>
      <c r="CY566" t="s">
        <v>1096</v>
      </c>
      <c r="CZ566" t="s">
        <v>119</v>
      </c>
      <c r="DA566" t="s">
        <v>134</v>
      </c>
      <c r="DB566" t="s">
        <v>111</v>
      </c>
    </row>
    <row r="567" spans="1:111" ht="15" customHeight="1" x14ac:dyDescent="0.25">
      <c r="A567" t="s">
        <v>7808</v>
      </c>
      <c r="B567" t="s">
        <v>137</v>
      </c>
      <c r="C567" s="1">
        <v>44070.074738773146</v>
      </c>
      <c r="D567" s="1">
        <v>44158</v>
      </c>
      <c r="E567" t="s">
        <v>138</v>
      </c>
      <c r="F567" s="1">
        <v>44103.833333333336</v>
      </c>
      <c r="G567" t="s">
        <v>134</v>
      </c>
      <c r="H567" t="s">
        <v>111</v>
      </c>
      <c r="I567" t="s">
        <v>111</v>
      </c>
      <c r="J567" t="s">
        <v>270</v>
      </c>
      <c r="K567" t="s">
        <v>270</v>
      </c>
      <c r="L567" t="s">
        <v>7809</v>
      </c>
      <c r="N567" t="s">
        <v>727</v>
      </c>
      <c r="O567" t="s">
        <v>117</v>
      </c>
      <c r="P567">
        <v>96950</v>
      </c>
      <c r="Q567" t="s">
        <v>118</v>
      </c>
      <c r="R567" t="s">
        <v>273</v>
      </c>
      <c r="S567">
        <v>16702333112</v>
      </c>
      <c r="T567">
        <v>0</v>
      </c>
      <c r="U567">
        <v>531110</v>
      </c>
      <c r="V567" t="s">
        <v>120</v>
      </c>
      <c r="X567" t="s">
        <v>6908</v>
      </c>
      <c r="Y567" t="s">
        <v>6909</v>
      </c>
      <c r="Z567" t="s">
        <v>111</v>
      </c>
      <c r="AA567" t="s">
        <v>7024</v>
      </c>
      <c r="AB567" t="s">
        <v>7810</v>
      </c>
      <c r="AC567" t="s">
        <v>7811</v>
      </c>
      <c r="AD567" t="s">
        <v>154</v>
      </c>
      <c r="AE567" t="s">
        <v>117</v>
      </c>
      <c r="AF567">
        <v>96950</v>
      </c>
      <c r="AG567" t="s">
        <v>118</v>
      </c>
      <c r="AH567" t="s">
        <v>273</v>
      </c>
      <c r="AI567">
        <v>16702333112</v>
      </c>
      <c r="AJ567">
        <v>0</v>
      </c>
      <c r="AK567" t="s">
        <v>278</v>
      </c>
      <c r="BC567" t="str">
        <f>"49-9071.00"</f>
        <v>49-9071.00</v>
      </c>
      <c r="BD567" t="s">
        <v>125</v>
      </c>
      <c r="BE567" t="s">
        <v>7812</v>
      </c>
      <c r="BF567" t="s">
        <v>7024</v>
      </c>
      <c r="BG567">
        <v>1</v>
      </c>
      <c r="BH567">
        <v>1</v>
      </c>
      <c r="BI567" s="1">
        <v>44105</v>
      </c>
      <c r="BJ567" s="1">
        <v>44469</v>
      </c>
      <c r="BK567" s="1">
        <v>44158</v>
      </c>
      <c r="BL567" s="1">
        <v>44469</v>
      </c>
      <c r="BM567">
        <v>35</v>
      </c>
      <c r="BN567">
        <v>0</v>
      </c>
      <c r="BO567">
        <v>7</v>
      </c>
      <c r="BP567">
        <v>7</v>
      </c>
      <c r="BQ567">
        <v>7</v>
      </c>
      <c r="BR567">
        <v>7</v>
      </c>
      <c r="BS567">
        <v>7</v>
      </c>
      <c r="BT567">
        <v>0</v>
      </c>
      <c r="BU567" t="str">
        <f>"8:00 AM"</f>
        <v>8:00 AM</v>
      </c>
      <c r="BV567" t="str">
        <f>"5:00 PM"</f>
        <v>5:00 PM</v>
      </c>
      <c r="BW567" t="s">
        <v>128</v>
      </c>
      <c r="BX567">
        <v>0</v>
      </c>
      <c r="BY567">
        <v>24</v>
      </c>
      <c r="BZ567" t="s">
        <v>111</v>
      </c>
      <c r="CA567">
        <v>0</v>
      </c>
      <c r="CB567" t="s">
        <v>7813</v>
      </c>
      <c r="CC567" t="s">
        <v>7814</v>
      </c>
      <c r="CD567" t="s">
        <v>7815</v>
      </c>
      <c r="CE567" t="s">
        <v>154</v>
      </c>
      <c r="CF567" t="s">
        <v>117</v>
      </c>
      <c r="CG567">
        <v>96950</v>
      </c>
      <c r="CH567" s="3">
        <v>12.64</v>
      </c>
      <c r="CI567" s="3">
        <v>12.64</v>
      </c>
      <c r="CJ567" s="3">
        <v>18.96</v>
      </c>
      <c r="CK567" s="3">
        <v>18.96</v>
      </c>
      <c r="CL567" t="s">
        <v>132</v>
      </c>
      <c r="CM567" t="s">
        <v>284</v>
      </c>
      <c r="CN567" t="s">
        <v>133</v>
      </c>
      <c r="CP567" t="s">
        <v>111</v>
      </c>
      <c r="CQ567" t="s">
        <v>134</v>
      </c>
      <c r="CR567" t="s">
        <v>134</v>
      </c>
      <c r="CS567" t="s">
        <v>134</v>
      </c>
      <c r="CT567" t="s">
        <v>119</v>
      </c>
      <c r="CU567" t="s">
        <v>134</v>
      </c>
      <c r="CV567" t="s">
        <v>119</v>
      </c>
      <c r="CW567" t="s">
        <v>7816</v>
      </c>
      <c r="CX567">
        <v>16702333112</v>
      </c>
      <c r="CY567" t="s">
        <v>278</v>
      </c>
      <c r="CZ567" t="s">
        <v>286</v>
      </c>
      <c r="DA567" t="s">
        <v>134</v>
      </c>
      <c r="DB567" t="s">
        <v>111</v>
      </c>
    </row>
    <row r="568" spans="1:111" ht="15" customHeight="1" x14ac:dyDescent="0.25">
      <c r="A568" t="s">
        <v>3365</v>
      </c>
      <c r="B568" t="s">
        <v>193</v>
      </c>
      <c r="C568" s="1">
        <v>44070.151831828705</v>
      </c>
      <c r="D568" s="1">
        <v>44155</v>
      </c>
      <c r="E568" t="s">
        <v>110</v>
      </c>
      <c r="G568" t="s">
        <v>134</v>
      </c>
      <c r="H568" t="s">
        <v>111</v>
      </c>
      <c r="I568" t="s">
        <v>111</v>
      </c>
      <c r="J568" t="s">
        <v>3366</v>
      </c>
      <c r="K568" t="s">
        <v>3367</v>
      </c>
      <c r="L568" t="s">
        <v>3368</v>
      </c>
      <c r="M568" t="s">
        <v>3369</v>
      </c>
      <c r="N568" t="s">
        <v>154</v>
      </c>
      <c r="O568" t="s">
        <v>117</v>
      </c>
      <c r="P568">
        <v>96950</v>
      </c>
      <c r="Q568" t="s">
        <v>118</v>
      </c>
      <c r="S568">
        <v>16702341111</v>
      </c>
      <c r="U568">
        <v>722511</v>
      </c>
      <c r="V568" t="s">
        <v>120</v>
      </c>
      <c r="X568" t="s">
        <v>3370</v>
      </c>
      <c r="Y568" t="s">
        <v>3371</v>
      </c>
      <c r="Z568" t="s">
        <v>286</v>
      </c>
      <c r="AA568" t="s">
        <v>342</v>
      </c>
      <c r="AB568" t="s">
        <v>3368</v>
      </c>
      <c r="AC568" t="s">
        <v>3369</v>
      </c>
      <c r="AD568" t="s">
        <v>154</v>
      </c>
      <c r="AE568" t="s">
        <v>117</v>
      </c>
      <c r="AF568">
        <v>96950</v>
      </c>
      <c r="AG568" t="s">
        <v>118</v>
      </c>
      <c r="AI568">
        <v>16702341111</v>
      </c>
      <c r="AK568" t="s">
        <v>3372</v>
      </c>
      <c r="BC568" t="str">
        <f>"35-3031.00"</f>
        <v>35-3031.00</v>
      </c>
      <c r="BD568" t="s">
        <v>585</v>
      </c>
      <c r="BE568" t="s">
        <v>3373</v>
      </c>
      <c r="BF568" t="s">
        <v>3374</v>
      </c>
      <c r="BG568">
        <v>1</v>
      </c>
      <c r="BI568" s="1">
        <v>44185</v>
      </c>
      <c r="BJ568" s="1">
        <v>44549</v>
      </c>
      <c r="BM568">
        <v>35</v>
      </c>
      <c r="BN568">
        <v>6</v>
      </c>
      <c r="BO568">
        <v>6</v>
      </c>
      <c r="BP568">
        <v>6</v>
      </c>
      <c r="BQ568">
        <v>6</v>
      </c>
      <c r="BR568">
        <v>6</v>
      </c>
      <c r="BS568">
        <v>0</v>
      </c>
      <c r="BT568">
        <v>5</v>
      </c>
      <c r="BU568" t="str">
        <f>"11:00 AM"</f>
        <v>11:00 AM</v>
      </c>
      <c r="BV568" t="str">
        <f>"10:00 PM"</f>
        <v>10:00 PM</v>
      </c>
      <c r="BW568" t="s">
        <v>128</v>
      </c>
      <c r="BX568">
        <v>0</v>
      </c>
      <c r="BY568">
        <v>3</v>
      </c>
      <c r="BZ568" t="s">
        <v>111</v>
      </c>
      <c r="CA568">
        <v>2</v>
      </c>
      <c r="CB568" t="s">
        <v>3375</v>
      </c>
      <c r="CC568" t="s">
        <v>3368</v>
      </c>
      <c r="CD568" t="s">
        <v>3376</v>
      </c>
      <c r="CE568" t="s">
        <v>154</v>
      </c>
      <c r="CF568" t="s">
        <v>117</v>
      </c>
      <c r="CG568">
        <v>96950</v>
      </c>
      <c r="CH568" s="3">
        <v>9.23</v>
      </c>
      <c r="CI568" s="3">
        <v>9.23</v>
      </c>
      <c r="CJ568" s="3">
        <v>13.85</v>
      </c>
      <c r="CK568" s="3">
        <v>13.85</v>
      </c>
      <c r="CL568" t="s">
        <v>132</v>
      </c>
      <c r="CN568" t="s">
        <v>133</v>
      </c>
      <c r="CP568" t="s">
        <v>111</v>
      </c>
      <c r="CQ568" t="s">
        <v>134</v>
      </c>
      <c r="CR568" t="s">
        <v>111</v>
      </c>
      <c r="CS568" t="s">
        <v>134</v>
      </c>
      <c r="CT568" t="s">
        <v>134</v>
      </c>
      <c r="CU568" t="s">
        <v>134</v>
      </c>
      <c r="CV568" t="s">
        <v>119</v>
      </c>
      <c r="CW568" t="s">
        <v>3377</v>
      </c>
      <c r="CX568">
        <v>16702341111</v>
      </c>
      <c r="CY568" t="s">
        <v>3372</v>
      </c>
      <c r="CZ568" t="s">
        <v>119</v>
      </c>
      <c r="DA568" t="s">
        <v>134</v>
      </c>
      <c r="DB568" t="s">
        <v>111</v>
      </c>
      <c r="DC568" t="s">
        <v>3378</v>
      </c>
      <c r="DD568" t="s">
        <v>3379</v>
      </c>
      <c r="DE568" t="s">
        <v>3274</v>
      </c>
      <c r="DF568" t="s">
        <v>3366</v>
      </c>
      <c r="DG568" t="s">
        <v>3372</v>
      </c>
    </row>
    <row r="569" spans="1:111" ht="15" customHeight="1" x14ac:dyDescent="0.25">
      <c r="A569" t="s">
        <v>5961</v>
      </c>
      <c r="B569" t="s">
        <v>137</v>
      </c>
      <c r="C569" s="1">
        <v>44070.054451736112</v>
      </c>
      <c r="D569" s="1">
        <v>44151</v>
      </c>
      <c r="E569" t="s">
        <v>138</v>
      </c>
      <c r="F569" s="1">
        <v>44103.833333333336</v>
      </c>
      <c r="G569" t="s">
        <v>134</v>
      </c>
      <c r="H569" t="s">
        <v>111</v>
      </c>
      <c r="I569" t="s">
        <v>111</v>
      </c>
      <c r="J569" t="s">
        <v>5962</v>
      </c>
      <c r="K569" t="s">
        <v>119</v>
      </c>
      <c r="L569" t="s">
        <v>5963</v>
      </c>
      <c r="M569" t="s">
        <v>708</v>
      </c>
      <c r="N569" t="s">
        <v>116</v>
      </c>
      <c r="O569" t="s">
        <v>117</v>
      </c>
      <c r="P569">
        <v>96950</v>
      </c>
      <c r="Q569" t="s">
        <v>118</v>
      </c>
      <c r="R569" t="s">
        <v>119</v>
      </c>
      <c r="S569">
        <v>16702345505</v>
      </c>
      <c r="U569">
        <v>488510</v>
      </c>
      <c r="V569" t="s">
        <v>120</v>
      </c>
      <c r="X569" t="s">
        <v>3984</v>
      </c>
      <c r="Y569" t="s">
        <v>5964</v>
      </c>
      <c r="Z569" t="s">
        <v>4228</v>
      </c>
      <c r="AA569" t="s">
        <v>333</v>
      </c>
      <c r="AB569" t="s">
        <v>5963</v>
      </c>
      <c r="AC569" t="s">
        <v>708</v>
      </c>
      <c r="AD569" t="s">
        <v>116</v>
      </c>
      <c r="AE569" t="s">
        <v>117</v>
      </c>
      <c r="AF569">
        <v>96950</v>
      </c>
      <c r="AG569" t="s">
        <v>118</v>
      </c>
      <c r="AH569" t="s">
        <v>119</v>
      </c>
      <c r="AI569">
        <v>16702345505</v>
      </c>
      <c r="AK569" t="s">
        <v>5965</v>
      </c>
      <c r="AL569" t="s">
        <v>1192</v>
      </c>
      <c r="AM569" t="s">
        <v>4270</v>
      </c>
      <c r="AN569" t="s">
        <v>4271</v>
      </c>
      <c r="AO569" t="s">
        <v>1573</v>
      </c>
      <c r="AP569" t="s">
        <v>4273</v>
      </c>
      <c r="AQ569" t="s">
        <v>340</v>
      </c>
      <c r="AR569" t="s">
        <v>116</v>
      </c>
      <c r="AS569" t="s">
        <v>117</v>
      </c>
      <c r="AT569">
        <v>96950</v>
      </c>
      <c r="AU569" t="s">
        <v>118</v>
      </c>
      <c r="AV569" t="s">
        <v>119</v>
      </c>
      <c r="AW569">
        <v>16702331209</v>
      </c>
      <c r="AX569" t="s">
        <v>119</v>
      </c>
      <c r="AY569" t="s">
        <v>1574</v>
      </c>
      <c r="AZ569" t="s">
        <v>4274</v>
      </c>
      <c r="BA569" t="s">
        <v>117</v>
      </c>
      <c r="BB569" t="s">
        <v>1441</v>
      </c>
      <c r="BC569" t="str">
        <f>"43-4051.00"</f>
        <v>43-4051.00</v>
      </c>
      <c r="BD569" t="s">
        <v>295</v>
      </c>
      <c r="BE569" t="s">
        <v>5966</v>
      </c>
      <c r="BF569" t="s">
        <v>5967</v>
      </c>
      <c r="BG569">
        <v>1</v>
      </c>
      <c r="BH569">
        <v>1</v>
      </c>
      <c r="BI569" s="1">
        <v>44105</v>
      </c>
      <c r="BJ569" s="1">
        <v>45199</v>
      </c>
      <c r="BK569" s="1">
        <v>44151</v>
      </c>
      <c r="BL569" s="1">
        <v>45199</v>
      </c>
      <c r="BM569">
        <v>40</v>
      </c>
      <c r="BN569">
        <v>0</v>
      </c>
      <c r="BO569">
        <v>8</v>
      </c>
      <c r="BP569">
        <v>8</v>
      </c>
      <c r="BQ569">
        <v>8</v>
      </c>
      <c r="BR569">
        <v>8</v>
      </c>
      <c r="BS569">
        <v>8</v>
      </c>
      <c r="BT569">
        <v>0</v>
      </c>
      <c r="BU569" t="str">
        <f>"8:00 AM"</f>
        <v>8:00 AM</v>
      </c>
      <c r="BV569" t="str">
        <f>"5:00 PM"</f>
        <v>5:00 PM</v>
      </c>
      <c r="BW569" t="s">
        <v>128</v>
      </c>
      <c r="BX569">
        <v>0</v>
      </c>
      <c r="BY569">
        <v>12</v>
      </c>
      <c r="BZ569" t="s">
        <v>111</v>
      </c>
      <c r="CA569">
        <v>0</v>
      </c>
      <c r="CB569" t="s">
        <v>5968</v>
      </c>
      <c r="CC569" t="s">
        <v>5969</v>
      </c>
      <c r="CD569" t="s">
        <v>5970</v>
      </c>
      <c r="CE569" t="s">
        <v>116</v>
      </c>
      <c r="CF569" t="s">
        <v>117</v>
      </c>
      <c r="CG569">
        <v>96950</v>
      </c>
      <c r="CH569" s="3">
        <v>12.57</v>
      </c>
      <c r="CI569" s="3">
        <v>12.57</v>
      </c>
      <c r="CJ569" s="3">
        <v>18.86</v>
      </c>
      <c r="CK569" s="3">
        <v>18.86</v>
      </c>
      <c r="CL569" t="s">
        <v>132</v>
      </c>
      <c r="CM569" t="s">
        <v>119</v>
      </c>
      <c r="CN569" t="s">
        <v>133</v>
      </c>
      <c r="CP569" t="s">
        <v>111</v>
      </c>
      <c r="CQ569" t="s">
        <v>134</v>
      </c>
      <c r="CR569" t="s">
        <v>134</v>
      </c>
      <c r="CS569" t="s">
        <v>134</v>
      </c>
      <c r="CT569" t="s">
        <v>119</v>
      </c>
      <c r="CU569" t="s">
        <v>134</v>
      </c>
      <c r="CV569" t="s">
        <v>119</v>
      </c>
      <c r="CW569" t="s">
        <v>119</v>
      </c>
      <c r="CX569">
        <v>16702345505</v>
      </c>
      <c r="CY569" t="s">
        <v>5965</v>
      </c>
      <c r="CZ569" t="s">
        <v>119</v>
      </c>
      <c r="DA569" t="s">
        <v>134</v>
      </c>
      <c r="DB569" t="s">
        <v>111</v>
      </c>
      <c r="DC569" t="s">
        <v>4270</v>
      </c>
      <c r="DD569" t="s">
        <v>4271</v>
      </c>
      <c r="DE569" t="s">
        <v>1573</v>
      </c>
      <c r="DF569" t="s">
        <v>4274</v>
      </c>
      <c r="DG569" t="s">
        <v>1574</v>
      </c>
    </row>
    <row r="570" spans="1:111" ht="15" customHeight="1" x14ac:dyDescent="0.25">
      <c r="A570" t="s">
        <v>9279</v>
      </c>
      <c r="B570" t="s">
        <v>109</v>
      </c>
      <c r="C570" s="1">
        <v>44070.050955671293</v>
      </c>
      <c r="D570" s="1">
        <v>44160</v>
      </c>
      <c r="E570" t="s">
        <v>138</v>
      </c>
      <c r="F570" s="1">
        <v>44103.833333333336</v>
      </c>
      <c r="G570" t="s">
        <v>134</v>
      </c>
      <c r="H570" t="s">
        <v>111</v>
      </c>
      <c r="I570" t="s">
        <v>111</v>
      </c>
      <c r="J570" t="s">
        <v>270</v>
      </c>
      <c r="K570" t="s">
        <v>8519</v>
      </c>
      <c r="L570" t="s">
        <v>725</v>
      </c>
      <c r="M570" t="s">
        <v>6907</v>
      </c>
      <c r="N570" t="s">
        <v>727</v>
      </c>
      <c r="O570" t="s">
        <v>117</v>
      </c>
      <c r="P570">
        <v>96950</v>
      </c>
      <c r="Q570" t="s">
        <v>118</v>
      </c>
      <c r="R570" t="s">
        <v>273</v>
      </c>
      <c r="S570">
        <v>16702333112</v>
      </c>
      <c r="T570">
        <v>0</v>
      </c>
      <c r="U570">
        <v>452319</v>
      </c>
      <c r="V570" t="s">
        <v>120</v>
      </c>
      <c r="X570" t="s">
        <v>6908</v>
      </c>
      <c r="Y570" t="s">
        <v>6909</v>
      </c>
      <c r="Z570" t="s">
        <v>6910</v>
      </c>
      <c r="AA570" t="s">
        <v>342</v>
      </c>
      <c r="AB570" t="s">
        <v>277</v>
      </c>
      <c r="AC570" t="s">
        <v>9280</v>
      </c>
      <c r="AD570" t="s">
        <v>116</v>
      </c>
      <c r="AE570" t="s">
        <v>117</v>
      </c>
      <c r="AF570">
        <v>96950</v>
      </c>
      <c r="AG570" t="s">
        <v>118</v>
      </c>
      <c r="AH570" t="s">
        <v>273</v>
      </c>
      <c r="AI570">
        <v>16702333112</v>
      </c>
      <c r="AJ570">
        <v>0</v>
      </c>
      <c r="AK570" t="s">
        <v>278</v>
      </c>
      <c r="BC570" t="str">
        <f>"49-3023.01"</f>
        <v>49-3023.01</v>
      </c>
      <c r="BD570" t="s">
        <v>451</v>
      </c>
      <c r="BE570" t="s">
        <v>9281</v>
      </c>
      <c r="BF570" t="s">
        <v>9282</v>
      </c>
      <c r="BG570">
        <v>1</v>
      </c>
      <c r="BI570" s="1">
        <v>44105</v>
      </c>
      <c r="BJ570" s="1">
        <v>45199</v>
      </c>
      <c r="BM570">
        <v>35</v>
      </c>
      <c r="BN570">
        <v>0</v>
      </c>
      <c r="BO570">
        <v>6</v>
      </c>
      <c r="BP570">
        <v>6</v>
      </c>
      <c r="BQ570">
        <v>6</v>
      </c>
      <c r="BR570">
        <v>6</v>
      </c>
      <c r="BS570">
        <v>6</v>
      </c>
      <c r="BT570">
        <v>5</v>
      </c>
      <c r="BU570" t="str">
        <f>"8:00 AM"</f>
        <v>8:00 AM</v>
      </c>
      <c r="BV570" t="str">
        <f>"5:00 PM"</f>
        <v>5:00 PM</v>
      </c>
      <c r="BW570" t="s">
        <v>128</v>
      </c>
      <c r="BX570">
        <v>0</v>
      </c>
      <c r="BY570">
        <v>24</v>
      </c>
      <c r="BZ570" t="s">
        <v>111</v>
      </c>
      <c r="CA570">
        <v>0</v>
      </c>
      <c r="CB570" t="s">
        <v>9283</v>
      </c>
      <c r="CC570" t="s">
        <v>9284</v>
      </c>
      <c r="CD570" t="s">
        <v>9285</v>
      </c>
      <c r="CE570" t="s">
        <v>154</v>
      </c>
      <c r="CF570" t="s">
        <v>117</v>
      </c>
      <c r="CG570">
        <v>96950</v>
      </c>
      <c r="CH570" s="3">
        <v>14.71</v>
      </c>
      <c r="CI570" s="3">
        <v>14.71</v>
      </c>
      <c r="CJ570" s="3">
        <v>22.07</v>
      </c>
      <c r="CK570" s="3">
        <v>22.07</v>
      </c>
      <c r="CL570" t="s">
        <v>132</v>
      </c>
      <c r="CM570" t="s">
        <v>284</v>
      </c>
      <c r="CN570" t="s">
        <v>133</v>
      </c>
      <c r="CP570" t="s">
        <v>111</v>
      </c>
      <c r="CQ570" t="s">
        <v>134</v>
      </c>
      <c r="CR570" t="s">
        <v>134</v>
      </c>
      <c r="CS570" t="s">
        <v>134</v>
      </c>
      <c r="CT570" t="s">
        <v>119</v>
      </c>
      <c r="CU570" t="s">
        <v>134</v>
      </c>
      <c r="CV570" t="s">
        <v>119</v>
      </c>
      <c r="CW570" t="s">
        <v>9286</v>
      </c>
      <c r="CX570">
        <v>16702333112</v>
      </c>
      <c r="CY570" t="s">
        <v>278</v>
      </c>
      <c r="CZ570" t="s">
        <v>286</v>
      </c>
      <c r="DA570" t="s">
        <v>134</v>
      </c>
      <c r="DB570" t="s">
        <v>111</v>
      </c>
    </row>
    <row r="571" spans="1:111" ht="15" customHeight="1" x14ac:dyDescent="0.25">
      <c r="A571" t="s">
        <v>3915</v>
      </c>
      <c r="B571" t="s">
        <v>109</v>
      </c>
      <c r="C571" s="1">
        <v>44070.086098148146</v>
      </c>
      <c r="D571" s="1">
        <v>44165</v>
      </c>
      <c r="E571" t="s">
        <v>138</v>
      </c>
      <c r="F571" s="1">
        <v>44103.833333333336</v>
      </c>
      <c r="G571" t="s">
        <v>111</v>
      </c>
      <c r="H571" t="s">
        <v>111</v>
      </c>
      <c r="I571" t="s">
        <v>111</v>
      </c>
      <c r="J571" t="s">
        <v>3916</v>
      </c>
      <c r="K571" t="s">
        <v>3917</v>
      </c>
      <c r="L571" t="s">
        <v>3918</v>
      </c>
      <c r="M571" t="s">
        <v>3919</v>
      </c>
      <c r="N571" t="s">
        <v>544</v>
      </c>
      <c r="O571" t="s">
        <v>117</v>
      </c>
      <c r="P571">
        <v>96952</v>
      </c>
      <c r="Q571" t="s">
        <v>118</v>
      </c>
      <c r="R571" t="s">
        <v>119</v>
      </c>
      <c r="S571">
        <v>16704330780</v>
      </c>
      <c r="U571">
        <v>71329</v>
      </c>
      <c r="V571" t="s">
        <v>120</v>
      </c>
      <c r="X571" t="s">
        <v>3920</v>
      </c>
      <c r="Y571" t="s">
        <v>3921</v>
      </c>
      <c r="Z571" t="s">
        <v>119</v>
      </c>
      <c r="AA571" t="s">
        <v>3922</v>
      </c>
      <c r="AB571" t="s">
        <v>544</v>
      </c>
      <c r="AC571" t="s">
        <v>3923</v>
      </c>
      <c r="AD571" t="s">
        <v>544</v>
      </c>
      <c r="AE571" t="s">
        <v>117</v>
      </c>
      <c r="AF571">
        <v>96952</v>
      </c>
      <c r="AG571" t="s">
        <v>118</v>
      </c>
      <c r="AH571" t="s">
        <v>119</v>
      </c>
      <c r="AI571">
        <v>16702870780</v>
      </c>
      <c r="AK571" t="s">
        <v>3924</v>
      </c>
      <c r="BC571" t="str">
        <f>"41-2012.00"</f>
        <v>41-2012.00</v>
      </c>
      <c r="BD571" t="s">
        <v>3925</v>
      </c>
      <c r="BE571" t="s">
        <v>3926</v>
      </c>
      <c r="BF571" t="s">
        <v>3927</v>
      </c>
      <c r="BG571">
        <v>3</v>
      </c>
      <c r="BI571" s="1">
        <v>44105</v>
      </c>
      <c r="BJ571" s="1">
        <v>44469</v>
      </c>
      <c r="BM571">
        <v>40</v>
      </c>
      <c r="BN571">
        <v>0</v>
      </c>
      <c r="BO571">
        <v>8</v>
      </c>
      <c r="BP571">
        <v>8</v>
      </c>
      <c r="BQ571">
        <v>8</v>
      </c>
      <c r="BR571">
        <v>8</v>
      </c>
      <c r="BS571">
        <v>8</v>
      </c>
      <c r="BT571">
        <v>0</v>
      </c>
      <c r="BU571" t="str">
        <f>"8:00 AM"</f>
        <v>8:00 AM</v>
      </c>
      <c r="BV571" t="str">
        <f>"4:00 PM"</f>
        <v>4:00 PM</v>
      </c>
      <c r="BW571" t="s">
        <v>128</v>
      </c>
      <c r="BX571">
        <v>1</v>
      </c>
      <c r="BY571">
        <v>12</v>
      </c>
      <c r="BZ571" t="s">
        <v>111</v>
      </c>
      <c r="CA571">
        <v>0</v>
      </c>
      <c r="CB571" s="2" t="s">
        <v>3928</v>
      </c>
      <c r="CC571" t="s">
        <v>3918</v>
      </c>
      <c r="CD571" t="s">
        <v>3919</v>
      </c>
      <c r="CE571" t="s">
        <v>544</v>
      </c>
      <c r="CF571" t="s">
        <v>117</v>
      </c>
      <c r="CG571">
        <v>96952</v>
      </c>
      <c r="CH571" s="3">
        <v>9.56</v>
      </c>
      <c r="CI571" s="3">
        <v>9.56</v>
      </c>
      <c r="CJ571" s="3">
        <v>14.34</v>
      </c>
      <c r="CK571" s="3">
        <v>14.34</v>
      </c>
      <c r="CL571" t="s">
        <v>132</v>
      </c>
      <c r="CM571" t="s">
        <v>119</v>
      </c>
      <c r="CN571" t="s">
        <v>133</v>
      </c>
      <c r="CP571" t="s">
        <v>111</v>
      </c>
      <c r="CQ571" t="s">
        <v>134</v>
      </c>
      <c r="CR571" t="s">
        <v>111</v>
      </c>
      <c r="CS571" t="s">
        <v>134</v>
      </c>
      <c r="CT571" t="s">
        <v>134</v>
      </c>
      <c r="CU571" t="s">
        <v>134</v>
      </c>
      <c r="CV571" t="s">
        <v>119</v>
      </c>
      <c r="CW571" t="s">
        <v>119</v>
      </c>
      <c r="CX571">
        <v>16702870780</v>
      </c>
      <c r="CY571" t="s">
        <v>3924</v>
      </c>
      <c r="CZ571" t="s">
        <v>119</v>
      </c>
      <c r="DA571" t="s">
        <v>134</v>
      </c>
      <c r="DB571" t="s">
        <v>111</v>
      </c>
    </row>
    <row r="572" spans="1:111" ht="15" customHeight="1" x14ac:dyDescent="0.25">
      <c r="A572" t="s">
        <v>5236</v>
      </c>
      <c r="B572" t="s">
        <v>137</v>
      </c>
      <c r="C572" s="1">
        <v>44070.205480787037</v>
      </c>
      <c r="D572" s="1">
        <v>44144</v>
      </c>
      <c r="E572" t="s">
        <v>110</v>
      </c>
      <c r="G572" t="s">
        <v>111</v>
      </c>
      <c r="H572" t="s">
        <v>111</v>
      </c>
      <c r="I572" t="s">
        <v>111</v>
      </c>
      <c r="J572" t="s">
        <v>2373</v>
      </c>
      <c r="L572" t="s">
        <v>2374</v>
      </c>
      <c r="N572" t="s">
        <v>116</v>
      </c>
      <c r="O572" t="s">
        <v>117</v>
      </c>
      <c r="P572">
        <v>96950</v>
      </c>
      <c r="Q572" t="s">
        <v>118</v>
      </c>
      <c r="S572">
        <v>16702358165</v>
      </c>
      <c r="U572">
        <v>5617</v>
      </c>
      <c r="V572" t="s">
        <v>120</v>
      </c>
      <c r="X572" t="s">
        <v>2377</v>
      </c>
      <c r="Y572" t="s">
        <v>4512</v>
      </c>
      <c r="Z572" t="s">
        <v>4513</v>
      </c>
      <c r="AA572" t="s">
        <v>333</v>
      </c>
      <c r="AB572" t="s">
        <v>2374</v>
      </c>
      <c r="AD572" t="s">
        <v>154</v>
      </c>
      <c r="AE572" t="s">
        <v>117</v>
      </c>
      <c r="AF572">
        <v>96950</v>
      </c>
      <c r="AG572" t="s">
        <v>118</v>
      </c>
      <c r="AI572">
        <v>16702358165</v>
      </c>
      <c r="AK572" t="s">
        <v>2379</v>
      </c>
      <c r="BC572" t="str">
        <f>"49-9071.00"</f>
        <v>49-9071.00</v>
      </c>
      <c r="BD572" t="s">
        <v>125</v>
      </c>
      <c r="BE572" t="s">
        <v>5237</v>
      </c>
      <c r="BF572" t="s">
        <v>2667</v>
      </c>
      <c r="BG572">
        <v>1</v>
      </c>
      <c r="BH572">
        <v>1</v>
      </c>
      <c r="BI572" s="1">
        <v>44105</v>
      </c>
      <c r="BJ572" s="1">
        <v>44469</v>
      </c>
      <c r="BK572" s="1">
        <v>44144</v>
      </c>
      <c r="BL572" s="1">
        <v>44469</v>
      </c>
      <c r="BM572">
        <v>40</v>
      </c>
      <c r="BN572">
        <v>0</v>
      </c>
      <c r="BO572">
        <v>8</v>
      </c>
      <c r="BP572">
        <v>8</v>
      </c>
      <c r="BQ572">
        <v>8</v>
      </c>
      <c r="BR572">
        <v>8</v>
      </c>
      <c r="BS572">
        <v>8</v>
      </c>
      <c r="BT572">
        <v>0</v>
      </c>
      <c r="BU572" t="str">
        <f>"8:30 AM"</f>
        <v>8:30 AM</v>
      </c>
      <c r="BV572" t="str">
        <f>"5:30 PM"</f>
        <v>5:30 PM</v>
      </c>
      <c r="BW572" t="s">
        <v>128</v>
      </c>
      <c r="BX572">
        <v>0</v>
      </c>
      <c r="BY572">
        <v>36</v>
      </c>
      <c r="BZ572" t="s">
        <v>111</v>
      </c>
      <c r="CA572">
        <v>0</v>
      </c>
      <c r="CB572" s="2" t="s">
        <v>5238</v>
      </c>
      <c r="CC572" t="s">
        <v>5239</v>
      </c>
      <c r="CE572" t="s">
        <v>116</v>
      </c>
      <c r="CF572" t="s">
        <v>117</v>
      </c>
      <c r="CG572">
        <v>96950</v>
      </c>
      <c r="CH572" s="3">
        <v>12.64</v>
      </c>
      <c r="CI572" s="3">
        <v>12.64</v>
      </c>
      <c r="CJ572" s="3">
        <v>0</v>
      </c>
      <c r="CK572" s="3">
        <v>0</v>
      </c>
      <c r="CL572" t="s">
        <v>132</v>
      </c>
      <c r="CM572" t="s">
        <v>162</v>
      </c>
      <c r="CN572" t="s">
        <v>133</v>
      </c>
      <c r="CP572" t="s">
        <v>111</v>
      </c>
      <c r="CQ572" t="s">
        <v>134</v>
      </c>
      <c r="CR572" t="s">
        <v>111</v>
      </c>
      <c r="CS572" t="s">
        <v>111</v>
      </c>
      <c r="CT572" t="s">
        <v>119</v>
      </c>
      <c r="CU572" t="s">
        <v>134</v>
      </c>
      <c r="CV572" t="s">
        <v>119</v>
      </c>
      <c r="CW572" t="s">
        <v>991</v>
      </c>
      <c r="CX572">
        <v>16702358165</v>
      </c>
      <c r="CY572" t="s">
        <v>2379</v>
      </c>
      <c r="CZ572" t="s">
        <v>119</v>
      </c>
      <c r="DA572" t="s">
        <v>134</v>
      </c>
      <c r="DB572" t="s">
        <v>111</v>
      </c>
      <c r="DC572" t="s">
        <v>2375</v>
      </c>
      <c r="DD572" t="s">
        <v>2376</v>
      </c>
      <c r="DE572" t="s">
        <v>1657</v>
      </c>
      <c r="DF572" t="s">
        <v>2373</v>
      </c>
      <c r="DG572" t="s">
        <v>2379</v>
      </c>
    </row>
    <row r="573" spans="1:111" ht="15" customHeight="1" x14ac:dyDescent="0.25">
      <c r="A573" t="s">
        <v>9799</v>
      </c>
      <c r="B573" t="s">
        <v>109</v>
      </c>
      <c r="C573" s="1">
        <v>44070.833954745372</v>
      </c>
      <c r="D573" s="1">
        <v>44172</v>
      </c>
      <c r="E573" t="s">
        <v>110</v>
      </c>
      <c r="G573" t="s">
        <v>111</v>
      </c>
      <c r="H573" t="s">
        <v>111</v>
      </c>
      <c r="I573" t="s">
        <v>111</v>
      </c>
      <c r="J573" t="s">
        <v>1466</v>
      </c>
      <c r="K573" t="s">
        <v>9800</v>
      </c>
      <c r="L573" t="s">
        <v>1472</v>
      </c>
      <c r="M573" t="s">
        <v>1469</v>
      </c>
      <c r="N573" t="s">
        <v>116</v>
      </c>
      <c r="O573" t="s">
        <v>117</v>
      </c>
      <c r="P573">
        <v>96950</v>
      </c>
      <c r="Q573" t="s">
        <v>118</v>
      </c>
      <c r="S573">
        <v>16702871847</v>
      </c>
      <c r="U573">
        <v>72111</v>
      </c>
      <c r="V573" t="s">
        <v>120</v>
      </c>
      <c r="X573" t="s">
        <v>1470</v>
      </c>
      <c r="Y573" t="s">
        <v>1471</v>
      </c>
      <c r="AA573" t="s">
        <v>333</v>
      </c>
      <c r="AB573" t="s">
        <v>1472</v>
      </c>
      <c r="AC573" t="s">
        <v>1469</v>
      </c>
      <c r="AD573" t="s">
        <v>116</v>
      </c>
      <c r="AE573" t="s">
        <v>117</v>
      </c>
      <c r="AF573">
        <v>96950</v>
      </c>
      <c r="AG573" t="s">
        <v>118</v>
      </c>
      <c r="AI573">
        <v>16702871847</v>
      </c>
      <c r="AK573" t="s">
        <v>1473</v>
      </c>
      <c r="BC573" t="str">
        <f>"13-1199.05"</f>
        <v>13-1199.05</v>
      </c>
      <c r="BD573" t="s">
        <v>9801</v>
      </c>
      <c r="BE573" t="s">
        <v>9802</v>
      </c>
      <c r="BF573" t="s">
        <v>9803</v>
      </c>
      <c r="BG573">
        <v>1</v>
      </c>
      <c r="BI573" s="1">
        <v>44105</v>
      </c>
      <c r="BJ573" s="1">
        <v>44469</v>
      </c>
      <c r="BM573">
        <v>40</v>
      </c>
      <c r="BN573">
        <v>0</v>
      </c>
      <c r="BO573">
        <v>8</v>
      </c>
      <c r="BP573">
        <v>8</v>
      </c>
      <c r="BQ573">
        <v>8</v>
      </c>
      <c r="BR573">
        <v>8</v>
      </c>
      <c r="BS573">
        <v>8</v>
      </c>
      <c r="BT573">
        <v>0</v>
      </c>
      <c r="BU573" t="str">
        <f>"8:00 AM"</f>
        <v>8:00 AM</v>
      </c>
      <c r="BV573" t="str">
        <f>"5:00 PM"</f>
        <v>5:00 PM</v>
      </c>
      <c r="BW573" t="s">
        <v>128</v>
      </c>
      <c r="BX573">
        <v>0</v>
      </c>
      <c r="BY573">
        <v>24</v>
      </c>
      <c r="BZ573" t="s">
        <v>134</v>
      </c>
      <c r="CA573">
        <v>6</v>
      </c>
      <c r="CB573" s="2" t="s">
        <v>9804</v>
      </c>
      <c r="CC573" t="s">
        <v>3210</v>
      </c>
      <c r="CD573" t="s">
        <v>1469</v>
      </c>
      <c r="CE573" t="s">
        <v>116</v>
      </c>
      <c r="CF573" t="s">
        <v>117</v>
      </c>
      <c r="CG573">
        <v>96950</v>
      </c>
      <c r="CH573" s="3">
        <v>31.43</v>
      </c>
      <c r="CI573" s="3">
        <v>31.43</v>
      </c>
      <c r="CJ573" s="3">
        <v>47.15</v>
      </c>
      <c r="CK573" s="3">
        <v>47.15</v>
      </c>
      <c r="CL573" t="s">
        <v>132</v>
      </c>
      <c r="CM573" t="s">
        <v>509</v>
      </c>
      <c r="CN573" t="s">
        <v>133</v>
      </c>
      <c r="CP573" t="s">
        <v>111</v>
      </c>
      <c r="CQ573" t="s">
        <v>134</v>
      </c>
      <c r="CR573" t="s">
        <v>111</v>
      </c>
      <c r="CS573" t="s">
        <v>134</v>
      </c>
      <c r="CT573" t="s">
        <v>119</v>
      </c>
      <c r="CU573" t="s">
        <v>134</v>
      </c>
      <c r="CV573" t="s">
        <v>119</v>
      </c>
      <c r="CW573" t="s">
        <v>9805</v>
      </c>
      <c r="CX573">
        <v>16702871847</v>
      </c>
      <c r="CY573" t="s">
        <v>1473</v>
      </c>
      <c r="CZ573" t="s">
        <v>119</v>
      </c>
      <c r="DA573" t="s">
        <v>134</v>
      </c>
      <c r="DB573" t="s">
        <v>111</v>
      </c>
    </row>
    <row r="574" spans="1:111" ht="15" customHeight="1" x14ac:dyDescent="0.25">
      <c r="A574" t="s">
        <v>6214</v>
      </c>
      <c r="B574" t="s">
        <v>109</v>
      </c>
      <c r="C574" s="1">
        <v>44070.881459027776</v>
      </c>
      <c r="D574" s="1">
        <v>44158</v>
      </c>
      <c r="E574" t="s">
        <v>138</v>
      </c>
      <c r="F574" s="1">
        <v>44103.833333333336</v>
      </c>
      <c r="G574" t="s">
        <v>134</v>
      </c>
      <c r="H574" t="s">
        <v>111</v>
      </c>
      <c r="I574" t="s">
        <v>111</v>
      </c>
      <c r="J574" t="s">
        <v>6215</v>
      </c>
      <c r="K574" t="s">
        <v>6216</v>
      </c>
      <c r="L574" t="s">
        <v>6217</v>
      </c>
      <c r="M574" t="s">
        <v>4194</v>
      </c>
      <c r="N574" t="s">
        <v>116</v>
      </c>
      <c r="O574" t="s">
        <v>117</v>
      </c>
      <c r="P574">
        <v>96950</v>
      </c>
      <c r="Q574" t="s">
        <v>118</v>
      </c>
      <c r="S574">
        <v>16707835497</v>
      </c>
      <c r="U574">
        <v>45322</v>
      </c>
      <c r="V574" t="s">
        <v>120</v>
      </c>
      <c r="X574" t="s">
        <v>6218</v>
      </c>
      <c r="Y574" t="s">
        <v>6219</v>
      </c>
      <c r="Z574" t="s">
        <v>6220</v>
      </c>
      <c r="AA574" t="s">
        <v>333</v>
      </c>
      <c r="AB574" t="s">
        <v>6217</v>
      </c>
      <c r="AC574" t="s">
        <v>4194</v>
      </c>
      <c r="AD574" t="s">
        <v>116</v>
      </c>
      <c r="AE574" t="s">
        <v>117</v>
      </c>
      <c r="AF574">
        <v>96950</v>
      </c>
      <c r="AG574" t="s">
        <v>118</v>
      </c>
      <c r="AI574">
        <v>16707835497</v>
      </c>
      <c r="AK574" t="s">
        <v>6221</v>
      </c>
      <c r="BC574" t="str">
        <f>"27-1026.00"</f>
        <v>27-1026.00</v>
      </c>
      <c r="BD574" t="s">
        <v>4190</v>
      </c>
      <c r="BE574" t="s">
        <v>6222</v>
      </c>
      <c r="BF574" t="s">
        <v>6223</v>
      </c>
      <c r="BG574">
        <v>2</v>
      </c>
      <c r="BI574" s="1">
        <v>44105</v>
      </c>
      <c r="BJ574" s="1">
        <v>44469</v>
      </c>
      <c r="BM574">
        <v>40</v>
      </c>
      <c r="BN574">
        <v>0</v>
      </c>
      <c r="BO574">
        <v>8</v>
      </c>
      <c r="BP574">
        <v>8</v>
      </c>
      <c r="BQ574">
        <v>8</v>
      </c>
      <c r="BR574">
        <v>8</v>
      </c>
      <c r="BS574">
        <v>8</v>
      </c>
      <c r="BT574">
        <v>0</v>
      </c>
      <c r="BU574" t="str">
        <f>"10:00 AM"</f>
        <v>10:00 AM</v>
      </c>
      <c r="BV574" t="str">
        <f>"7:00 PM"</f>
        <v>7:00 PM</v>
      </c>
      <c r="BW574" t="s">
        <v>128</v>
      </c>
      <c r="BX574">
        <v>0</v>
      </c>
      <c r="BY574">
        <v>0</v>
      </c>
      <c r="BZ574" t="s">
        <v>111</v>
      </c>
      <c r="CA574">
        <v>0</v>
      </c>
      <c r="CB574" t="s">
        <v>6224</v>
      </c>
      <c r="CC574" t="s">
        <v>6225</v>
      </c>
      <c r="CD574" t="s">
        <v>4194</v>
      </c>
      <c r="CE574" t="s">
        <v>116</v>
      </c>
      <c r="CF574" t="s">
        <v>117</v>
      </c>
      <c r="CG574">
        <v>96950</v>
      </c>
      <c r="CH574" s="3">
        <v>9.59</v>
      </c>
      <c r="CI574" s="3">
        <v>9.59</v>
      </c>
      <c r="CJ574" s="3">
        <v>14.39</v>
      </c>
      <c r="CK574" s="3">
        <v>14.39</v>
      </c>
      <c r="CL574" t="s">
        <v>132</v>
      </c>
      <c r="CM574" t="s">
        <v>509</v>
      </c>
      <c r="CN574" t="s">
        <v>133</v>
      </c>
      <c r="CP574" t="s">
        <v>111</v>
      </c>
      <c r="CQ574" t="s">
        <v>134</v>
      </c>
      <c r="CR574" t="s">
        <v>111</v>
      </c>
      <c r="CS574" t="s">
        <v>134</v>
      </c>
      <c r="CT574" t="s">
        <v>119</v>
      </c>
      <c r="CU574" t="s">
        <v>134</v>
      </c>
      <c r="CV574" t="s">
        <v>119</v>
      </c>
      <c r="CW574" t="s">
        <v>6226</v>
      </c>
      <c r="CX574">
        <v>16707895497</v>
      </c>
      <c r="CY574" t="s">
        <v>6227</v>
      </c>
      <c r="CZ574" t="s">
        <v>119</v>
      </c>
      <c r="DA574" t="s">
        <v>134</v>
      </c>
      <c r="DB574" t="s">
        <v>111</v>
      </c>
    </row>
    <row r="575" spans="1:111" ht="15" customHeight="1" x14ac:dyDescent="0.25">
      <c r="A575" t="s">
        <v>3596</v>
      </c>
      <c r="B575" t="s">
        <v>137</v>
      </c>
      <c r="C575" s="1">
        <v>44070.89656238426</v>
      </c>
      <c r="D575" s="1">
        <v>44137</v>
      </c>
      <c r="E575" t="s">
        <v>110</v>
      </c>
      <c r="G575" t="s">
        <v>111</v>
      </c>
      <c r="H575" t="s">
        <v>111</v>
      </c>
      <c r="I575" t="s">
        <v>111</v>
      </c>
      <c r="J575" t="s">
        <v>917</v>
      </c>
      <c r="K575" t="s">
        <v>3492</v>
      </c>
      <c r="L575" t="s">
        <v>1805</v>
      </c>
      <c r="N575" t="s">
        <v>116</v>
      </c>
      <c r="O575" t="s">
        <v>117</v>
      </c>
      <c r="P575">
        <v>96950</v>
      </c>
      <c r="Q575" t="s">
        <v>118</v>
      </c>
      <c r="S575">
        <v>16702358778</v>
      </c>
      <c r="U575">
        <v>493110</v>
      </c>
      <c r="V575" t="s">
        <v>120</v>
      </c>
      <c r="X575" t="s">
        <v>920</v>
      </c>
      <c r="Y575" t="s">
        <v>921</v>
      </c>
      <c r="Z575" t="s">
        <v>922</v>
      </c>
      <c r="AA575" t="s">
        <v>333</v>
      </c>
      <c r="AB575" t="s">
        <v>1805</v>
      </c>
      <c r="AD575" t="s">
        <v>116</v>
      </c>
      <c r="AE575" t="s">
        <v>117</v>
      </c>
      <c r="AF575">
        <v>96950</v>
      </c>
      <c r="AG575" t="s">
        <v>118</v>
      </c>
      <c r="AI575">
        <v>16702358778</v>
      </c>
      <c r="AK575" t="s">
        <v>923</v>
      </c>
      <c r="BC575" t="str">
        <f>"41-2031.00"</f>
        <v>41-2031.00</v>
      </c>
      <c r="BD575" t="s">
        <v>3070</v>
      </c>
      <c r="BE575" t="s">
        <v>3597</v>
      </c>
      <c r="BF575" t="s">
        <v>3598</v>
      </c>
      <c r="BG575">
        <v>1</v>
      </c>
      <c r="BH575">
        <v>1</v>
      </c>
      <c r="BI575" s="1">
        <v>44105</v>
      </c>
      <c r="BJ575" s="1">
        <v>44469</v>
      </c>
      <c r="BK575" s="1">
        <v>44137</v>
      </c>
      <c r="BL575" s="1">
        <v>44469</v>
      </c>
      <c r="BM575">
        <v>40</v>
      </c>
      <c r="BN575">
        <v>0</v>
      </c>
      <c r="BO575">
        <v>8</v>
      </c>
      <c r="BP575">
        <v>8</v>
      </c>
      <c r="BQ575">
        <v>8</v>
      </c>
      <c r="BR575">
        <v>8</v>
      </c>
      <c r="BS575">
        <v>8</v>
      </c>
      <c r="BT575">
        <v>0</v>
      </c>
      <c r="BU575" t="str">
        <f>"8:00 AM"</f>
        <v>8:00 AM</v>
      </c>
      <c r="BV575" t="str">
        <f>"5:00 PM"</f>
        <v>5:00 PM</v>
      </c>
      <c r="BW575" t="s">
        <v>128</v>
      </c>
      <c r="BX575">
        <v>0</v>
      </c>
      <c r="BY575">
        <v>0</v>
      </c>
      <c r="BZ575" t="s">
        <v>111</v>
      </c>
      <c r="CA575">
        <v>0</v>
      </c>
      <c r="CB575" t="s">
        <v>3599</v>
      </c>
      <c r="CC575" t="s">
        <v>927</v>
      </c>
      <c r="CD575" t="s">
        <v>928</v>
      </c>
      <c r="CE575" t="s">
        <v>154</v>
      </c>
      <c r="CF575" t="s">
        <v>117</v>
      </c>
      <c r="CG575">
        <v>96950</v>
      </c>
      <c r="CH575" s="3">
        <v>11.52</v>
      </c>
      <c r="CI575" s="3">
        <v>11.52</v>
      </c>
      <c r="CJ575" s="3">
        <v>17.28</v>
      </c>
      <c r="CK575" s="3">
        <v>17.28</v>
      </c>
      <c r="CL575" t="s">
        <v>132</v>
      </c>
      <c r="CM575" t="s">
        <v>286</v>
      </c>
      <c r="CN575" t="s">
        <v>133</v>
      </c>
      <c r="CP575" t="s">
        <v>111</v>
      </c>
      <c r="CQ575" t="s">
        <v>134</v>
      </c>
      <c r="CR575" t="s">
        <v>134</v>
      </c>
      <c r="CS575" t="s">
        <v>134</v>
      </c>
      <c r="CT575" t="s">
        <v>119</v>
      </c>
      <c r="CU575" t="s">
        <v>134</v>
      </c>
      <c r="CV575" t="s">
        <v>134</v>
      </c>
      <c r="CW575" t="s">
        <v>1812</v>
      </c>
      <c r="CX575">
        <v>16702358778</v>
      </c>
      <c r="CY575" t="s">
        <v>923</v>
      </c>
      <c r="CZ575" t="s">
        <v>119</v>
      </c>
      <c r="DA575" t="s">
        <v>134</v>
      </c>
      <c r="DB575" t="s">
        <v>111</v>
      </c>
    </row>
    <row r="576" spans="1:111" ht="15" customHeight="1" x14ac:dyDescent="0.25">
      <c r="A576" t="s">
        <v>5737</v>
      </c>
      <c r="B576" t="s">
        <v>109</v>
      </c>
      <c r="C576" s="1">
        <v>44071.159933564813</v>
      </c>
      <c r="D576" s="1">
        <v>44160</v>
      </c>
      <c r="E576" t="s">
        <v>138</v>
      </c>
      <c r="F576" s="1">
        <v>44103.833333333336</v>
      </c>
      <c r="G576" t="s">
        <v>111</v>
      </c>
      <c r="H576" t="s">
        <v>111</v>
      </c>
      <c r="I576" t="s">
        <v>111</v>
      </c>
      <c r="J576" t="s">
        <v>5222</v>
      </c>
      <c r="L576" t="s">
        <v>5738</v>
      </c>
      <c r="N576" t="s">
        <v>116</v>
      </c>
      <c r="O576" t="s">
        <v>117</v>
      </c>
      <c r="P576">
        <v>96950</v>
      </c>
      <c r="Q576" t="s">
        <v>118</v>
      </c>
      <c r="S576">
        <v>16703238848</v>
      </c>
      <c r="U576">
        <v>72111</v>
      </c>
      <c r="V576" t="s">
        <v>120</v>
      </c>
      <c r="X576" t="s">
        <v>1582</v>
      </c>
      <c r="Y576" t="s">
        <v>5739</v>
      </c>
      <c r="AA576" t="s">
        <v>5226</v>
      </c>
      <c r="AB576" t="s">
        <v>5223</v>
      </c>
      <c r="AD576" t="s">
        <v>260</v>
      </c>
      <c r="AE576" t="s">
        <v>117</v>
      </c>
      <c r="AF576">
        <v>96950</v>
      </c>
      <c r="AG576" t="s">
        <v>118</v>
      </c>
      <c r="AI576">
        <v>16703238848</v>
      </c>
      <c r="AK576" t="s">
        <v>5229</v>
      </c>
      <c r="BC576" t="str">
        <f>"43-3031.00"</f>
        <v>43-3031.00</v>
      </c>
      <c r="BD576" t="s">
        <v>176</v>
      </c>
      <c r="BE576" t="s">
        <v>5740</v>
      </c>
      <c r="BF576" t="s">
        <v>219</v>
      </c>
      <c r="BG576">
        <v>1</v>
      </c>
      <c r="BI576" s="1">
        <v>44105</v>
      </c>
      <c r="BJ576" s="1">
        <v>44469</v>
      </c>
      <c r="BM576">
        <v>35</v>
      </c>
      <c r="BN576">
        <v>0</v>
      </c>
      <c r="BO576">
        <v>7</v>
      </c>
      <c r="BP576">
        <v>7</v>
      </c>
      <c r="BQ576">
        <v>7</v>
      </c>
      <c r="BR576">
        <v>7</v>
      </c>
      <c r="BS576">
        <v>7</v>
      </c>
      <c r="BT576">
        <v>0</v>
      </c>
      <c r="BU576" t="str">
        <f>"9:00 AM"</f>
        <v>9:00 AM</v>
      </c>
      <c r="BV576" t="str">
        <f>"5:00 PM"</f>
        <v>5:00 PM</v>
      </c>
      <c r="BW576" t="s">
        <v>128</v>
      </c>
      <c r="BX576">
        <v>0</v>
      </c>
      <c r="BY576">
        <v>24</v>
      </c>
      <c r="BZ576" t="s">
        <v>111</v>
      </c>
      <c r="CA576">
        <v>0</v>
      </c>
      <c r="CB576" t="s">
        <v>5741</v>
      </c>
      <c r="CC576" t="s">
        <v>5223</v>
      </c>
      <c r="CE576" t="s">
        <v>260</v>
      </c>
      <c r="CF576" t="s">
        <v>117</v>
      </c>
      <c r="CG576">
        <v>96950</v>
      </c>
      <c r="CH576" s="3">
        <v>13.9</v>
      </c>
      <c r="CI576" s="3">
        <v>13.9</v>
      </c>
      <c r="CJ576" s="3">
        <v>20.85</v>
      </c>
      <c r="CK576" s="3">
        <v>20.85</v>
      </c>
      <c r="CL576" t="s">
        <v>132</v>
      </c>
      <c r="CM576" t="s">
        <v>119</v>
      </c>
      <c r="CN576" t="s">
        <v>133</v>
      </c>
      <c r="CP576" t="s">
        <v>111</v>
      </c>
      <c r="CQ576" t="s">
        <v>134</v>
      </c>
      <c r="CR576" t="s">
        <v>111</v>
      </c>
      <c r="CS576" t="s">
        <v>134</v>
      </c>
      <c r="CT576" t="s">
        <v>119</v>
      </c>
      <c r="CU576" t="s">
        <v>134</v>
      </c>
      <c r="CV576" t="s">
        <v>119</v>
      </c>
      <c r="CW576" t="s">
        <v>119</v>
      </c>
      <c r="CX576">
        <v>16703238848</v>
      </c>
      <c r="CY576" t="s">
        <v>5227</v>
      </c>
      <c r="CZ576" t="s">
        <v>119</v>
      </c>
      <c r="DA576" t="s">
        <v>134</v>
      </c>
      <c r="DB576" t="s">
        <v>111</v>
      </c>
    </row>
    <row r="577" spans="1:111" ht="15" customHeight="1" x14ac:dyDescent="0.25">
      <c r="A577" t="s">
        <v>8153</v>
      </c>
      <c r="B577" t="s">
        <v>137</v>
      </c>
      <c r="C577" s="1">
        <v>44071.691552777775</v>
      </c>
      <c r="D577" s="1">
        <v>44151</v>
      </c>
      <c r="E577" t="s">
        <v>138</v>
      </c>
      <c r="F577" s="1">
        <v>44103.833333333336</v>
      </c>
      <c r="G577" t="s">
        <v>134</v>
      </c>
      <c r="H577" t="s">
        <v>111</v>
      </c>
      <c r="I577" t="s">
        <v>111</v>
      </c>
      <c r="J577" t="s">
        <v>8154</v>
      </c>
      <c r="K577" t="s">
        <v>8155</v>
      </c>
      <c r="L577" t="s">
        <v>8156</v>
      </c>
      <c r="M577" t="s">
        <v>8157</v>
      </c>
      <c r="N577" t="s">
        <v>154</v>
      </c>
      <c r="O577" t="s">
        <v>117</v>
      </c>
      <c r="P577">
        <v>96950</v>
      </c>
      <c r="Q577" t="s">
        <v>118</v>
      </c>
      <c r="S577">
        <v>16702874411</v>
      </c>
      <c r="U577">
        <v>611620</v>
      </c>
      <c r="V577" t="s">
        <v>120</v>
      </c>
      <c r="X577" t="s">
        <v>2947</v>
      </c>
      <c r="Y577" t="s">
        <v>8158</v>
      </c>
      <c r="Z577" t="s">
        <v>2043</v>
      </c>
      <c r="AA577" t="s">
        <v>8159</v>
      </c>
      <c r="AB577" t="s">
        <v>8160</v>
      </c>
      <c r="AC577" t="s">
        <v>8157</v>
      </c>
      <c r="AD577" t="s">
        <v>154</v>
      </c>
      <c r="AE577" t="s">
        <v>117</v>
      </c>
      <c r="AF577">
        <v>96950</v>
      </c>
      <c r="AG577" t="s">
        <v>118</v>
      </c>
      <c r="AI577">
        <v>16702874411</v>
      </c>
      <c r="AK577" t="s">
        <v>8161</v>
      </c>
      <c r="BC577" t="str">
        <f>"25-3021.00"</f>
        <v>25-3021.00</v>
      </c>
      <c r="BD577" t="s">
        <v>1387</v>
      </c>
      <c r="BE577" t="s">
        <v>8162</v>
      </c>
      <c r="BF577" t="s">
        <v>8163</v>
      </c>
      <c r="BG577">
        <v>2</v>
      </c>
      <c r="BH577">
        <v>2</v>
      </c>
      <c r="BI577" s="1">
        <v>44105</v>
      </c>
      <c r="BJ577" s="1">
        <v>44469</v>
      </c>
      <c r="BK577" s="1">
        <v>44151</v>
      </c>
      <c r="BL577" s="1">
        <v>44469</v>
      </c>
      <c r="BM577">
        <v>36</v>
      </c>
      <c r="BN577">
        <v>0</v>
      </c>
      <c r="BO577">
        <v>6</v>
      </c>
      <c r="BP577">
        <v>6</v>
      </c>
      <c r="BQ577">
        <v>6</v>
      </c>
      <c r="BR577">
        <v>6</v>
      </c>
      <c r="BS577">
        <v>6</v>
      </c>
      <c r="BT577">
        <v>6</v>
      </c>
      <c r="BU577" t="str">
        <f>"8:00 AM"</f>
        <v>8:00 AM</v>
      </c>
      <c r="BV577" t="str">
        <f>"3:00 PM"</f>
        <v>3:00 PM</v>
      </c>
      <c r="BW577" t="s">
        <v>128</v>
      </c>
      <c r="BX577">
        <v>0</v>
      </c>
      <c r="BY577">
        <v>24</v>
      </c>
      <c r="BZ577" t="s">
        <v>111</v>
      </c>
      <c r="CA577">
        <v>0</v>
      </c>
      <c r="CB577" s="2" t="s">
        <v>8164</v>
      </c>
      <c r="CC577" t="s">
        <v>154</v>
      </c>
      <c r="CD577" t="s">
        <v>8157</v>
      </c>
      <c r="CE577" t="s">
        <v>154</v>
      </c>
      <c r="CF577" t="s">
        <v>117</v>
      </c>
      <c r="CG577">
        <v>96950</v>
      </c>
      <c r="CH577" s="3">
        <v>11.35</v>
      </c>
      <c r="CI577" s="3">
        <v>11.5</v>
      </c>
      <c r="CJ577" s="3">
        <v>17.03</v>
      </c>
      <c r="CK577" s="3">
        <v>17.25</v>
      </c>
      <c r="CL577" t="s">
        <v>132</v>
      </c>
      <c r="CM577" t="s">
        <v>268</v>
      </c>
      <c r="CN577" t="s">
        <v>133</v>
      </c>
      <c r="CP577" t="s">
        <v>111</v>
      </c>
      <c r="CQ577" t="s">
        <v>134</v>
      </c>
      <c r="CR577" t="s">
        <v>134</v>
      </c>
      <c r="CS577" t="s">
        <v>134</v>
      </c>
      <c r="CT577" t="s">
        <v>119</v>
      </c>
      <c r="CU577" t="s">
        <v>134</v>
      </c>
      <c r="CV577" t="s">
        <v>119</v>
      </c>
      <c r="CW577" t="s">
        <v>8165</v>
      </c>
      <c r="CX577">
        <v>16706702330</v>
      </c>
      <c r="CY577" t="s">
        <v>8166</v>
      </c>
      <c r="CZ577" t="s">
        <v>119</v>
      </c>
      <c r="DA577" t="s">
        <v>134</v>
      </c>
      <c r="DB577" t="s">
        <v>111</v>
      </c>
    </row>
    <row r="578" spans="1:111" ht="15" customHeight="1" x14ac:dyDescent="0.25">
      <c r="A578" t="s">
        <v>3122</v>
      </c>
      <c r="B578" t="s">
        <v>109</v>
      </c>
      <c r="C578" s="1">
        <v>44072.23015127315</v>
      </c>
      <c r="D578" s="1">
        <v>44160</v>
      </c>
      <c r="E578" t="s">
        <v>110</v>
      </c>
      <c r="G578" t="s">
        <v>111</v>
      </c>
      <c r="H578" t="s">
        <v>111</v>
      </c>
      <c r="I578" t="s">
        <v>111</v>
      </c>
      <c r="J578" t="s">
        <v>3123</v>
      </c>
      <c r="K578" t="s">
        <v>3124</v>
      </c>
      <c r="L578" t="s">
        <v>3125</v>
      </c>
      <c r="N578" t="s">
        <v>116</v>
      </c>
      <c r="O578" t="s">
        <v>117</v>
      </c>
      <c r="P578">
        <v>96950</v>
      </c>
      <c r="Q578" t="s">
        <v>118</v>
      </c>
      <c r="S578">
        <v>16702339032</v>
      </c>
      <c r="U578">
        <v>53111</v>
      </c>
      <c r="V578" t="s">
        <v>120</v>
      </c>
      <c r="X578" t="s">
        <v>3126</v>
      </c>
      <c r="Y578" t="s">
        <v>3127</v>
      </c>
      <c r="Z578" t="s">
        <v>3128</v>
      </c>
      <c r="AA578" t="s">
        <v>2355</v>
      </c>
      <c r="AB578" t="s">
        <v>3125</v>
      </c>
      <c r="AD578" t="s">
        <v>116</v>
      </c>
      <c r="AE578" t="s">
        <v>117</v>
      </c>
      <c r="AF578">
        <v>96950</v>
      </c>
      <c r="AG578" t="s">
        <v>118</v>
      </c>
      <c r="AI578">
        <v>16702339032</v>
      </c>
      <c r="AK578" t="s">
        <v>3129</v>
      </c>
      <c r="BC578" t="str">
        <f>"49-9071.00"</f>
        <v>49-9071.00</v>
      </c>
      <c r="BD578" t="s">
        <v>125</v>
      </c>
      <c r="BE578" t="s">
        <v>3130</v>
      </c>
      <c r="BF578" t="s">
        <v>2667</v>
      </c>
      <c r="BG578">
        <v>1</v>
      </c>
      <c r="BI578" s="1">
        <v>44105</v>
      </c>
      <c r="BJ578" s="1">
        <v>44469</v>
      </c>
      <c r="BM578">
        <v>40</v>
      </c>
      <c r="BN578">
        <v>0</v>
      </c>
      <c r="BO578">
        <v>8</v>
      </c>
      <c r="BP578">
        <v>8</v>
      </c>
      <c r="BQ578">
        <v>8</v>
      </c>
      <c r="BR578">
        <v>8</v>
      </c>
      <c r="BS578">
        <v>8</v>
      </c>
      <c r="BT578">
        <v>0</v>
      </c>
      <c r="BU578" t="str">
        <f>"8:00 AM"</f>
        <v>8:00 AM</v>
      </c>
      <c r="BV578" t="str">
        <f t="shared" ref="BV578:BV585" si="37">"5:00 PM"</f>
        <v>5:00 PM</v>
      </c>
      <c r="BW578" t="s">
        <v>162</v>
      </c>
      <c r="BX578">
        <v>0</v>
      </c>
      <c r="BY578">
        <v>12</v>
      </c>
      <c r="BZ578" t="s">
        <v>111</v>
      </c>
      <c r="CA578">
        <v>0</v>
      </c>
      <c r="CB578" s="2" t="s">
        <v>3131</v>
      </c>
      <c r="CC578" t="s">
        <v>3132</v>
      </c>
      <c r="CD578" t="s">
        <v>340</v>
      </c>
      <c r="CE578" t="s">
        <v>116</v>
      </c>
      <c r="CF578" t="s">
        <v>117</v>
      </c>
      <c r="CG578">
        <v>96950</v>
      </c>
      <c r="CH578" s="3">
        <v>12.64</v>
      </c>
      <c r="CI578" s="3">
        <v>12.64</v>
      </c>
      <c r="CJ578" s="3">
        <v>0</v>
      </c>
      <c r="CK578" s="3">
        <v>0</v>
      </c>
      <c r="CL578" t="s">
        <v>132</v>
      </c>
      <c r="CM578" t="s">
        <v>2122</v>
      </c>
      <c r="CN578" t="s">
        <v>133</v>
      </c>
      <c r="CP578" t="s">
        <v>111</v>
      </c>
      <c r="CQ578" t="s">
        <v>134</v>
      </c>
      <c r="CR578" t="s">
        <v>111</v>
      </c>
      <c r="CS578" t="s">
        <v>111</v>
      </c>
      <c r="CT578" t="s">
        <v>119</v>
      </c>
      <c r="CU578" t="s">
        <v>134</v>
      </c>
      <c r="CV578" t="s">
        <v>119</v>
      </c>
      <c r="CW578" t="s">
        <v>859</v>
      </c>
      <c r="CX578">
        <v>16702339032</v>
      </c>
      <c r="CY578" t="s">
        <v>3129</v>
      </c>
      <c r="CZ578" t="s">
        <v>119</v>
      </c>
      <c r="DA578" t="s">
        <v>134</v>
      </c>
      <c r="DB578" t="s">
        <v>111</v>
      </c>
      <c r="DC578" t="s">
        <v>3126</v>
      </c>
      <c r="DD578" t="s">
        <v>3127</v>
      </c>
      <c r="DE578" t="s">
        <v>2348</v>
      </c>
      <c r="DF578" t="s">
        <v>3124</v>
      </c>
      <c r="DG578" t="s">
        <v>3129</v>
      </c>
    </row>
    <row r="579" spans="1:111" ht="15" customHeight="1" x14ac:dyDescent="0.25">
      <c r="A579" t="s">
        <v>8458</v>
      </c>
      <c r="B579" t="s">
        <v>109</v>
      </c>
      <c r="C579" s="1">
        <v>44073.372279398151</v>
      </c>
      <c r="D579" s="1">
        <v>44160</v>
      </c>
      <c r="E579" t="s">
        <v>138</v>
      </c>
      <c r="F579" s="1">
        <v>44103.833333333336</v>
      </c>
      <c r="G579" t="s">
        <v>134</v>
      </c>
      <c r="H579" t="s">
        <v>111</v>
      </c>
      <c r="I579" t="s">
        <v>111</v>
      </c>
      <c r="J579" t="s">
        <v>1338</v>
      </c>
      <c r="K579" t="s">
        <v>1339</v>
      </c>
      <c r="L579" t="s">
        <v>1246</v>
      </c>
      <c r="M579" t="s">
        <v>1340</v>
      </c>
      <c r="N579" t="s">
        <v>116</v>
      </c>
      <c r="O579" t="s">
        <v>117</v>
      </c>
      <c r="P579">
        <v>96950</v>
      </c>
      <c r="Q579" t="s">
        <v>118</v>
      </c>
      <c r="R579" t="s">
        <v>119</v>
      </c>
      <c r="S579">
        <v>16709897798</v>
      </c>
      <c r="U579">
        <v>56152</v>
      </c>
      <c r="V579" t="s">
        <v>120</v>
      </c>
      <c r="X579" t="s">
        <v>774</v>
      </c>
      <c r="Y579" t="s">
        <v>8459</v>
      </c>
      <c r="AA579" t="s">
        <v>246</v>
      </c>
      <c r="AB579" t="s">
        <v>1246</v>
      </c>
      <c r="AC579" t="s">
        <v>1340</v>
      </c>
      <c r="AD579" t="s">
        <v>116</v>
      </c>
      <c r="AE579" t="s">
        <v>117</v>
      </c>
      <c r="AF579">
        <v>96950</v>
      </c>
      <c r="AG579" t="s">
        <v>118</v>
      </c>
      <c r="AH579" t="s">
        <v>119</v>
      </c>
      <c r="AI579">
        <v>16709897798</v>
      </c>
      <c r="AK579" t="s">
        <v>1343</v>
      </c>
      <c r="BC579" t="str">
        <f>"39-7011.00"</f>
        <v>39-7011.00</v>
      </c>
      <c r="BD579" t="s">
        <v>244</v>
      </c>
      <c r="BE579" t="s">
        <v>8460</v>
      </c>
      <c r="BF579" t="s">
        <v>246</v>
      </c>
      <c r="BG579">
        <v>1</v>
      </c>
      <c r="BI579" s="1">
        <v>44105</v>
      </c>
      <c r="BJ579" s="1">
        <v>44469</v>
      </c>
      <c r="BM579">
        <v>35</v>
      </c>
      <c r="BN579">
        <v>0</v>
      </c>
      <c r="BO579">
        <v>7</v>
      </c>
      <c r="BP579">
        <v>7</v>
      </c>
      <c r="BQ579">
        <v>7</v>
      </c>
      <c r="BR579">
        <v>7</v>
      </c>
      <c r="BS579">
        <v>7</v>
      </c>
      <c r="BT579">
        <v>0</v>
      </c>
      <c r="BU579" t="str">
        <f>"9:00 AM"</f>
        <v>9:00 AM</v>
      </c>
      <c r="BV579" t="str">
        <f t="shared" si="37"/>
        <v>5:00 PM</v>
      </c>
      <c r="BW579" t="s">
        <v>128</v>
      </c>
      <c r="BX579">
        <v>0</v>
      </c>
      <c r="BY579">
        <v>24</v>
      </c>
      <c r="BZ579" t="s">
        <v>111</v>
      </c>
      <c r="CA579">
        <v>0</v>
      </c>
      <c r="CB579" s="2" t="s">
        <v>1345</v>
      </c>
      <c r="CC579" t="s">
        <v>1246</v>
      </c>
      <c r="CD579" t="s">
        <v>1340</v>
      </c>
      <c r="CE579" t="s">
        <v>116</v>
      </c>
      <c r="CF579" t="s">
        <v>117</v>
      </c>
      <c r="CG579">
        <v>96950</v>
      </c>
      <c r="CH579" s="3">
        <v>9.48</v>
      </c>
      <c r="CI579" s="3">
        <v>9.48</v>
      </c>
      <c r="CJ579" s="3">
        <v>14.22</v>
      </c>
      <c r="CK579" s="3">
        <v>14.22</v>
      </c>
      <c r="CL579" t="s">
        <v>132</v>
      </c>
      <c r="CM579" t="s">
        <v>119</v>
      </c>
      <c r="CN579" t="s">
        <v>133</v>
      </c>
      <c r="CP579" t="s">
        <v>111</v>
      </c>
      <c r="CQ579" t="s">
        <v>134</v>
      </c>
      <c r="CR579" t="s">
        <v>111</v>
      </c>
      <c r="CS579" t="s">
        <v>134</v>
      </c>
      <c r="CT579" t="s">
        <v>119</v>
      </c>
      <c r="CU579" t="s">
        <v>134</v>
      </c>
      <c r="CV579" t="s">
        <v>119</v>
      </c>
      <c r="CW579" t="s">
        <v>4311</v>
      </c>
      <c r="CX579">
        <v>16709897798</v>
      </c>
      <c r="CY579" t="s">
        <v>1343</v>
      </c>
      <c r="CZ579" t="s">
        <v>119</v>
      </c>
      <c r="DA579" t="s">
        <v>134</v>
      </c>
      <c r="DB579" t="s">
        <v>111</v>
      </c>
    </row>
    <row r="580" spans="1:111" ht="15" customHeight="1" x14ac:dyDescent="0.25">
      <c r="A580" t="s">
        <v>1337</v>
      </c>
      <c r="B580" t="s">
        <v>109</v>
      </c>
      <c r="C580" s="1">
        <v>44073.380377777779</v>
      </c>
      <c r="D580" s="1">
        <v>44160</v>
      </c>
      <c r="E580" t="s">
        <v>138</v>
      </c>
      <c r="F580" s="1">
        <v>44103.833333333336</v>
      </c>
      <c r="G580" t="s">
        <v>134</v>
      </c>
      <c r="H580" t="s">
        <v>111</v>
      </c>
      <c r="I580" t="s">
        <v>111</v>
      </c>
      <c r="J580" t="s">
        <v>1338</v>
      </c>
      <c r="K580" t="s">
        <v>1339</v>
      </c>
      <c r="L580" t="s">
        <v>1246</v>
      </c>
      <c r="M580" t="s">
        <v>1340</v>
      </c>
      <c r="N580" t="s">
        <v>116</v>
      </c>
      <c r="O580" t="s">
        <v>117</v>
      </c>
      <c r="P580">
        <v>96950</v>
      </c>
      <c r="Q580" t="s">
        <v>118</v>
      </c>
      <c r="R580" t="s">
        <v>119</v>
      </c>
      <c r="S580">
        <v>16709897798</v>
      </c>
      <c r="U580">
        <v>56152</v>
      </c>
      <c r="V580" t="s">
        <v>120</v>
      </c>
      <c r="X580" t="s">
        <v>1341</v>
      </c>
      <c r="Y580" t="s">
        <v>1342</v>
      </c>
      <c r="AA580" t="s">
        <v>246</v>
      </c>
      <c r="AB580" t="s">
        <v>1246</v>
      </c>
      <c r="AC580" t="s">
        <v>1340</v>
      </c>
      <c r="AD580" t="s">
        <v>116</v>
      </c>
      <c r="AE580" t="s">
        <v>117</v>
      </c>
      <c r="AF580">
        <v>96950</v>
      </c>
      <c r="AG580" t="s">
        <v>118</v>
      </c>
      <c r="AH580" t="s">
        <v>119</v>
      </c>
      <c r="AI580">
        <v>16709897798</v>
      </c>
      <c r="AK580" t="s">
        <v>1343</v>
      </c>
      <c r="BC580" t="str">
        <f>"39-7011.00"</f>
        <v>39-7011.00</v>
      </c>
      <c r="BD580" t="s">
        <v>244</v>
      </c>
      <c r="BE580" t="s">
        <v>1344</v>
      </c>
      <c r="BF580" t="s">
        <v>246</v>
      </c>
      <c r="BG580">
        <v>1</v>
      </c>
      <c r="BI580" s="1">
        <v>44105</v>
      </c>
      <c r="BJ580" s="1">
        <v>44469</v>
      </c>
      <c r="BM580">
        <v>35</v>
      </c>
      <c r="BN580">
        <v>0</v>
      </c>
      <c r="BO580">
        <v>7</v>
      </c>
      <c r="BP580">
        <v>7</v>
      </c>
      <c r="BQ580">
        <v>7</v>
      </c>
      <c r="BR580">
        <v>7</v>
      </c>
      <c r="BS580">
        <v>7</v>
      </c>
      <c r="BT580">
        <v>0</v>
      </c>
      <c r="BU580" t="str">
        <f>"9:00 AM"</f>
        <v>9:00 AM</v>
      </c>
      <c r="BV580" t="str">
        <f t="shared" si="37"/>
        <v>5:00 PM</v>
      </c>
      <c r="BW580" t="s">
        <v>128</v>
      </c>
      <c r="BX580">
        <v>0</v>
      </c>
      <c r="BY580">
        <v>24</v>
      </c>
      <c r="BZ580" t="s">
        <v>111</v>
      </c>
      <c r="CA580">
        <v>0</v>
      </c>
      <c r="CB580" s="2" t="s">
        <v>1345</v>
      </c>
      <c r="CC580" t="s">
        <v>1246</v>
      </c>
      <c r="CD580" t="s">
        <v>1340</v>
      </c>
      <c r="CE580" t="s">
        <v>116</v>
      </c>
      <c r="CF580" t="s">
        <v>117</v>
      </c>
      <c r="CG580">
        <v>96950</v>
      </c>
      <c r="CH580" s="3">
        <v>9.48</v>
      </c>
      <c r="CI580" s="3">
        <v>9.48</v>
      </c>
      <c r="CJ580" s="3">
        <v>14.22</v>
      </c>
      <c r="CK580" s="3">
        <v>14.22</v>
      </c>
      <c r="CL580" t="s">
        <v>132</v>
      </c>
      <c r="CM580" t="s">
        <v>119</v>
      </c>
      <c r="CN580" t="s">
        <v>133</v>
      </c>
      <c r="CP580" t="s">
        <v>111</v>
      </c>
      <c r="CQ580" t="s">
        <v>134</v>
      </c>
      <c r="CR580" t="s">
        <v>111</v>
      </c>
      <c r="CS580" t="s">
        <v>134</v>
      </c>
      <c r="CT580" t="s">
        <v>119</v>
      </c>
      <c r="CU580" t="s">
        <v>134</v>
      </c>
      <c r="CV580" t="s">
        <v>119</v>
      </c>
      <c r="CW580" t="s">
        <v>1346</v>
      </c>
      <c r="CX580">
        <v>16709897798</v>
      </c>
      <c r="CY580" t="s">
        <v>1343</v>
      </c>
      <c r="CZ580" t="s">
        <v>119</v>
      </c>
      <c r="DA580" t="s">
        <v>134</v>
      </c>
      <c r="DB580" t="s">
        <v>111</v>
      </c>
    </row>
    <row r="581" spans="1:111" ht="15" customHeight="1" x14ac:dyDescent="0.25">
      <c r="A581" t="s">
        <v>3776</v>
      </c>
      <c r="B581" t="s">
        <v>109</v>
      </c>
      <c r="C581" s="1">
        <v>44073.866407291665</v>
      </c>
      <c r="D581" s="1">
        <v>44153</v>
      </c>
      <c r="E581" t="s">
        <v>110</v>
      </c>
      <c r="G581" t="s">
        <v>111</v>
      </c>
      <c r="H581" t="s">
        <v>111</v>
      </c>
      <c r="I581" t="s">
        <v>111</v>
      </c>
      <c r="J581" t="s">
        <v>194</v>
      </c>
      <c r="K581" t="s">
        <v>3777</v>
      </c>
      <c r="L581" t="s">
        <v>3778</v>
      </c>
      <c r="M581" t="s">
        <v>197</v>
      </c>
      <c r="N581" t="s">
        <v>198</v>
      </c>
      <c r="O581" t="s">
        <v>117</v>
      </c>
      <c r="P581">
        <v>96951</v>
      </c>
      <c r="Q581" t="s">
        <v>118</v>
      </c>
      <c r="R581" t="s">
        <v>119</v>
      </c>
      <c r="S581">
        <v>16705320363</v>
      </c>
      <c r="U581">
        <v>44511</v>
      </c>
      <c r="V581" t="s">
        <v>120</v>
      </c>
      <c r="X581" t="s">
        <v>199</v>
      </c>
      <c r="Y581" t="s">
        <v>200</v>
      </c>
      <c r="Z581" t="s">
        <v>201</v>
      </c>
      <c r="AA581" t="s">
        <v>202</v>
      </c>
      <c r="AB581" t="s">
        <v>3778</v>
      </c>
      <c r="AC581" t="s">
        <v>197</v>
      </c>
      <c r="AD581" t="s">
        <v>198</v>
      </c>
      <c r="AE581" t="s">
        <v>117</v>
      </c>
      <c r="AF581">
        <v>96951</v>
      </c>
      <c r="AG581" t="s">
        <v>118</v>
      </c>
      <c r="AH581" t="s">
        <v>119</v>
      </c>
      <c r="AI581">
        <v>16705320363</v>
      </c>
      <c r="AK581" t="s">
        <v>203</v>
      </c>
      <c r="BC581" t="str">
        <f>"49-9071.00"</f>
        <v>49-9071.00</v>
      </c>
      <c r="BD581" t="s">
        <v>125</v>
      </c>
      <c r="BE581" t="s">
        <v>3779</v>
      </c>
      <c r="BF581" t="s">
        <v>3479</v>
      </c>
      <c r="BG581">
        <v>1</v>
      </c>
      <c r="BI581" s="1">
        <v>44105</v>
      </c>
      <c r="BJ581" s="1">
        <v>44469</v>
      </c>
      <c r="BM581">
        <v>35</v>
      </c>
      <c r="BN581">
        <v>0</v>
      </c>
      <c r="BO581">
        <v>7</v>
      </c>
      <c r="BP581">
        <v>7</v>
      </c>
      <c r="BQ581">
        <v>7</v>
      </c>
      <c r="BR581">
        <v>7</v>
      </c>
      <c r="BS581">
        <v>7</v>
      </c>
      <c r="BT581">
        <v>0</v>
      </c>
      <c r="BU581" t="str">
        <f>"9:00 AM"</f>
        <v>9:00 AM</v>
      </c>
      <c r="BV581" t="str">
        <f t="shared" si="37"/>
        <v>5:00 PM</v>
      </c>
      <c r="BW581" t="s">
        <v>128</v>
      </c>
      <c r="BX581">
        <v>0</v>
      </c>
      <c r="BY581">
        <v>24</v>
      </c>
      <c r="BZ581" t="s">
        <v>111</v>
      </c>
      <c r="CA581">
        <v>0</v>
      </c>
      <c r="CB581" t="s">
        <v>3780</v>
      </c>
      <c r="CC581" t="s">
        <v>3781</v>
      </c>
      <c r="CD581" t="s">
        <v>197</v>
      </c>
      <c r="CE581" t="s">
        <v>198</v>
      </c>
      <c r="CF581" t="s">
        <v>117</v>
      </c>
      <c r="CG581">
        <v>96951</v>
      </c>
      <c r="CH581" s="3">
        <v>12.64</v>
      </c>
      <c r="CI581" s="3">
        <v>12.64</v>
      </c>
      <c r="CJ581" s="3">
        <v>18.96</v>
      </c>
      <c r="CK581" s="3">
        <v>18.96</v>
      </c>
      <c r="CL581" t="s">
        <v>132</v>
      </c>
      <c r="CM581" t="s">
        <v>119</v>
      </c>
      <c r="CN581" t="s">
        <v>133</v>
      </c>
      <c r="CP581" t="s">
        <v>111</v>
      </c>
      <c r="CQ581" t="s">
        <v>134</v>
      </c>
      <c r="CR581" t="s">
        <v>111</v>
      </c>
      <c r="CS581" t="s">
        <v>134</v>
      </c>
      <c r="CT581" t="s">
        <v>119</v>
      </c>
      <c r="CU581" t="s">
        <v>134</v>
      </c>
      <c r="CV581" t="s">
        <v>119</v>
      </c>
      <c r="CW581" t="s">
        <v>3782</v>
      </c>
      <c r="CX581">
        <v>16705320363</v>
      </c>
      <c r="CY581" t="s">
        <v>203</v>
      </c>
      <c r="CZ581" t="s">
        <v>119</v>
      </c>
      <c r="DA581" t="s">
        <v>134</v>
      </c>
      <c r="DB581" t="s">
        <v>111</v>
      </c>
    </row>
    <row r="582" spans="1:111" ht="15" customHeight="1" x14ac:dyDescent="0.25">
      <c r="A582" t="s">
        <v>8861</v>
      </c>
      <c r="B582" t="s">
        <v>193</v>
      </c>
      <c r="C582" s="1">
        <v>44073.892950462963</v>
      </c>
      <c r="D582" s="1">
        <v>44105</v>
      </c>
      <c r="E582" t="s">
        <v>138</v>
      </c>
      <c r="F582" s="1">
        <v>44102.833333333336</v>
      </c>
      <c r="G582" t="s">
        <v>134</v>
      </c>
      <c r="H582" t="s">
        <v>111</v>
      </c>
      <c r="I582" t="s">
        <v>111</v>
      </c>
      <c r="J582" t="s">
        <v>1362</v>
      </c>
      <c r="K582" t="s">
        <v>1362</v>
      </c>
      <c r="L582" t="s">
        <v>7049</v>
      </c>
      <c r="N582" t="s">
        <v>154</v>
      </c>
      <c r="O582" t="s">
        <v>117</v>
      </c>
      <c r="P582">
        <v>96950</v>
      </c>
      <c r="Q582" t="s">
        <v>118</v>
      </c>
      <c r="S582">
        <v>16702334378</v>
      </c>
      <c r="U582">
        <v>561520</v>
      </c>
      <c r="V582" t="s">
        <v>120</v>
      </c>
      <c r="X582" t="s">
        <v>1364</v>
      </c>
      <c r="Y582" t="s">
        <v>1365</v>
      </c>
      <c r="Z582" t="s">
        <v>1366</v>
      </c>
      <c r="AA582" t="s">
        <v>185</v>
      </c>
      <c r="AB582" t="s">
        <v>7049</v>
      </c>
      <c r="AD582" t="s">
        <v>154</v>
      </c>
      <c r="AE582" t="s">
        <v>117</v>
      </c>
      <c r="AF582">
        <v>96950</v>
      </c>
      <c r="AG582" t="s">
        <v>118</v>
      </c>
      <c r="AI582">
        <v>16702334378</v>
      </c>
      <c r="AK582" t="s">
        <v>875</v>
      </c>
      <c r="BC582" t="str">
        <f>"41-3041.00"</f>
        <v>41-3041.00</v>
      </c>
      <c r="BD582" t="s">
        <v>4583</v>
      </c>
      <c r="BE582" t="s">
        <v>7050</v>
      </c>
      <c r="BF582" t="s">
        <v>7051</v>
      </c>
      <c r="BG582">
        <v>1</v>
      </c>
      <c r="BI582" s="1">
        <v>44105</v>
      </c>
      <c r="BJ582" s="1">
        <v>45199</v>
      </c>
      <c r="BM582">
        <v>40</v>
      </c>
      <c r="BN582">
        <v>0</v>
      </c>
      <c r="BO582">
        <v>8</v>
      </c>
      <c r="BP582">
        <v>8</v>
      </c>
      <c r="BQ582">
        <v>8</v>
      </c>
      <c r="BR582">
        <v>8</v>
      </c>
      <c r="BS582">
        <v>8</v>
      </c>
      <c r="BT582">
        <v>0</v>
      </c>
      <c r="BU582" t="str">
        <f>"9:00 AM"</f>
        <v>9:00 AM</v>
      </c>
      <c r="BV582" t="str">
        <f t="shared" si="37"/>
        <v>5:00 PM</v>
      </c>
      <c r="BW582" t="s">
        <v>128</v>
      </c>
      <c r="BX582">
        <v>3</v>
      </c>
      <c r="BY582">
        <v>3</v>
      </c>
      <c r="BZ582" t="s">
        <v>111</v>
      </c>
      <c r="CA582">
        <v>0</v>
      </c>
      <c r="CB582" t="s">
        <v>7052</v>
      </c>
      <c r="CC582" t="s">
        <v>7049</v>
      </c>
      <c r="CE582" t="s">
        <v>154</v>
      </c>
      <c r="CF582" t="s">
        <v>117</v>
      </c>
      <c r="CG582">
        <v>96950</v>
      </c>
      <c r="CH582" s="3">
        <v>10.83</v>
      </c>
      <c r="CI582" s="3">
        <v>11</v>
      </c>
      <c r="CJ582" s="3">
        <v>16.25</v>
      </c>
      <c r="CK582" s="3">
        <v>16.5</v>
      </c>
      <c r="CL582" t="s">
        <v>132</v>
      </c>
      <c r="CM582" t="s">
        <v>119</v>
      </c>
      <c r="CN582" t="s">
        <v>133</v>
      </c>
      <c r="CP582" t="s">
        <v>111</v>
      </c>
      <c r="CQ582" t="s">
        <v>134</v>
      </c>
      <c r="CR582" t="s">
        <v>111</v>
      </c>
      <c r="CS582" t="s">
        <v>134</v>
      </c>
      <c r="CT582" t="s">
        <v>134</v>
      </c>
      <c r="CU582" t="s">
        <v>134</v>
      </c>
      <c r="CV582" t="s">
        <v>119</v>
      </c>
      <c r="CW582" t="s">
        <v>874</v>
      </c>
      <c r="CX582">
        <v>16702334378</v>
      </c>
      <c r="CY582" t="s">
        <v>875</v>
      </c>
      <c r="CZ582" t="s">
        <v>8862</v>
      </c>
      <c r="DA582" t="s">
        <v>134</v>
      </c>
      <c r="DB582" t="s">
        <v>111</v>
      </c>
    </row>
    <row r="583" spans="1:111" ht="15" customHeight="1" x14ac:dyDescent="0.25">
      <c r="A583" t="s">
        <v>7796</v>
      </c>
      <c r="B583" t="s">
        <v>109</v>
      </c>
      <c r="C583" s="1">
        <v>44073.963674421298</v>
      </c>
      <c r="D583" s="1">
        <v>44160</v>
      </c>
      <c r="E583" t="s">
        <v>138</v>
      </c>
      <c r="F583" s="1">
        <v>44240.791666666664</v>
      </c>
      <c r="G583" t="s">
        <v>111</v>
      </c>
      <c r="H583" t="s">
        <v>111</v>
      </c>
      <c r="I583" t="s">
        <v>111</v>
      </c>
      <c r="J583" t="s">
        <v>2286</v>
      </c>
      <c r="L583" t="s">
        <v>2287</v>
      </c>
      <c r="N583" t="s">
        <v>116</v>
      </c>
      <c r="O583" t="s">
        <v>117</v>
      </c>
      <c r="P583">
        <v>96950</v>
      </c>
      <c r="Q583" t="s">
        <v>118</v>
      </c>
      <c r="R583" t="s">
        <v>286</v>
      </c>
      <c r="S583">
        <v>16707890152</v>
      </c>
      <c r="U583">
        <v>56132</v>
      </c>
      <c r="V583" t="s">
        <v>120</v>
      </c>
      <c r="X583" t="s">
        <v>2288</v>
      </c>
      <c r="Y583" t="s">
        <v>2289</v>
      </c>
      <c r="Z583" t="s">
        <v>2290</v>
      </c>
      <c r="AA583" t="s">
        <v>123</v>
      </c>
      <c r="AB583" t="s">
        <v>2287</v>
      </c>
      <c r="AD583" t="s">
        <v>116</v>
      </c>
      <c r="AE583" t="s">
        <v>117</v>
      </c>
      <c r="AF583">
        <v>96950</v>
      </c>
      <c r="AG583" t="s">
        <v>118</v>
      </c>
      <c r="AH583" t="s">
        <v>119</v>
      </c>
      <c r="AI583">
        <v>16707890152</v>
      </c>
      <c r="AK583" t="s">
        <v>2291</v>
      </c>
      <c r="BC583" t="str">
        <f>"13-2011.01"</f>
        <v>13-2011.01</v>
      </c>
      <c r="BD583" t="s">
        <v>1024</v>
      </c>
      <c r="BE583" t="s">
        <v>7797</v>
      </c>
      <c r="BF583" t="s">
        <v>1026</v>
      </c>
      <c r="BG583">
        <v>1</v>
      </c>
      <c r="BI583" s="1">
        <v>44242</v>
      </c>
      <c r="BJ583" s="1">
        <v>44606</v>
      </c>
      <c r="BM583">
        <v>40</v>
      </c>
      <c r="BN583">
        <v>0</v>
      </c>
      <c r="BO583">
        <v>8</v>
      </c>
      <c r="BP583">
        <v>8</v>
      </c>
      <c r="BQ583">
        <v>8</v>
      </c>
      <c r="BR583">
        <v>8</v>
      </c>
      <c r="BS583">
        <v>8</v>
      </c>
      <c r="BT583">
        <v>0</v>
      </c>
      <c r="BU583" t="str">
        <f>"8:00 AM"</f>
        <v>8:00 AM</v>
      </c>
      <c r="BV583" t="str">
        <f t="shared" si="37"/>
        <v>5:00 PM</v>
      </c>
      <c r="BW583" t="s">
        <v>415</v>
      </c>
      <c r="BX583">
        <v>0</v>
      </c>
      <c r="BY583">
        <v>48</v>
      </c>
      <c r="BZ583" t="s">
        <v>111</v>
      </c>
      <c r="CA583">
        <v>0</v>
      </c>
      <c r="CB583" t="s">
        <v>3952</v>
      </c>
      <c r="CC583" t="s">
        <v>2287</v>
      </c>
      <c r="CE583" t="s">
        <v>116</v>
      </c>
      <c r="CF583" t="s">
        <v>117</v>
      </c>
      <c r="CG583">
        <v>96950</v>
      </c>
      <c r="CH583" s="3">
        <v>25.1</v>
      </c>
      <c r="CI583" s="3">
        <v>25.1</v>
      </c>
      <c r="CJ583" s="3">
        <v>37.65</v>
      </c>
      <c r="CK583" s="3">
        <v>37.65</v>
      </c>
      <c r="CL583" t="s">
        <v>132</v>
      </c>
      <c r="CM583" t="s">
        <v>286</v>
      </c>
      <c r="CN583" t="s">
        <v>133</v>
      </c>
      <c r="CP583" t="s">
        <v>111</v>
      </c>
      <c r="CQ583" t="s">
        <v>134</v>
      </c>
      <c r="CR583" t="s">
        <v>111</v>
      </c>
      <c r="CS583" t="s">
        <v>134</v>
      </c>
      <c r="CT583" t="s">
        <v>119</v>
      </c>
      <c r="CU583" t="s">
        <v>134</v>
      </c>
      <c r="CV583" t="s">
        <v>119</v>
      </c>
      <c r="CW583" t="s">
        <v>2295</v>
      </c>
      <c r="CX583">
        <v>16702342856</v>
      </c>
      <c r="CY583" t="s">
        <v>2291</v>
      </c>
      <c r="CZ583" t="s">
        <v>286</v>
      </c>
      <c r="DA583" t="s">
        <v>134</v>
      </c>
      <c r="DB583" t="s">
        <v>111</v>
      </c>
    </row>
    <row r="584" spans="1:111" ht="15" customHeight="1" x14ac:dyDescent="0.25">
      <c r="A584" t="s">
        <v>8261</v>
      </c>
      <c r="B584" t="s">
        <v>137</v>
      </c>
      <c r="C584" s="1">
        <v>44073.998773611114</v>
      </c>
      <c r="D584" s="1">
        <v>44154</v>
      </c>
      <c r="E584" t="s">
        <v>110</v>
      </c>
      <c r="G584" t="s">
        <v>134</v>
      </c>
      <c r="H584" t="s">
        <v>111</v>
      </c>
      <c r="I584" t="s">
        <v>111</v>
      </c>
      <c r="J584" t="s">
        <v>1348</v>
      </c>
      <c r="K584" t="s">
        <v>3861</v>
      </c>
      <c r="L584" t="s">
        <v>1350</v>
      </c>
      <c r="N584" t="s">
        <v>154</v>
      </c>
      <c r="O584" t="s">
        <v>117</v>
      </c>
      <c r="P584">
        <v>96950</v>
      </c>
      <c r="Q584" t="s">
        <v>118</v>
      </c>
      <c r="S584">
        <v>16707836342</v>
      </c>
      <c r="U584">
        <v>2383</v>
      </c>
      <c r="V584" t="s">
        <v>120</v>
      </c>
      <c r="X584" t="s">
        <v>6329</v>
      </c>
      <c r="Y584" t="s">
        <v>7144</v>
      </c>
      <c r="Z584" t="s">
        <v>7145</v>
      </c>
      <c r="AA584" t="s">
        <v>158</v>
      </c>
      <c r="AB584" t="s">
        <v>1350</v>
      </c>
      <c r="AD584" t="s">
        <v>154</v>
      </c>
      <c r="AE584" t="s">
        <v>117</v>
      </c>
      <c r="AF584">
        <v>96950</v>
      </c>
      <c r="AG584" t="s">
        <v>118</v>
      </c>
      <c r="AI584">
        <v>16707836342</v>
      </c>
      <c r="AK584" t="s">
        <v>1354</v>
      </c>
      <c r="BC584" t="str">
        <f>"13-2011.01"</f>
        <v>13-2011.01</v>
      </c>
      <c r="BD584" t="s">
        <v>1024</v>
      </c>
      <c r="BE584" t="s">
        <v>7146</v>
      </c>
      <c r="BF584" t="s">
        <v>2774</v>
      </c>
      <c r="BG584">
        <v>1</v>
      </c>
      <c r="BH584">
        <v>1</v>
      </c>
      <c r="BI584" s="1">
        <v>44105</v>
      </c>
      <c r="BJ584" s="1">
        <v>44469</v>
      </c>
      <c r="BK584" s="1">
        <v>44154</v>
      </c>
      <c r="BL584" s="1">
        <v>44469</v>
      </c>
      <c r="BM584">
        <v>35</v>
      </c>
      <c r="BN584">
        <v>0</v>
      </c>
      <c r="BO584">
        <v>7</v>
      </c>
      <c r="BP584">
        <v>7</v>
      </c>
      <c r="BQ584">
        <v>7</v>
      </c>
      <c r="BR584">
        <v>7</v>
      </c>
      <c r="BS584">
        <v>7</v>
      </c>
      <c r="BT584">
        <v>0</v>
      </c>
      <c r="BU584" t="str">
        <f>"9:00 AM"</f>
        <v>9:00 AM</v>
      </c>
      <c r="BV584" t="str">
        <f t="shared" si="37"/>
        <v>5:00 PM</v>
      </c>
      <c r="BW584" t="s">
        <v>349</v>
      </c>
      <c r="BX584">
        <v>0</v>
      </c>
      <c r="BY584">
        <v>12</v>
      </c>
      <c r="BZ584" t="s">
        <v>111</v>
      </c>
      <c r="CA584">
        <v>0</v>
      </c>
      <c r="CB584" t="s">
        <v>8262</v>
      </c>
      <c r="CC584" t="s">
        <v>1358</v>
      </c>
      <c r="CD584" t="s">
        <v>1359</v>
      </c>
      <c r="CE584" t="s">
        <v>154</v>
      </c>
      <c r="CF584" t="s">
        <v>117</v>
      </c>
      <c r="CG584">
        <v>96950</v>
      </c>
      <c r="CH584" s="3">
        <v>12.86</v>
      </c>
      <c r="CI584" s="3">
        <v>12.86</v>
      </c>
      <c r="CJ584" s="3">
        <v>19.29</v>
      </c>
      <c r="CK584" s="3">
        <v>19.29</v>
      </c>
      <c r="CL584" t="s">
        <v>132</v>
      </c>
      <c r="CN584" t="s">
        <v>133</v>
      </c>
      <c r="CP584" t="s">
        <v>111</v>
      </c>
      <c r="CQ584" t="s">
        <v>134</v>
      </c>
      <c r="CR584" t="s">
        <v>111</v>
      </c>
      <c r="CS584" t="s">
        <v>134</v>
      </c>
      <c r="CT584" t="s">
        <v>119</v>
      </c>
      <c r="CU584" t="s">
        <v>134</v>
      </c>
      <c r="CV584" t="s">
        <v>119</v>
      </c>
      <c r="CW584" t="s">
        <v>1691</v>
      </c>
      <c r="CX584">
        <v>16707836342</v>
      </c>
      <c r="CY584" t="s">
        <v>1354</v>
      </c>
      <c r="CZ584" t="s">
        <v>1178</v>
      </c>
      <c r="DA584" t="s">
        <v>134</v>
      </c>
      <c r="DB584" t="s">
        <v>111</v>
      </c>
    </row>
    <row r="585" spans="1:111" ht="15" customHeight="1" x14ac:dyDescent="0.25">
      <c r="A585" t="s">
        <v>6201</v>
      </c>
      <c r="B585" t="s">
        <v>137</v>
      </c>
      <c r="C585" s="1">
        <v>44074.017761111114</v>
      </c>
      <c r="D585" s="1">
        <v>44133</v>
      </c>
      <c r="E585" t="s">
        <v>110</v>
      </c>
      <c r="G585" t="s">
        <v>134</v>
      </c>
      <c r="H585" t="s">
        <v>111</v>
      </c>
      <c r="I585" t="s">
        <v>111</v>
      </c>
      <c r="J585" t="s">
        <v>1348</v>
      </c>
      <c r="K585" t="s">
        <v>1687</v>
      </c>
      <c r="L585" t="s">
        <v>1350</v>
      </c>
      <c r="N585" t="s">
        <v>154</v>
      </c>
      <c r="O585" t="s">
        <v>117</v>
      </c>
      <c r="P585">
        <v>96950</v>
      </c>
      <c r="Q585" t="s">
        <v>118</v>
      </c>
      <c r="S585">
        <v>16707836342</v>
      </c>
      <c r="U585">
        <v>56132</v>
      </c>
      <c r="V585" t="s">
        <v>120</v>
      </c>
      <c r="X585" t="s">
        <v>1351</v>
      </c>
      <c r="Y585" t="s">
        <v>1352</v>
      </c>
      <c r="Z585" t="s">
        <v>1353</v>
      </c>
      <c r="AA585" t="s">
        <v>342</v>
      </c>
      <c r="AB585" t="s">
        <v>1350</v>
      </c>
      <c r="AD585" t="s">
        <v>154</v>
      </c>
      <c r="AE585" t="s">
        <v>117</v>
      </c>
      <c r="AF585">
        <v>96950</v>
      </c>
      <c r="AG585" t="s">
        <v>118</v>
      </c>
      <c r="AI585">
        <v>16707836342</v>
      </c>
      <c r="AK585" t="s">
        <v>1354</v>
      </c>
      <c r="BC585" t="str">
        <f>"35-2014.00"</f>
        <v>35-2014.00</v>
      </c>
      <c r="BD585" t="s">
        <v>393</v>
      </c>
      <c r="BE585" t="s">
        <v>1688</v>
      </c>
      <c r="BF585" t="s">
        <v>749</v>
      </c>
      <c r="BG585">
        <v>5</v>
      </c>
      <c r="BH585">
        <v>5</v>
      </c>
      <c r="BI585" s="1">
        <v>44110</v>
      </c>
      <c r="BJ585" s="1">
        <v>44469</v>
      </c>
      <c r="BK585" s="1">
        <v>44133</v>
      </c>
      <c r="BL585" s="1">
        <v>44469</v>
      </c>
      <c r="BM585">
        <v>35</v>
      </c>
      <c r="BN585">
        <v>0</v>
      </c>
      <c r="BO585">
        <v>7</v>
      </c>
      <c r="BP585">
        <v>7</v>
      </c>
      <c r="BQ585">
        <v>7</v>
      </c>
      <c r="BR585">
        <v>7</v>
      </c>
      <c r="BS585">
        <v>7</v>
      </c>
      <c r="BT585">
        <v>0</v>
      </c>
      <c r="BU585" t="str">
        <f>"9:00 AM"</f>
        <v>9:00 AM</v>
      </c>
      <c r="BV585" t="str">
        <f t="shared" si="37"/>
        <v>5:00 PM</v>
      </c>
      <c r="BW585" t="s">
        <v>128</v>
      </c>
      <c r="BX585">
        <v>0</v>
      </c>
      <c r="BY585">
        <v>6</v>
      </c>
      <c r="BZ585" t="s">
        <v>111</v>
      </c>
      <c r="CA585">
        <v>0</v>
      </c>
      <c r="CB585" s="2" t="s">
        <v>1689</v>
      </c>
      <c r="CC585" t="s">
        <v>1690</v>
      </c>
      <c r="CD585" t="s">
        <v>1359</v>
      </c>
      <c r="CE585" t="s">
        <v>154</v>
      </c>
      <c r="CF585" t="s">
        <v>117</v>
      </c>
      <c r="CG585">
        <v>96950</v>
      </c>
      <c r="CH585" s="3">
        <v>7.92</v>
      </c>
      <c r="CI585" s="3">
        <v>7.92</v>
      </c>
      <c r="CJ585" s="3">
        <v>11.88</v>
      </c>
      <c r="CK585" s="3">
        <v>11.88</v>
      </c>
      <c r="CL585" t="s">
        <v>132</v>
      </c>
      <c r="CN585" t="s">
        <v>133</v>
      </c>
      <c r="CP585" t="s">
        <v>111</v>
      </c>
      <c r="CQ585" t="s">
        <v>134</v>
      </c>
      <c r="CR585" t="s">
        <v>111</v>
      </c>
      <c r="CS585" t="s">
        <v>134</v>
      </c>
      <c r="CT585" t="s">
        <v>119</v>
      </c>
      <c r="CU585" t="s">
        <v>134</v>
      </c>
      <c r="CV585" t="s">
        <v>119</v>
      </c>
      <c r="CW585" t="s">
        <v>1691</v>
      </c>
      <c r="CX585">
        <v>16707836342</v>
      </c>
      <c r="CY585" t="s">
        <v>1354</v>
      </c>
      <c r="CZ585" t="s">
        <v>1178</v>
      </c>
      <c r="DA585" t="s">
        <v>134</v>
      </c>
      <c r="DB585" t="s">
        <v>111</v>
      </c>
    </row>
    <row r="586" spans="1:111" ht="15" customHeight="1" x14ac:dyDescent="0.25">
      <c r="A586" t="s">
        <v>8801</v>
      </c>
      <c r="B586" t="s">
        <v>3282</v>
      </c>
      <c r="C586" s="1">
        <v>44074.030409143517</v>
      </c>
      <c r="D586" s="1">
        <v>44145</v>
      </c>
      <c r="E586" t="s">
        <v>110</v>
      </c>
      <c r="G586" t="s">
        <v>134</v>
      </c>
      <c r="H586" t="s">
        <v>111</v>
      </c>
      <c r="I586" t="s">
        <v>111</v>
      </c>
      <c r="J586" t="s">
        <v>1348</v>
      </c>
      <c r="K586" t="s">
        <v>1349</v>
      </c>
      <c r="L586" t="s">
        <v>1350</v>
      </c>
      <c r="N586" t="s">
        <v>154</v>
      </c>
      <c r="O586" t="s">
        <v>117</v>
      </c>
      <c r="P586">
        <v>96950</v>
      </c>
      <c r="Q586" t="s">
        <v>118</v>
      </c>
      <c r="S586">
        <v>16707836342</v>
      </c>
      <c r="U586">
        <v>561720</v>
      </c>
      <c r="V586" t="s">
        <v>120</v>
      </c>
      <c r="X586" t="s">
        <v>1351</v>
      </c>
      <c r="Y586" t="s">
        <v>1352</v>
      </c>
      <c r="Z586" t="s">
        <v>1353</v>
      </c>
      <c r="AA586" t="s">
        <v>342</v>
      </c>
      <c r="AB586" t="s">
        <v>1350</v>
      </c>
      <c r="AD586" t="s">
        <v>154</v>
      </c>
      <c r="AE586" t="s">
        <v>117</v>
      </c>
      <c r="AF586">
        <v>96950</v>
      </c>
      <c r="AG586" t="s">
        <v>118</v>
      </c>
      <c r="AI586">
        <v>16707836342</v>
      </c>
      <c r="AK586" t="s">
        <v>1354</v>
      </c>
      <c r="BC586" t="str">
        <f>"37-2012.00"</f>
        <v>37-2012.00</v>
      </c>
      <c r="BD586" t="s">
        <v>424</v>
      </c>
      <c r="BE586" t="s">
        <v>8802</v>
      </c>
      <c r="BF586" t="s">
        <v>8803</v>
      </c>
      <c r="BG586">
        <v>8</v>
      </c>
      <c r="BH586">
        <v>7</v>
      </c>
      <c r="BI586" s="1">
        <v>44119</v>
      </c>
      <c r="BJ586" s="1">
        <v>44469</v>
      </c>
      <c r="BK586" s="1">
        <v>44145</v>
      </c>
      <c r="BL586" s="1">
        <v>44469</v>
      </c>
      <c r="BM586">
        <v>35</v>
      </c>
      <c r="BN586">
        <v>0</v>
      </c>
      <c r="BO586">
        <v>7</v>
      </c>
      <c r="BP586">
        <v>7</v>
      </c>
      <c r="BQ586">
        <v>7</v>
      </c>
      <c r="BR586">
        <v>7</v>
      </c>
      <c r="BS586">
        <v>7</v>
      </c>
      <c r="BT586">
        <v>0</v>
      </c>
      <c r="BU586" t="str">
        <f>"8:00 AM"</f>
        <v>8:00 AM</v>
      </c>
      <c r="BV586" t="str">
        <f>"4:00 AM"</f>
        <v>4:00 AM</v>
      </c>
      <c r="BW586" t="s">
        <v>162</v>
      </c>
      <c r="BX586">
        <v>0</v>
      </c>
      <c r="BY586">
        <v>0</v>
      </c>
      <c r="BZ586" t="s">
        <v>111</v>
      </c>
      <c r="CA586">
        <v>0</v>
      </c>
      <c r="CB586" s="2" t="s">
        <v>8804</v>
      </c>
      <c r="CC586" t="s">
        <v>1358</v>
      </c>
      <c r="CD586" t="s">
        <v>1359</v>
      </c>
      <c r="CE586" t="s">
        <v>154</v>
      </c>
      <c r="CF586" t="s">
        <v>117</v>
      </c>
      <c r="CG586">
        <v>96950</v>
      </c>
      <c r="CH586" s="3">
        <v>7.33</v>
      </c>
      <c r="CI586" s="3">
        <v>7.33</v>
      </c>
      <c r="CJ586" s="3">
        <v>10.99</v>
      </c>
      <c r="CK586" s="3">
        <v>10.99</v>
      </c>
      <c r="CL586" t="s">
        <v>132</v>
      </c>
      <c r="CN586" t="s">
        <v>133</v>
      </c>
      <c r="CP586" t="s">
        <v>111</v>
      </c>
      <c r="CQ586" t="s">
        <v>134</v>
      </c>
      <c r="CR586" t="s">
        <v>111</v>
      </c>
      <c r="CS586" t="s">
        <v>134</v>
      </c>
      <c r="CT586" t="s">
        <v>119</v>
      </c>
      <c r="CU586" t="s">
        <v>134</v>
      </c>
      <c r="CV586" t="s">
        <v>119</v>
      </c>
      <c r="CW586" t="s">
        <v>5341</v>
      </c>
      <c r="CX586">
        <v>16707836342</v>
      </c>
      <c r="CY586" t="s">
        <v>1354</v>
      </c>
      <c r="CZ586" t="s">
        <v>1178</v>
      </c>
      <c r="DA586" t="s">
        <v>134</v>
      </c>
      <c r="DB586" t="s">
        <v>111</v>
      </c>
    </row>
    <row r="587" spans="1:111" ht="15" customHeight="1" x14ac:dyDescent="0.25">
      <c r="A587" t="s">
        <v>979</v>
      </c>
      <c r="B587" t="s">
        <v>109</v>
      </c>
      <c r="C587" s="1">
        <v>44074.036199074071</v>
      </c>
      <c r="D587" s="1">
        <v>44124</v>
      </c>
      <c r="E587" t="s">
        <v>138</v>
      </c>
      <c r="F587" s="1">
        <v>44103.833333333336</v>
      </c>
      <c r="G587" t="s">
        <v>134</v>
      </c>
      <c r="H587" t="s">
        <v>111</v>
      </c>
      <c r="I587" t="s">
        <v>111</v>
      </c>
      <c r="J587" t="s">
        <v>980</v>
      </c>
      <c r="K587" t="s">
        <v>981</v>
      </c>
      <c r="L587" t="s">
        <v>982</v>
      </c>
      <c r="N587" t="s">
        <v>116</v>
      </c>
      <c r="O587" t="s">
        <v>117</v>
      </c>
      <c r="P587">
        <v>96950</v>
      </c>
      <c r="Q587" t="s">
        <v>118</v>
      </c>
      <c r="S587">
        <v>16702341745</v>
      </c>
      <c r="U587">
        <v>81231</v>
      </c>
      <c r="V587" t="s">
        <v>120</v>
      </c>
      <c r="X587" t="s">
        <v>983</v>
      </c>
      <c r="Y587" t="s">
        <v>984</v>
      </c>
      <c r="Z587" t="s">
        <v>768</v>
      </c>
      <c r="AA587" t="s">
        <v>711</v>
      </c>
      <c r="AB587" t="s">
        <v>985</v>
      </c>
      <c r="AD587" t="s">
        <v>116</v>
      </c>
      <c r="AE587" t="s">
        <v>117</v>
      </c>
      <c r="AF587">
        <v>96950</v>
      </c>
      <c r="AG587" t="s">
        <v>118</v>
      </c>
      <c r="AI587">
        <v>16702341745</v>
      </c>
      <c r="AK587" t="s">
        <v>986</v>
      </c>
      <c r="BC587" t="str">
        <f>"37-2011.00"</f>
        <v>37-2011.00</v>
      </c>
      <c r="BD587" t="s">
        <v>898</v>
      </c>
      <c r="BE587" t="s">
        <v>987</v>
      </c>
      <c r="BF587" t="s">
        <v>779</v>
      </c>
      <c r="BG587">
        <v>1</v>
      </c>
      <c r="BI587" s="1">
        <v>44105</v>
      </c>
      <c r="BJ587" s="1">
        <v>45199</v>
      </c>
      <c r="BM587">
        <v>40</v>
      </c>
      <c r="BN587">
        <v>0</v>
      </c>
      <c r="BO587">
        <v>8</v>
      </c>
      <c r="BP587">
        <v>8</v>
      </c>
      <c r="BQ587">
        <v>8</v>
      </c>
      <c r="BR587">
        <v>8</v>
      </c>
      <c r="BS587">
        <v>8</v>
      </c>
      <c r="BT587">
        <v>0</v>
      </c>
      <c r="BU587" t="str">
        <f>"7:00 AM"</f>
        <v>7:00 AM</v>
      </c>
      <c r="BV587" t="str">
        <f>"4:00 PM"</f>
        <v>4:00 PM</v>
      </c>
      <c r="BW587" t="s">
        <v>162</v>
      </c>
      <c r="BX587">
        <v>0</v>
      </c>
      <c r="BY587">
        <v>12</v>
      </c>
      <c r="BZ587" t="s">
        <v>111</v>
      </c>
      <c r="CA587">
        <v>0</v>
      </c>
      <c r="CB587" s="2" t="s">
        <v>988</v>
      </c>
      <c r="CC587" t="s">
        <v>989</v>
      </c>
      <c r="CD587" t="s">
        <v>990</v>
      </c>
      <c r="CE587" t="s">
        <v>116</v>
      </c>
      <c r="CF587" t="s">
        <v>117</v>
      </c>
      <c r="CG587">
        <v>96950</v>
      </c>
      <c r="CH587" s="3">
        <v>10.42</v>
      </c>
      <c r="CI587" s="3">
        <v>10.42</v>
      </c>
      <c r="CJ587" s="3">
        <v>0</v>
      </c>
      <c r="CK587" s="3">
        <v>0</v>
      </c>
      <c r="CL587" t="s">
        <v>132</v>
      </c>
      <c r="CM587" t="s">
        <v>268</v>
      </c>
      <c r="CN587" t="s">
        <v>133</v>
      </c>
      <c r="CP587" t="s">
        <v>111</v>
      </c>
      <c r="CQ587" t="s">
        <v>134</v>
      </c>
      <c r="CR587" t="s">
        <v>111</v>
      </c>
      <c r="CS587" t="s">
        <v>111</v>
      </c>
      <c r="CT587" t="s">
        <v>119</v>
      </c>
      <c r="CU587" t="s">
        <v>134</v>
      </c>
      <c r="CV587" t="s">
        <v>119</v>
      </c>
      <c r="CW587" t="s">
        <v>991</v>
      </c>
      <c r="CX587">
        <v>16702341475</v>
      </c>
      <c r="CY587" t="s">
        <v>992</v>
      </c>
      <c r="CZ587" t="s">
        <v>119</v>
      </c>
      <c r="DA587" t="s">
        <v>134</v>
      </c>
      <c r="DB587" t="s">
        <v>111</v>
      </c>
      <c r="DC587" t="s">
        <v>983</v>
      </c>
      <c r="DD587" t="s">
        <v>984</v>
      </c>
      <c r="DE587" t="s">
        <v>993</v>
      </c>
      <c r="DF587" t="s">
        <v>994</v>
      </c>
      <c r="DG587" t="s">
        <v>995</v>
      </c>
    </row>
    <row r="588" spans="1:111" ht="15" customHeight="1" x14ac:dyDescent="0.25">
      <c r="A588" t="s">
        <v>3860</v>
      </c>
      <c r="B588" t="s">
        <v>137</v>
      </c>
      <c r="C588" s="1">
        <v>44074.04326273148</v>
      </c>
      <c r="D588" s="1">
        <v>44133</v>
      </c>
      <c r="E588" t="s">
        <v>110</v>
      </c>
      <c r="G588" t="s">
        <v>134</v>
      </c>
      <c r="H588" t="s">
        <v>111</v>
      </c>
      <c r="I588" t="s">
        <v>111</v>
      </c>
      <c r="J588" t="s">
        <v>1348</v>
      </c>
      <c r="K588" t="s">
        <v>3861</v>
      </c>
      <c r="L588" t="s">
        <v>1350</v>
      </c>
      <c r="N588" t="s">
        <v>154</v>
      </c>
      <c r="O588" t="s">
        <v>117</v>
      </c>
      <c r="P588">
        <v>96950</v>
      </c>
      <c r="Q588" t="s">
        <v>118</v>
      </c>
      <c r="S588">
        <v>16707836342</v>
      </c>
      <c r="U588">
        <v>2383</v>
      </c>
      <c r="V588" t="s">
        <v>120</v>
      </c>
      <c r="X588" t="s">
        <v>1351</v>
      </c>
      <c r="Y588" t="s">
        <v>1352</v>
      </c>
      <c r="Z588" t="s">
        <v>1353</v>
      </c>
      <c r="AA588" t="s">
        <v>342</v>
      </c>
      <c r="AB588" t="s">
        <v>1350</v>
      </c>
      <c r="AD588" t="s">
        <v>154</v>
      </c>
      <c r="AE588" t="s">
        <v>117</v>
      </c>
      <c r="AF588">
        <v>96950</v>
      </c>
      <c r="AG588" t="s">
        <v>118</v>
      </c>
      <c r="AI588">
        <v>16707836342</v>
      </c>
      <c r="AK588" t="s">
        <v>1354</v>
      </c>
      <c r="BC588" t="str">
        <f>"49-9071.00"</f>
        <v>49-9071.00</v>
      </c>
      <c r="BD588" t="s">
        <v>125</v>
      </c>
      <c r="BE588" t="s">
        <v>3862</v>
      </c>
      <c r="BF588" t="s">
        <v>3863</v>
      </c>
      <c r="BG588">
        <v>4</v>
      </c>
      <c r="BH588">
        <v>4</v>
      </c>
      <c r="BI588" s="1">
        <v>44105</v>
      </c>
      <c r="BJ588" s="1">
        <v>44469</v>
      </c>
      <c r="BK588" s="1">
        <v>44133</v>
      </c>
      <c r="BL588" s="1">
        <v>44469</v>
      </c>
      <c r="BM588">
        <v>35</v>
      </c>
      <c r="BN588">
        <v>0</v>
      </c>
      <c r="BO588">
        <v>7</v>
      </c>
      <c r="BP588">
        <v>7</v>
      </c>
      <c r="BQ588">
        <v>7</v>
      </c>
      <c r="BR588">
        <v>7</v>
      </c>
      <c r="BS588">
        <v>7</v>
      </c>
      <c r="BT588">
        <v>0</v>
      </c>
      <c r="BU588" t="str">
        <f>"8:00 AM"</f>
        <v>8:00 AM</v>
      </c>
      <c r="BV588" t="str">
        <f>"4:00 PM"</f>
        <v>4:00 PM</v>
      </c>
      <c r="BW588" t="s">
        <v>128</v>
      </c>
      <c r="BX588">
        <v>0</v>
      </c>
      <c r="BY588">
        <v>6</v>
      </c>
      <c r="BZ588" t="s">
        <v>111</v>
      </c>
      <c r="CA588">
        <v>0</v>
      </c>
      <c r="CB588" s="2" t="s">
        <v>3864</v>
      </c>
      <c r="CC588" t="s">
        <v>1358</v>
      </c>
      <c r="CD588" t="s">
        <v>1359</v>
      </c>
      <c r="CE588" t="s">
        <v>154</v>
      </c>
      <c r="CF588" t="s">
        <v>117</v>
      </c>
      <c r="CG588">
        <v>96950</v>
      </c>
      <c r="CH588" s="3">
        <v>8.33</v>
      </c>
      <c r="CI588" s="3">
        <v>8.33</v>
      </c>
      <c r="CJ588" s="3">
        <v>12.49</v>
      </c>
      <c r="CK588" s="3">
        <v>12.49</v>
      </c>
      <c r="CL588" t="s">
        <v>132</v>
      </c>
      <c r="CN588" t="s">
        <v>133</v>
      </c>
      <c r="CP588" t="s">
        <v>111</v>
      </c>
      <c r="CQ588" t="s">
        <v>134</v>
      </c>
      <c r="CR588" t="s">
        <v>111</v>
      </c>
      <c r="CS588" t="s">
        <v>134</v>
      </c>
      <c r="CT588" t="s">
        <v>119</v>
      </c>
      <c r="CU588" t="s">
        <v>134</v>
      </c>
      <c r="CV588" t="s">
        <v>119</v>
      </c>
      <c r="CW588" t="s">
        <v>1691</v>
      </c>
      <c r="CX588">
        <v>16707836342</v>
      </c>
      <c r="CY588" t="s">
        <v>1354</v>
      </c>
      <c r="CZ588" t="s">
        <v>1178</v>
      </c>
      <c r="DA588" t="s">
        <v>134</v>
      </c>
      <c r="DB588" t="s">
        <v>111</v>
      </c>
    </row>
    <row r="589" spans="1:111" ht="15" customHeight="1" x14ac:dyDescent="0.25">
      <c r="A589" t="s">
        <v>8852</v>
      </c>
      <c r="B589" t="s">
        <v>137</v>
      </c>
      <c r="C589" s="1">
        <v>44074.87824027778</v>
      </c>
      <c r="D589" s="1">
        <v>44152</v>
      </c>
      <c r="E589" t="s">
        <v>110</v>
      </c>
      <c r="G589" t="s">
        <v>134</v>
      </c>
      <c r="H589" t="s">
        <v>111</v>
      </c>
      <c r="I589" t="s">
        <v>111</v>
      </c>
      <c r="J589" t="s">
        <v>3789</v>
      </c>
      <c r="K589" t="s">
        <v>3790</v>
      </c>
      <c r="L589" t="s">
        <v>8853</v>
      </c>
      <c r="M589" t="s">
        <v>3801</v>
      </c>
      <c r="N589" t="s">
        <v>154</v>
      </c>
      <c r="O589" t="s">
        <v>117</v>
      </c>
      <c r="P589">
        <v>96950</v>
      </c>
      <c r="Q589" t="s">
        <v>118</v>
      </c>
      <c r="S589">
        <v>16703226130</v>
      </c>
      <c r="U589">
        <v>312112</v>
      </c>
      <c r="V589" t="s">
        <v>120</v>
      </c>
      <c r="X589" t="s">
        <v>3793</v>
      </c>
      <c r="Y589" t="s">
        <v>3794</v>
      </c>
      <c r="Z589" t="s">
        <v>3795</v>
      </c>
      <c r="AA589" t="s">
        <v>3796</v>
      </c>
      <c r="AB589" t="s">
        <v>3791</v>
      </c>
      <c r="AC589" t="s">
        <v>3801</v>
      </c>
      <c r="AD589" t="s">
        <v>154</v>
      </c>
      <c r="AE589" t="s">
        <v>117</v>
      </c>
      <c r="AF589">
        <v>96950</v>
      </c>
      <c r="AG589" t="s">
        <v>118</v>
      </c>
      <c r="AI589">
        <v>16704831056</v>
      </c>
      <c r="AK589" t="s">
        <v>3797</v>
      </c>
      <c r="BC589" t="str">
        <f>"51-9198.00"</f>
        <v>51-9198.00</v>
      </c>
      <c r="BD589" t="s">
        <v>3669</v>
      </c>
      <c r="BE589" t="s">
        <v>8854</v>
      </c>
      <c r="BF589" t="s">
        <v>8855</v>
      </c>
      <c r="BG589">
        <v>1</v>
      </c>
      <c r="BH589">
        <v>1</v>
      </c>
      <c r="BI589" s="1">
        <v>44105</v>
      </c>
      <c r="BJ589" s="1">
        <v>44469</v>
      </c>
      <c r="BK589" s="1">
        <v>44152</v>
      </c>
      <c r="BL589" s="1">
        <v>44469</v>
      </c>
      <c r="BM589">
        <v>40</v>
      </c>
      <c r="BN589">
        <v>0</v>
      </c>
      <c r="BO589">
        <v>8</v>
      </c>
      <c r="BP589">
        <v>8</v>
      </c>
      <c r="BQ589">
        <v>8</v>
      </c>
      <c r="BR589">
        <v>8</v>
      </c>
      <c r="BS589">
        <v>8</v>
      </c>
      <c r="BT589">
        <v>0</v>
      </c>
      <c r="BU589" t="str">
        <f>"8:00 AM"</f>
        <v>8:00 AM</v>
      </c>
      <c r="BV589" t="str">
        <f>"5:00 PM"</f>
        <v>5:00 PM</v>
      </c>
      <c r="BW589" t="s">
        <v>128</v>
      </c>
      <c r="BX589">
        <v>0</v>
      </c>
      <c r="BY589">
        <v>0</v>
      </c>
      <c r="BZ589" t="s">
        <v>111</v>
      </c>
      <c r="CA589">
        <v>0</v>
      </c>
      <c r="CB589" t="s">
        <v>8856</v>
      </c>
      <c r="CC589" t="s">
        <v>3791</v>
      </c>
      <c r="CD589" t="s">
        <v>3801</v>
      </c>
      <c r="CE589" t="s">
        <v>154</v>
      </c>
      <c r="CF589" t="s">
        <v>117</v>
      </c>
      <c r="CG589">
        <v>96950</v>
      </c>
      <c r="CH589" s="3">
        <v>7.45</v>
      </c>
      <c r="CI589" s="3">
        <v>7.45</v>
      </c>
      <c r="CJ589" s="3">
        <v>11.17</v>
      </c>
      <c r="CK589" s="3">
        <v>11.17</v>
      </c>
      <c r="CL589" t="s">
        <v>132</v>
      </c>
      <c r="CN589" t="s">
        <v>133</v>
      </c>
      <c r="CP589" t="s">
        <v>111</v>
      </c>
      <c r="CQ589" t="s">
        <v>134</v>
      </c>
      <c r="CR589" t="s">
        <v>111</v>
      </c>
      <c r="CS589" t="s">
        <v>134</v>
      </c>
      <c r="CT589" t="s">
        <v>134</v>
      </c>
      <c r="CU589" t="s">
        <v>134</v>
      </c>
      <c r="CV589" t="s">
        <v>119</v>
      </c>
      <c r="CW589" t="s">
        <v>8857</v>
      </c>
      <c r="CX589">
        <v>16704831056</v>
      </c>
      <c r="CY589" t="s">
        <v>3797</v>
      </c>
      <c r="CZ589" t="s">
        <v>1178</v>
      </c>
      <c r="DA589" t="s">
        <v>134</v>
      </c>
      <c r="DB589" t="s">
        <v>111</v>
      </c>
    </row>
    <row r="590" spans="1:111" ht="15" customHeight="1" x14ac:dyDescent="0.25">
      <c r="A590" t="s">
        <v>2993</v>
      </c>
      <c r="B590" t="s">
        <v>193</v>
      </c>
      <c r="C590" s="1">
        <v>44074.925068171295</v>
      </c>
      <c r="D590" s="1">
        <v>44147</v>
      </c>
      <c r="E590" t="s">
        <v>110</v>
      </c>
      <c r="G590" t="s">
        <v>111</v>
      </c>
      <c r="H590" t="s">
        <v>111</v>
      </c>
      <c r="I590" t="s">
        <v>111</v>
      </c>
      <c r="J590" t="s">
        <v>2994</v>
      </c>
      <c r="K590" t="s">
        <v>2995</v>
      </c>
      <c r="L590" t="s">
        <v>2996</v>
      </c>
      <c r="M590" t="s">
        <v>2997</v>
      </c>
      <c r="N590" t="s">
        <v>154</v>
      </c>
      <c r="O590" t="s">
        <v>117</v>
      </c>
      <c r="P590">
        <v>96950</v>
      </c>
      <c r="Q590" t="s">
        <v>118</v>
      </c>
      <c r="S590">
        <v>16702349227</v>
      </c>
      <c r="U590">
        <v>722511</v>
      </c>
      <c r="V590" t="s">
        <v>120</v>
      </c>
      <c r="X590" t="s">
        <v>2998</v>
      </c>
      <c r="Y590" t="s">
        <v>2999</v>
      </c>
      <c r="Z590" t="s">
        <v>3000</v>
      </c>
      <c r="AA590" t="s">
        <v>342</v>
      </c>
      <c r="AB590" t="s">
        <v>2997</v>
      </c>
      <c r="AD590" t="s">
        <v>154</v>
      </c>
      <c r="AE590" t="s">
        <v>117</v>
      </c>
      <c r="AF590">
        <v>96950</v>
      </c>
      <c r="AG590" t="s">
        <v>118</v>
      </c>
      <c r="AI590">
        <v>16702349226</v>
      </c>
      <c r="AK590" t="s">
        <v>3001</v>
      </c>
      <c r="BC590" t="str">
        <f>"35-2014.00"</f>
        <v>35-2014.00</v>
      </c>
      <c r="BD590" t="s">
        <v>393</v>
      </c>
      <c r="BE590" t="s">
        <v>3002</v>
      </c>
      <c r="BF590" t="s">
        <v>749</v>
      </c>
      <c r="BG590">
        <v>4</v>
      </c>
      <c r="BI590" s="1">
        <v>44136</v>
      </c>
      <c r="BJ590" s="1">
        <v>44500</v>
      </c>
      <c r="BM590">
        <v>36</v>
      </c>
      <c r="BN590">
        <v>6</v>
      </c>
      <c r="BO590">
        <v>0</v>
      </c>
      <c r="BP590">
        <v>6</v>
      </c>
      <c r="BQ590">
        <v>6</v>
      </c>
      <c r="BR590">
        <v>6</v>
      </c>
      <c r="BS590">
        <v>6</v>
      </c>
      <c r="BT590">
        <v>6</v>
      </c>
      <c r="BU590" t="str">
        <f>"10:00 AM"</f>
        <v>10:00 AM</v>
      </c>
      <c r="BV590" t="str">
        <f>"4:00 PM"</f>
        <v>4:00 PM</v>
      </c>
      <c r="BW590" t="s">
        <v>128</v>
      </c>
      <c r="BX590">
        <v>0</v>
      </c>
      <c r="BY590">
        <v>3</v>
      </c>
      <c r="BZ590" t="s">
        <v>111</v>
      </c>
      <c r="CA590">
        <v>0</v>
      </c>
      <c r="CB590" t="s">
        <v>3003</v>
      </c>
      <c r="CC590" t="s">
        <v>3004</v>
      </c>
      <c r="CE590" t="s">
        <v>154</v>
      </c>
      <c r="CF590" t="s">
        <v>117</v>
      </c>
      <c r="CG590">
        <v>96950</v>
      </c>
      <c r="CH590" s="3">
        <v>10.68</v>
      </c>
      <c r="CI590" s="3">
        <v>10.68</v>
      </c>
      <c r="CJ590" s="3">
        <v>16.02</v>
      </c>
      <c r="CK590" s="3">
        <v>16.02</v>
      </c>
      <c r="CL590" t="s">
        <v>132</v>
      </c>
      <c r="CM590" t="s">
        <v>1938</v>
      </c>
      <c r="CN590" t="s">
        <v>133</v>
      </c>
      <c r="CP590" t="s">
        <v>111</v>
      </c>
      <c r="CQ590" t="s">
        <v>134</v>
      </c>
      <c r="CR590" t="s">
        <v>111</v>
      </c>
      <c r="CS590" t="s">
        <v>134</v>
      </c>
      <c r="CT590" t="s">
        <v>119</v>
      </c>
      <c r="CU590" t="s">
        <v>134</v>
      </c>
      <c r="CV590" t="s">
        <v>119</v>
      </c>
      <c r="CW590" t="s">
        <v>1939</v>
      </c>
      <c r="CX590">
        <v>16702349227</v>
      </c>
      <c r="CY590" t="s">
        <v>3001</v>
      </c>
      <c r="CZ590" t="s">
        <v>119</v>
      </c>
      <c r="DA590" t="s">
        <v>134</v>
      </c>
      <c r="DB590" t="s">
        <v>111</v>
      </c>
    </row>
    <row r="591" spans="1:111" ht="15" customHeight="1" x14ac:dyDescent="0.25">
      <c r="A591" t="s">
        <v>3560</v>
      </c>
      <c r="B591" t="s">
        <v>109</v>
      </c>
      <c r="C591" s="1">
        <v>44074.937061458331</v>
      </c>
      <c r="D591" s="1">
        <v>44158</v>
      </c>
      <c r="E591" t="s">
        <v>138</v>
      </c>
      <c r="F591" s="1">
        <v>44103.833333333336</v>
      </c>
      <c r="G591" t="s">
        <v>134</v>
      </c>
      <c r="H591" t="s">
        <v>111</v>
      </c>
      <c r="I591" t="s">
        <v>111</v>
      </c>
      <c r="J591" t="s">
        <v>3561</v>
      </c>
      <c r="K591" t="s">
        <v>509</v>
      </c>
      <c r="L591" t="s">
        <v>3562</v>
      </c>
      <c r="M591" t="s">
        <v>3563</v>
      </c>
      <c r="N591" t="s">
        <v>116</v>
      </c>
      <c r="O591" t="s">
        <v>117</v>
      </c>
      <c r="P591">
        <v>96950</v>
      </c>
      <c r="Q591" t="s">
        <v>118</v>
      </c>
      <c r="S591">
        <v>16702333988</v>
      </c>
      <c r="U591">
        <v>611630</v>
      </c>
      <c r="V591" t="s">
        <v>120</v>
      </c>
      <c r="X591" t="s">
        <v>3564</v>
      </c>
      <c r="Y591" t="s">
        <v>3565</v>
      </c>
      <c r="Z591" t="s">
        <v>3566</v>
      </c>
      <c r="AA591" t="s">
        <v>803</v>
      </c>
      <c r="AB591" t="s">
        <v>3562</v>
      </c>
      <c r="AC591" t="s">
        <v>3563</v>
      </c>
      <c r="AD591" t="s">
        <v>116</v>
      </c>
      <c r="AE591" t="s">
        <v>117</v>
      </c>
      <c r="AF591">
        <v>96950</v>
      </c>
      <c r="AG591" t="s">
        <v>118</v>
      </c>
      <c r="AI591">
        <v>16702333988</v>
      </c>
      <c r="AK591" t="s">
        <v>3567</v>
      </c>
      <c r="BC591" t="str">
        <f>"43-3031.00"</f>
        <v>43-3031.00</v>
      </c>
      <c r="BD591" t="s">
        <v>176</v>
      </c>
      <c r="BE591" t="s">
        <v>3568</v>
      </c>
      <c r="BF591" t="s">
        <v>3569</v>
      </c>
      <c r="BG591">
        <v>1</v>
      </c>
      <c r="BI591" s="1">
        <v>44105</v>
      </c>
      <c r="BJ591" s="1">
        <v>44469</v>
      </c>
      <c r="BM591">
        <v>35</v>
      </c>
      <c r="BN591">
        <v>0</v>
      </c>
      <c r="BO591">
        <v>7</v>
      </c>
      <c r="BP591">
        <v>7</v>
      </c>
      <c r="BQ591">
        <v>7</v>
      </c>
      <c r="BR591">
        <v>7</v>
      </c>
      <c r="BS591">
        <v>7</v>
      </c>
      <c r="BT591">
        <v>0</v>
      </c>
      <c r="BU591" t="str">
        <f>"9:00 AM"</f>
        <v>9:00 AM</v>
      </c>
      <c r="BV591" t="str">
        <f>"6:00 PM"</f>
        <v>6:00 PM</v>
      </c>
      <c r="BW591" t="s">
        <v>128</v>
      </c>
      <c r="BX591">
        <v>0</v>
      </c>
      <c r="BY591">
        <v>24</v>
      </c>
      <c r="BZ591" t="s">
        <v>111</v>
      </c>
      <c r="CA591">
        <v>0</v>
      </c>
      <c r="CB591" t="s">
        <v>3570</v>
      </c>
      <c r="CC591" t="s">
        <v>3563</v>
      </c>
      <c r="CD591" t="s">
        <v>3562</v>
      </c>
      <c r="CE591" t="s">
        <v>116</v>
      </c>
      <c r="CF591" t="s">
        <v>117</v>
      </c>
      <c r="CG591">
        <v>96950</v>
      </c>
      <c r="CH591" s="3">
        <v>9.8699999999999992</v>
      </c>
      <c r="CI591" s="3">
        <v>9.8699999999999992</v>
      </c>
      <c r="CJ591" s="3">
        <v>14.81</v>
      </c>
      <c r="CK591" s="3">
        <v>14.81</v>
      </c>
      <c r="CL591" t="s">
        <v>132</v>
      </c>
      <c r="CM591" t="s">
        <v>509</v>
      </c>
      <c r="CN591" t="s">
        <v>133</v>
      </c>
      <c r="CP591" t="s">
        <v>111</v>
      </c>
      <c r="CQ591" t="s">
        <v>134</v>
      </c>
      <c r="CR591" t="s">
        <v>111</v>
      </c>
      <c r="CS591" t="s">
        <v>134</v>
      </c>
      <c r="CT591" t="s">
        <v>119</v>
      </c>
      <c r="CU591" t="s">
        <v>134</v>
      </c>
      <c r="CV591" t="s">
        <v>119</v>
      </c>
      <c r="CW591" t="s">
        <v>3571</v>
      </c>
      <c r="CX591">
        <v>16702333988</v>
      </c>
      <c r="CY591" t="s">
        <v>3567</v>
      </c>
      <c r="CZ591" t="s">
        <v>119</v>
      </c>
      <c r="DA591" t="s">
        <v>134</v>
      </c>
      <c r="DB591" t="s">
        <v>111</v>
      </c>
    </row>
    <row r="592" spans="1:111" ht="15" customHeight="1" x14ac:dyDescent="0.25">
      <c r="A592" t="s">
        <v>1778</v>
      </c>
      <c r="B592" t="s">
        <v>137</v>
      </c>
      <c r="C592" s="1">
        <v>44074.985914004632</v>
      </c>
      <c r="D592" s="1">
        <v>44141</v>
      </c>
      <c r="E592" t="s">
        <v>138</v>
      </c>
      <c r="F592" s="1">
        <v>44244.791666666664</v>
      </c>
      <c r="G592" t="s">
        <v>134</v>
      </c>
      <c r="H592" t="s">
        <v>111</v>
      </c>
      <c r="I592" t="s">
        <v>111</v>
      </c>
      <c r="J592" t="s">
        <v>1779</v>
      </c>
      <c r="L592" t="s">
        <v>1780</v>
      </c>
      <c r="N592" t="s">
        <v>116</v>
      </c>
      <c r="O592" t="s">
        <v>117</v>
      </c>
      <c r="P592">
        <v>96950</v>
      </c>
      <c r="Q592" t="s">
        <v>118</v>
      </c>
      <c r="S592">
        <v>16702358748</v>
      </c>
      <c r="U592">
        <v>23611</v>
      </c>
      <c r="V592" t="s">
        <v>120</v>
      </c>
      <c r="X592" t="s">
        <v>1781</v>
      </c>
      <c r="Y592" t="s">
        <v>1782</v>
      </c>
      <c r="Z592" t="s">
        <v>1783</v>
      </c>
      <c r="AA592" t="s">
        <v>549</v>
      </c>
      <c r="AB592" t="s">
        <v>1784</v>
      </c>
      <c r="AD592" t="s">
        <v>116</v>
      </c>
      <c r="AE592" t="s">
        <v>117</v>
      </c>
      <c r="AF592">
        <v>96950</v>
      </c>
      <c r="AG592" t="s">
        <v>118</v>
      </c>
      <c r="AI592">
        <v>16702358748</v>
      </c>
      <c r="AK592" t="s">
        <v>1111</v>
      </c>
      <c r="BC592" t="str">
        <f>"17-3022.00"</f>
        <v>17-3022.00</v>
      </c>
      <c r="BD592" t="s">
        <v>1695</v>
      </c>
      <c r="BE592" t="s">
        <v>1785</v>
      </c>
      <c r="BF592" t="s">
        <v>1697</v>
      </c>
      <c r="BG592">
        <v>1</v>
      </c>
      <c r="BH592">
        <v>1</v>
      </c>
      <c r="BI592" s="1">
        <v>44246</v>
      </c>
      <c r="BJ592" s="1">
        <v>45340</v>
      </c>
      <c r="BK592" s="1">
        <v>44246</v>
      </c>
      <c r="BL592" s="1">
        <v>45340</v>
      </c>
      <c r="BM592">
        <v>35</v>
      </c>
      <c r="BN592">
        <v>0</v>
      </c>
      <c r="BO592">
        <v>7</v>
      </c>
      <c r="BP592">
        <v>7</v>
      </c>
      <c r="BQ592">
        <v>7</v>
      </c>
      <c r="BR592">
        <v>7</v>
      </c>
      <c r="BS592">
        <v>7</v>
      </c>
      <c r="BT592">
        <v>0</v>
      </c>
      <c r="BU592" t="str">
        <f>"9:00 AM"</f>
        <v>9:00 AM</v>
      </c>
      <c r="BV592" t="str">
        <f t="shared" ref="BV592:BV597" si="38">"5:00 PM"</f>
        <v>5:00 PM</v>
      </c>
      <c r="BW592" t="s">
        <v>349</v>
      </c>
      <c r="BX592">
        <v>0</v>
      </c>
      <c r="BY592">
        <v>24</v>
      </c>
      <c r="BZ592" t="s">
        <v>134</v>
      </c>
      <c r="CA592">
        <v>10</v>
      </c>
      <c r="CB592" t="s">
        <v>1786</v>
      </c>
      <c r="CC592" t="s">
        <v>1787</v>
      </c>
      <c r="CE592" t="s">
        <v>116</v>
      </c>
      <c r="CF592" t="s">
        <v>117</v>
      </c>
      <c r="CG592">
        <v>96950</v>
      </c>
      <c r="CH592" s="3">
        <v>18.559999999999999</v>
      </c>
      <c r="CI592" s="3">
        <v>20.56</v>
      </c>
      <c r="CJ592" s="3">
        <v>27.84</v>
      </c>
      <c r="CK592" s="3">
        <v>30.84</v>
      </c>
      <c r="CL592" t="s">
        <v>132</v>
      </c>
      <c r="CN592" t="s">
        <v>133</v>
      </c>
      <c r="CP592" t="s">
        <v>111</v>
      </c>
      <c r="CQ592" t="s">
        <v>134</v>
      </c>
      <c r="CR592" t="s">
        <v>134</v>
      </c>
      <c r="CS592" t="s">
        <v>134</v>
      </c>
      <c r="CT592" t="s">
        <v>119</v>
      </c>
      <c r="CU592" t="s">
        <v>134</v>
      </c>
      <c r="CV592" t="s">
        <v>119</v>
      </c>
      <c r="CW592" t="s">
        <v>1115</v>
      </c>
      <c r="CX592">
        <v>16702358748</v>
      </c>
      <c r="CY592" t="s">
        <v>1111</v>
      </c>
      <c r="CZ592" t="s">
        <v>119</v>
      </c>
      <c r="DA592" t="s">
        <v>134</v>
      </c>
      <c r="DB592" t="s">
        <v>111</v>
      </c>
    </row>
    <row r="593" spans="1:111" ht="15" customHeight="1" x14ac:dyDescent="0.25">
      <c r="A593" t="s">
        <v>8342</v>
      </c>
      <c r="B593" t="s">
        <v>193</v>
      </c>
      <c r="C593" s="1">
        <v>44074.989950115742</v>
      </c>
      <c r="D593" s="1">
        <v>44133</v>
      </c>
      <c r="E593" t="s">
        <v>138</v>
      </c>
      <c r="F593" s="1">
        <v>44244.791666666664</v>
      </c>
      <c r="G593" t="s">
        <v>134</v>
      </c>
      <c r="H593" t="s">
        <v>111</v>
      </c>
      <c r="I593" t="s">
        <v>111</v>
      </c>
      <c r="J593" t="s">
        <v>1104</v>
      </c>
      <c r="L593" t="s">
        <v>1105</v>
      </c>
      <c r="N593" t="s">
        <v>116</v>
      </c>
      <c r="O593" t="s">
        <v>117</v>
      </c>
      <c r="P593">
        <v>96950</v>
      </c>
      <c r="Q593" t="s">
        <v>118</v>
      </c>
      <c r="S593">
        <v>16702358748</v>
      </c>
      <c r="U593">
        <v>23611</v>
      </c>
      <c r="V593" t="s">
        <v>120</v>
      </c>
      <c r="X593" t="s">
        <v>1106</v>
      </c>
      <c r="Y593" t="s">
        <v>1107</v>
      </c>
      <c r="Z593" t="s">
        <v>1108</v>
      </c>
      <c r="AA593" t="s">
        <v>2213</v>
      </c>
      <c r="AB593" t="s">
        <v>1110</v>
      </c>
      <c r="AD593" t="s">
        <v>154</v>
      </c>
      <c r="AE593" t="s">
        <v>117</v>
      </c>
      <c r="AF593">
        <v>96950</v>
      </c>
      <c r="AG593" t="s">
        <v>118</v>
      </c>
      <c r="AI593">
        <v>16702358748</v>
      </c>
      <c r="AK593" t="s">
        <v>1111</v>
      </c>
      <c r="BC593" t="str">
        <f>"49-1011.00"</f>
        <v>49-1011.00</v>
      </c>
      <c r="BD593" t="s">
        <v>3886</v>
      </c>
      <c r="BE593" t="s">
        <v>8343</v>
      </c>
      <c r="BF593" t="s">
        <v>8344</v>
      </c>
      <c r="BG593">
        <v>1</v>
      </c>
      <c r="BI593" s="1">
        <v>44246</v>
      </c>
      <c r="BJ593" s="1">
        <v>45340</v>
      </c>
      <c r="BM593">
        <v>35</v>
      </c>
      <c r="BN593">
        <v>0</v>
      </c>
      <c r="BO593">
        <v>7</v>
      </c>
      <c r="BP593">
        <v>7</v>
      </c>
      <c r="BQ593">
        <v>7</v>
      </c>
      <c r="BR593">
        <v>7</v>
      </c>
      <c r="BS593">
        <v>7</v>
      </c>
      <c r="BT593">
        <v>0</v>
      </c>
      <c r="BU593" t="str">
        <f>"9:00 AM"</f>
        <v>9:00 AM</v>
      </c>
      <c r="BV593" t="str">
        <f t="shared" si="38"/>
        <v>5:00 PM</v>
      </c>
      <c r="BW593" t="s">
        <v>128</v>
      </c>
      <c r="BX593">
        <v>0</v>
      </c>
      <c r="BY593">
        <v>24</v>
      </c>
      <c r="BZ593" t="s">
        <v>134</v>
      </c>
      <c r="CA593">
        <v>15</v>
      </c>
      <c r="CB593" t="s">
        <v>8345</v>
      </c>
      <c r="CC593" t="s">
        <v>8346</v>
      </c>
      <c r="CE593" t="s">
        <v>154</v>
      </c>
      <c r="CF593" t="s">
        <v>117</v>
      </c>
      <c r="CG593">
        <v>96950</v>
      </c>
      <c r="CH593" s="3">
        <v>16.64</v>
      </c>
      <c r="CI593" s="3">
        <v>17.64</v>
      </c>
      <c r="CJ593" s="3">
        <v>24.96</v>
      </c>
      <c r="CK593" s="3">
        <v>26.46</v>
      </c>
      <c r="CL593" t="s">
        <v>132</v>
      </c>
      <c r="CN593" t="s">
        <v>133</v>
      </c>
      <c r="CP593" t="s">
        <v>111</v>
      </c>
      <c r="CQ593" t="s">
        <v>134</v>
      </c>
      <c r="CR593" t="s">
        <v>134</v>
      </c>
      <c r="CS593" t="s">
        <v>134</v>
      </c>
      <c r="CT593" t="s">
        <v>119</v>
      </c>
      <c r="CU593" t="s">
        <v>134</v>
      </c>
      <c r="CV593" t="s">
        <v>134</v>
      </c>
      <c r="CW593" t="s">
        <v>6075</v>
      </c>
      <c r="CX593">
        <v>16702358748</v>
      </c>
      <c r="CY593" t="s">
        <v>1111</v>
      </c>
      <c r="CZ593" t="s">
        <v>119</v>
      </c>
      <c r="DA593" t="s">
        <v>134</v>
      </c>
      <c r="DB593" t="s">
        <v>111</v>
      </c>
    </row>
    <row r="594" spans="1:111" ht="15" customHeight="1" x14ac:dyDescent="0.25">
      <c r="A594" t="s">
        <v>9040</v>
      </c>
      <c r="B594" t="s">
        <v>137</v>
      </c>
      <c r="C594" s="1">
        <v>44075.008608564814</v>
      </c>
      <c r="D594" s="1">
        <v>44137</v>
      </c>
      <c r="E594" t="s">
        <v>110</v>
      </c>
      <c r="G594" t="s">
        <v>111</v>
      </c>
      <c r="H594" t="s">
        <v>111</v>
      </c>
      <c r="I594" t="s">
        <v>111</v>
      </c>
      <c r="J594" t="s">
        <v>917</v>
      </c>
      <c r="K594" t="s">
        <v>3492</v>
      </c>
      <c r="L594" t="s">
        <v>1805</v>
      </c>
      <c r="N594" t="s">
        <v>116</v>
      </c>
      <c r="O594" t="s">
        <v>117</v>
      </c>
      <c r="P594">
        <v>96950</v>
      </c>
      <c r="Q594" t="s">
        <v>118</v>
      </c>
      <c r="S594">
        <v>16702358778</v>
      </c>
      <c r="U594">
        <v>493110</v>
      </c>
      <c r="V594" t="s">
        <v>120</v>
      </c>
      <c r="X594" t="s">
        <v>920</v>
      </c>
      <c r="Y594" t="s">
        <v>921</v>
      </c>
      <c r="Z594" t="s">
        <v>922</v>
      </c>
      <c r="AA594" t="s">
        <v>333</v>
      </c>
      <c r="AB594" t="s">
        <v>1805</v>
      </c>
      <c r="AD594" t="s">
        <v>116</v>
      </c>
      <c r="AE594" t="s">
        <v>117</v>
      </c>
      <c r="AF594">
        <v>96950</v>
      </c>
      <c r="AG594" t="s">
        <v>118</v>
      </c>
      <c r="AI594">
        <v>16702358778</v>
      </c>
      <c r="AK594" t="s">
        <v>923</v>
      </c>
      <c r="BC594" t="str">
        <f>"27-1026.00"</f>
        <v>27-1026.00</v>
      </c>
      <c r="BD594" t="s">
        <v>4190</v>
      </c>
      <c r="BE594" t="s">
        <v>4191</v>
      </c>
      <c r="BF594" t="s">
        <v>4192</v>
      </c>
      <c r="BG594">
        <v>5</v>
      </c>
      <c r="BH594">
        <v>5</v>
      </c>
      <c r="BI594" s="1">
        <v>44105</v>
      </c>
      <c r="BJ594" s="1">
        <v>44469</v>
      </c>
      <c r="BK594" s="1">
        <v>44137</v>
      </c>
      <c r="BL594" s="1">
        <v>44469</v>
      </c>
      <c r="BM594">
        <v>40</v>
      </c>
      <c r="BN594">
        <v>0</v>
      </c>
      <c r="BO594">
        <v>8</v>
      </c>
      <c r="BP594">
        <v>8</v>
      </c>
      <c r="BQ594">
        <v>8</v>
      </c>
      <c r="BR594">
        <v>8</v>
      </c>
      <c r="BS594">
        <v>8</v>
      </c>
      <c r="BT594">
        <v>0</v>
      </c>
      <c r="BU594" t="str">
        <f>"8:00 AM"</f>
        <v>8:00 AM</v>
      </c>
      <c r="BV594" t="str">
        <f t="shared" si="38"/>
        <v>5:00 PM</v>
      </c>
      <c r="BW594" t="s">
        <v>128</v>
      </c>
      <c r="BX594">
        <v>0</v>
      </c>
      <c r="BY594">
        <v>0</v>
      </c>
      <c r="BZ594" t="s">
        <v>111</v>
      </c>
      <c r="CA594">
        <v>0</v>
      </c>
      <c r="CB594" t="s">
        <v>509</v>
      </c>
      <c r="CC594" t="s">
        <v>4193</v>
      </c>
      <c r="CD594" t="s">
        <v>4194</v>
      </c>
      <c r="CE594" t="s">
        <v>116</v>
      </c>
      <c r="CF594" t="s">
        <v>117</v>
      </c>
      <c r="CG594">
        <v>96950</v>
      </c>
      <c r="CH594" s="3">
        <v>9.59</v>
      </c>
      <c r="CI594" s="3">
        <v>9.59</v>
      </c>
      <c r="CJ594" s="3">
        <v>14.38</v>
      </c>
      <c r="CK594" s="3">
        <v>14.38</v>
      </c>
      <c r="CL594" t="s">
        <v>132</v>
      </c>
      <c r="CM594" t="s">
        <v>286</v>
      </c>
      <c r="CN594" t="s">
        <v>133</v>
      </c>
      <c r="CP594" t="s">
        <v>111</v>
      </c>
      <c r="CQ594" t="s">
        <v>134</v>
      </c>
      <c r="CR594" t="s">
        <v>134</v>
      </c>
      <c r="CS594" t="s">
        <v>134</v>
      </c>
      <c r="CT594" t="s">
        <v>119</v>
      </c>
      <c r="CU594" t="s">
        <v>134</v>
      </c>
      <c r="CV594" t="s">
        <v>134</v>
      </c>
      <c r="CW594" t="s">
        <v>929</v>
      </c>
      <c r="CX594">
        <v>16702358778</v>
      </c>
      <c r="CY594" t="s">
        <v>923</v>
      </c>
      <c r="CZ594" t="s">
        <v>119</v>
      </c>
      <c r="DA594" t="s">
        <v>134</v>
      </c>
      <c r="DB594" t="s">
        <v>111</v>
      </c>
    </row>
    <row r="595" spans="1:111" ht="15" customHeight="1" x14ac:dyDescent="0.25">
      <c r="A595" t="s">
        <v>4189</v>
      </c>
      <c r="B595" t="s">
        <v>137</v>
      </c>
      <c r="C595" s="1">
        <v>44075.010730208334</v>
      </c>
      <c r="D595" s="1">
        <v>44137</v>
      </c>
      <c r="E595" t="s">
        <v>110</v>
      </c>
      <c r="G595" t="s">
        <v>111</v>
      </c>
      <c r="H595" t="s">
        <v>111</v>
      </c>
      <c r="I595" t="s">
        <v>111</v>
      </c>
      <c r="J595" t="s">
        <v>917</v>
      </c>
      <c r="K595" t="s">
        <v>3492</v>
      </c>
      <c r="L595" t="s">
        <v>1805</v>
      </c>
      <c r="N595" t="s">
        <v>116</v>
      </c>
      <c r="O595" t="s">
        <v>117</v>
      </c>
      <c r="P595">
        <v>96950</v>
      </c>
      <c r="Q595" t="s">
        <v>118</v>
      </c>
      <c r="S595">
        <v>16702358778</v>
      </c>
      <c r="U595">
        <v>493110</v>
      </c>
      <c r="V595" t="s">
        <v>120</v>
      </c>
      <c r="X595" t="s">
        <v>920</v>
      </c>
      <c r="Y595" t="s">
        <v>921</v>
      </c>
      <c r="Z595" t="s">
        <v>922</v>
      </c>
      <c r="AA595" t="s">
        <v>333</v>
      </c>
      <c r="AB595" t="s">
        <v>1805</v>
      </c>
      <c r="AD595" t="s">
        <v>116</v>
      </c>
      <c r="AE595" t="s">
        <v>117</v>
      </c>
      <c r="AF595">
        <v>96950</v>
      </c>
      <c r="AG595" t="s">
        <v>118</v>
      </c>
      <c r="AI595">
        <v>16702358778</v>
      </c>
      <c r="AK595" t="s">
        <v>923</v>
      </c>
      <c r="BC595" t="str">
        <f>"27-1026.00"</f>
        <v>27-1026.00</v>
      </c>
      <c r="BD595" t="s">
        <v>4190</v>
      </c>
      <c r="BE595" t="s">
        <v>4191</v>
      </c>
      <c r="BF595" t="s">
        <v>4192</v>
      </c>
      <c r="BG595">
        <v>5</v>
      </c>
      <c r="BH595">
        <v>5</v>
      </c>
      <c r="BI595" s="1">
        <v>44105</v>
      </c>
      <c r="BJ595" s="1">
        <v>44469</v>
      </c>
      <c r="BK595" s="1">
        <v>44137</v>
      </c>
      <c r="BL595" s="1">
        <v>44469</v>
      </c>
      <c r="BM595">
        <v>40</v>
      </c>
      <c r="BN595">
        <v>0</v>
      </c>
      <c r="BO595">
        <v>8</v>
      </c>
      <c r="BP595">
        <v>8</v>
      </c>
      <c r="BQ595">
        <v>8</v>
      </c>
      <c r="BR595">
        <v>8</v>
      </c>
      <c r="BS595">
        <v>8</v>
      </c>
      <c r="BT595">
        <v>0</v>
      </c>
      <c r="BU595" t="str">
        <f>"8:00 AM"</f>
        <v>8:00 AM</v>
      </c>
      <c r="BV595" t="str">
        <f t="shared" si="38"/>
        <v>5:00 PM</v>
      </c>
      <c r="BW595" t="s">
        <v>128</v>
      </c>
      <c r="BX595">
        <v>0</v>
      </c>
      <c r="BY595">
        <v>0</v>
      </c>
      <c r="BZ595" t="s">
        <v>111</v>
      </c>
      <c r="CA595">
        <v>0</v>
      </c>
      <c r="CB595" t="s">
        <v>509</v>
      </c>
      <c r="CC595" t="s">
        <v>4193</v>
      </c>
      <c r="CD595" t="s">
        <v>4194</v>
      </c>
      <c r="CE595" t="s">
        <v>116</v>
      </c>
      <c r="CF595" t="s">
        <v>117</v>
      </c>
      <c r="CG595">
        <v>96950</v>
      </c>
      <c r="CH595" s="3">
        <v>9.59</v>
      </c>
      <c r="CI595" s="3">
        <v>9.59</v>
      </c>
      <c r="CJ595" s="3">
        <v>14.38</v>
      </c>
      <c r="CK595" s="3">
        <v>14.38</v>
      </c>
      <c r="CL595" t="s">
        <v>132</v>
      </c>
      <c r="CM595" t="s">
        <v>286</v>
      </c>
      <c r="CN595" t="s">
        <v>133</v>
      </c>
      <c r="CP595" t="s">
        <v>111</v>
      </c>
      <c r="CQ595" t="s">
        <v>134</v>
      </c>
      <c r="CR595" t="s">
        <v>134</v>
      </c>
      <c r="CS595" t="s">
        <v>134</v>
      </c>
      <c r="CT595" t="s">
        <v>119</v>
      </c>
      <c r="CU595" t="s">
        <v>134</v>
      </c>
      <c r="CV595" t="s">
        <v>134</v>
      </c>
      <c r="CW595" t="s">
        <v>1812</v>
      </c>
      <c r="CX595">
        <v>16702358778</v>
      </c>
      <c r="CY595" t="s">
        <v>923</v>
      </c>
      <c r="CZ595" t="s">
        <v>119</v>
      </c>
      <c r="DA595" t="s">
        <v>134</v>
      </c>
      <c r="DB595" t="s">
        <v>111</v>
      </c>
    </row>
    <row r="596" spans="1:111" ht="15" customHeight="1" x14ac:dyDescent="0.25">
      <c r="A596" t="s">
        <v>8013</v>
      </c>
      <c r="B596" t="s">
        <v>109</v>
      </c>
      <c r="C596" s="1">
        <v>44075.021427546293</v>
      </c>
      <c r="D596" s="1">
        <v>44125</v>
      </c>
      <c r="E596" t="s">
        <v>138</v>
      </c>
      <c r="F596" s="1">
        <v>44103.833333333336</v>
      </c>
      <c r="G596" t="s">
        <v>134</v>
      </c>
      <c r="H596" t="s">
        <v>111</v>
      </c>
      <c r="I596" t="s">
        <v>111</v>
      </c>
      <c r="J596" t="s">
        <v>8014</v>
      </c>
      <c r="K596" t="s">
        <v>119</v>
      </c>
      <c r="L596" t="s">
        <v>8015</v>
      </c>
      <c r="M596" t="s">
        <v>8016</v>
      </c>
      <c r="N596" t="s">
        <v>116</v>
      </c>
      <c r="O596" t="s">
        <v>117</v>
      </c>
      <c r="P596">
        <v>96950</v>
      </c>
      <c r="Q596" t="s">
        <v>118</v>
      </c>
      <c r="R596" t="s">
        <v>119</v>
      </c>
      <c r="S596">
        <v>16702346647</v>
      </c>
      <c r="U596">
        <v>624410</v>
      </c>
      <c r="V596" t="s">
        <v>120</v>
      </c>
      <c r="X596" t="s">
        <v>8017</v>
      </c>
      <c r="Y596" t="s">
        <v>8018</v>
      </c>
      <c r="AA596" t="s">
        <v>789</v>
      </c>
      <c r="AB596" t="s">
        <v>8015</v>
      </c>
      <c r="AC596" t="s">
        <v>8016</v>
      </c>
      <c r="AD596" t="s">
        <v>116</v>
      </c>
      <c r="AE596" t="s">
        <v>117</v>
      </c>
      <c r="AF596">
        <v>96950</v>
      </c>
      <c r="AG596" t="s">
        <v>118</v>
      </c>
      <c r="AH596" t="s">
        <v>119</v>
      </c>
      <c r="AI596">
        <v>16702346647</v>
      </c>
      <c r="AK596" t="s">
        <v>8019</v>
      </c>
      <c r="BC596" t="str">
        <f>"39-9011.00"</f>
        <v>39-9011.00</v>
      </c>
      <c r="BD596" t="s">
        <v>805</v>
      </c>
      <c r="BE596" t="s">
        <v>8020</v>
      </c>
      <c r="BF596" t="s">
        <v>8021</v>
      </c>
      <c r="BG596">
        <v>6</v>
      </c>
      <c r="BI596" s="1">
        <v>44105</v>
      </c>
      <c r="BJ596" s="1">
        <v>44469</v>
      </c>
      <c r="BM596">
        <v>40</v>
      </c>
      <c r="BN596">
        <v>0</v>
      </c>
      <c r="BO596">
        <v>8</v>
      </c>
      <c r="BP596">
        <v>8</v>
      </c>
      <c r="BQ596">
        <v>8</v>
      </c>
      <c r="BR596">
        <v>8</v>
      </c>
      <c r="BS596">
        <v>8</v>
      </c>
      <c r="BT596">
        <v>0</v>
      </c>
      <c r="BU596" t="str">
        <f>"8:00 AM"</f>
        <v>8:00 AM</v>
      </c>
      <c r="BV596" t="str">
        <f t="shared" si="38"/>
        <v>5:00 PM</v>
      </c>
      <c r="BW596" t="s">
        <v>128</v>
      </c>
      <c r="BX596">
        <v>0</v>
      </c>
      <c r="BY596">
        <v>6</v>
      </c>
      <c r="BZ596" t="s">
        <v>111</v>
      </c>
      <c r="CA596">
        <v>0</v>
      </c>
      <c r="CB596" t="s">
        <v>8022</v>
      </c>
      <c r="CC596" t="s">
        <v>8015</v>
      </c>
      <c r="CD596" t="s">
        <v>8016</v>
      </c>
      <c r="CE596" t="s">
        <v>116</v>
      </c>
      <c r="CF596" t="s">
        <v>117</v>
      </c>
      <c r="CG596">
        <v>96950</v>
      </c>
      <c r="CH596" s="3">
        <v>7.27</v>
      </c>
      <c r="CI596" s="3">
        <v>7.27</v>
      </c>
      <c r="CJ596" s="3">
        <v>10.91</v>
      </c>
      <c r="CK596" s="3">
        <v>10.91</v>
      </c>
      <c r="CL596" t="s">
        <v>132</v>
      </c>
      <c r="CM596" t="s">
        <v>119</v>
      </c>
      <c r="CN596" t="s">
        <v>133</v>
      </c>
      <c r="CP596" t="s">
        <v>111</v>
      </c>
      <c r="CQ596" t="s">
        <v>134</v>
      </c>
      <c r="CR596" t="s">
        <v>111</v>
      </c>
      <c r="CS596" t="s">
        <v>134</v>
      </c>
      <c r="CT596" t="s">
        <v>119</v>
      </c>
      <c r="CU596" t="s">
        <v>134</v>
      </c>
      <c r="CV596" t="s">
        <v>119</v>
      </c>
      <c r="CW596" t="s">
        <v>119</v>
      </c>
      <c r="CX596">
        <v>16702346647</v>
      </c>
      <c r="CY596" t="s">
        <v>8019</v>
      </c>
      <c r="CZ596" t="s">
        <v>119</v>
      </c>
      <c r="DA596" t="s">
        <v>134</v>
      </c>
      <c r="DB596" t="s">
        <v>111</v>
      </c>
    </row>
    <row r="597" spans="1:111" ht="15" customHeight="1" x14ac:dyDescent="0.25">
      <c r="A597" t="s">
        <v>237</v>
      </c>
      <c r="B597" t="s">
        <v>137</v>
      </c>
      <c r="C597" s="1">
        <v>44075.070969328706</v>
      </c>
      <c r="D597" s="1">
        <v>44154</v>
      </c>
      <c r="E597" t="s">
        <v>110</v>
      </c>
      <c r="G597" t="s">
        <v>111</v>
      </c>
      <c r="H597" t="s">
        <v>111</v>
      </c>
      <c r="I597" t="s">
        <v>111</v>
      </c>
      <c r="J597" t="s">
        <v>238</v>
      </c>
      <c r="K597" t="s">
        <v>239</v>
      </c>
      <c r="L597" t="s">
        <v>240</v>
      </c>
      <c r="M597" t="s">
        <v>241</v>
      </c>
      <c r="N597" t="s">
        <v>116</v>
      </c>
      <c r="O597" t="s">
        <v>117</v>
      </c>
      <c r="P597">
        <v>96950</v>
      </c>
      <c r="Q597" t="s">
        <v>118</v>
      </c>
      <c r="R597" t="s">
        <v>119</v>
      </c>
      <c r="S597">
        <v>16702333702</v>
      </c>
      <c r="T597">
        <v>0</v>
      </c>
      <c r="U597">
        <v>56152</v>
      </c>
      <c r="V597" t="s">
        <v>120</v>
      </c>
      <c r="X597" t="s">
        <v>121</v>
      </c>
      <c r="Y597" t="s">
        <v>122</v>
      </c>
      <c r="Z597" t="s">
        <v>119</v>
      </c>
      <c r="AA597" t="s">
        <v>242</v>
      </c>
      <c r="AB597" t="s">
        <v>240</v>
      </c>
      <c r="AC597" t="s">
        <v>241</v>
      </c>
      <c r="AD597" t="s">
        <v>116</v>
      </c>
      <c r="AE597" t="s">
        <v>117</v>
      </c>
      <c r="AF597">
        <v>96950</v>
      </c>
      <c r="AG597" t="s">
        <v>118</v>
      </c>
      <c r="AH597" t="s">
        <v>119</v>
      </c>
      <c r="AI597">
        <v>16702333702</v>
      </c>
      <c r="AJ597">
        <v>0</v>
      </c>
      <c r="AK597" t="s">
        <v>243</v>
      </c>
      <c r="BC597" t="str">
        <f>"39-7011.00"</f>
        <v>39-7011.00</v>
      </c>
      <c r="BD597" t="s">
        <v>244</v>
      </c>
      <c r="BE597" t="s">
        <v>245</v>
      </c>
      <c r="BF597" t="s">
        <v>246</v>
      </c>
      <c r="BG597">
        <v>2</v>
      </c>
      <c r="BH597">
        <v>2</v>
      </c>
      <c r="BI597" s="1">
        <v>44105</v>
      </c>
      <c r="BJ597" s="1">
        <v>44469</v>
      </c>
      <c r="BK597" s="1">
        <v>44154</v>
      </c>
      <c r="BL597" s="1">
        <v>44469</v>
      </c>
      <c r="BM597">
        <v>40</v>
      </c>
      <c r="BN597">
        <v>0</v>
      </c>
      <c r="BO597">
        <v>8</v>
      </c>
      <c r="BP597">
        <v>8</v>
      </c>
      <c r="BQ597">
        <v>8</v>
      </c>
      <c r="BR597">
        <v>8</v>
      </c>
      <c r="BS597">
        <v>8</v>
      </c>
      <c r="BT597">
        <v>0</v>
      </c>
      <c r="BU597" t="str">
        <f>"8:00 AM"</f>
        <v>8:00 AM</v>
      </c>
      <c r="BV597" t="str">
        <f t="shared" si="38"/>
        <v>5:00 PM</v>
      </c>
      <c r="BW597" t="s">
        <v>128</v>
      </c>
      <c r="BX597">
        <v>0</v>
      </c>
      <c r="BY597">
        <v>24</v>
      </c>
      <c r="BZ597" t="s">
        <v>111</v>
      </c>
      <c r="CA597">
        <v>0</v>
      </c>
      <c r="CB597" t="s">
        <v>247</v>
      </c>
      <c r="CC597" t="s">
        <v>248</v>
      </c>
      <c r="CD597" t="s">
        <v>249</v>
      </c>
      <c r="CE597" t="s">
        <v>116</v>
      </c>
      <c r="CF597" t="s">
        <v>117</v>
      </c>
      <c r="CG597">
        <v>96950</v>
      </c>
      <c r="CH597" s="3">
        <v>11.17</v>
      </c>
      <c r="CI597" s="3">
        <v>11.17</v>
      </c>
      <c r="CJ597" s="3">
        <v>16.760000000000002</v>
      </c>
      <c r="CK597" s="3">
        <v>16.760000000000002</v>
      </c>
      <c r="CL597" t="s">
        <v>132</v>
      </c>
      <c r="CM597" t="s">
        <v>119</v>
      </c>
      <c r="CN597" t="s">
        <v>133</v>
      </c>
      <c r="CP597" t="s">
        <v>111</v>
      </c>
      <c r="CQ597" t="s">
        <v>134</v>
      </c>
      <c r="CR597" t="s">
        <v>111</v>
      </c>
      <c r="CS597" t="s">
        <v>134</v>
      </c>
      <c r="CT597" t="s">
        <v>119</v>
      </c>
      <c r="CU597" t="s">
        <v>134</v>
      </c>
      <c r="CV597" t="s">
        <v>119</v>
      </c>
      <c r="CW597" t="s">
        <v>119</v>
      </c>
      <c r="CX597">
        <v>16702333702</v>
      </c>
      <c r="CY597" t="s">
        <v>243</v>
      </c>
      <c r="CZ597" t="s">
        <v>119</v>
      </c>
      <c r="DA597" t="s">
        <v>134</v>
      </c>
      <c r="DB597" t="s">
        <v>111</v>
      </c>
      <c r="DC597" t="s">
        <v>121</v>
      </c>
      <c r="DD597" t="s">
        <v>122</v>
      </c>
      <c r="DF597" t="s">
        <v>238</v>
      </c>
      <c r="DG597" t="s">
        <v>243</v>
      </c>
    </row>
    <row r="598" spans="1:111" ht="15" customHeight="1" x14ac:dyDescent="0.25">
      <c r="A598" t="s">
        <v>890</v>
      </c>
      <c r="B598" t="s">
        <v>109</v>
      </c>
      <c r="C598" s="1">
        <v>44075.124515625001</v>
      </c>
      <c r="D598" s="1">
        <v>44168</v>
      </c>
      <c r="E598" t="s">
        <v>138</v>
      </c>
      <c r="F598" s="1">
        <v>44105.833333333336</v>
      </c>
      <c r="G598" t="s">
        <v>111</v>
      </c>
      <c r="H598" t="s">
        <v>111</v>
      </c>
      <c r="I598" t="s">
        <v>111</v>
      </c>
      <c r="J598" t="s">
        <v>891</v>
      </c>
      <c r="L598" t="s">
        <v>892</v>
      </c>
      <c r="M598" t="s">
        <v>893</v>
      </c>
      <c r="N598" t="s">
        <v>116</v>
      </c>
      <c r="O598" t="s">
        <v>117</v>
      </c>
      <c r="P598">
        <v>96950</v>
      </c>
      <c r="Q598" t="s">
        <v>118</v>
      </c>
      <c r="R598" t="s">
        <v>119</v>
      </c>
      <c r="S598">
        <v>16702875486</v>
      </c>
      <c r="U598">
        <v>561320</v>
      </c>
      <c r="V598" t="s">
        <v>421</v>
      </c>
      <c r="W598" t="s">
        <v>134</v>
      </c>
      <c r="X598" t="s">
        <v>894</v>
      </c>
      <c r="Y598" t="s">
        <v>895</v>
      </c>
      <c r="Z598" t="s">
        <v>896</v>
      </c>
      <c r="AA598" t="s">
        <v>123</v>
      </c>
      <c r="AB598" t="s">
        <v>892</v>
      </c>
      <c r="AC598" t="s">
        <v>893</v>
      </c>
      <c r="AD598" t="s">
        <v>154</v>
      </c>
      <c r="AE598" t="s">
        <v>117</v>
      </c>
      <c r="AF598">
        <v>96950</v>
      </c>
      <c r="AG598" t="s">
        <v>118</v>
      </c>
      <c r="AH598" t="s">
        <v>119</v>
      </c>
      <c r="AI598">
        <v>16702875486</v>
      </c>
      <c r="AK598" t="s">
        <v>897</v>
      </c>
      <c r="BC598" t="str">
        <f>"37-2011.00"</f>
        <v>37-2011.00</v>
      </c>
      <c r="BD598" t="s">
        <v>898</v>
      </c>
      <c r="BE598" t="s">
        <v>899</v>
      </c>
      <c r="BF598" t="s">
        <v>900</v>
      </c>
      <c r="BG598">
        <v>4</v>
      </c>
      <c r="BI598" s="1">
        <v>44097</v>
      </c>
      <c r="BJ598" s="1">
        <v>44461</v>
      </c>
      <c r="BM598">
        <v>35</v>
      </c>
      <c r="BN598">
        <v>0</v>
      </c>
      <c r="BO598">
        <v>6</v>
      </c>
      <c r="BP598">
        <v>6</v>
      </c>
      <c r="BQ598">
        <v>6</v>
      </c>
      <c r="BR598">
        <v>6</v>
      </c>
      <c r="BS598">
        <v>6</v>
      </c>
      <c r="BT598">
        <v>5</v>
      </c>
      <c r="BU598" t="str">
        <f>"9:00 AM"</f>
        <v>9:00 AM</v>
      </c>
      <c r="BV598" t="str">
        <f>"4:00 PM"</f>
        <v>4:00 PM</v>
      </c>
      <c r="BW598" t="s">
        <v>128</v>
      </c>
      <c r="BX598">
        <v>0</v>
      </c>
      <c r="BY598">
        <v>12</v>
      </c>
      <c r="BZ598" t="s">
        <v>111</v>
      </c>
      <c r="CA598">
        <v>0</v>
      </c>
      <c r="CB598" t="s">
        <v>901</v>
      </c>
      <c r="CC598" t="s">
        <v>902</v>
      </c>
      <c r="CD598" t="s">
        <v>903</v>
      </c>
      <c r="CE598" t="s">
        <v>116</v>
      </c>
      <c r="CF598" t="s">
        <v>117</v>
      </c>
      <c r="CG598">
        <v>96950</v>
      </c>
      <c r="CH598" s="3">
        <v>10.42</v>
      </c>
      <c r="CI598" s="3">
        <v>10.42</v>
      </c>
      <c r="CJ598" s="3">
        <v>0</v>
      </c>
      <c r="CK598" s="3">
        <v>0</v>
      </c>
      <c r="CL598" t="s">
        <v>132</v>
      </c>
      <c r="CM598" t="s">
        <v>119</v>
      </c>
      <c r="CN598" t="s">
        <v>133</v>
      </c>
      <c r="CP598" t="s">
        <v>111</v>
      </c>
      <c r="CQ598" t="s">
        <v>134</v>
      </c>
      <c r="CR598" t="s">
        <v>111</v>
      </c>
      <c r="CS598" t="s">
        <v>111</v>
      </c>
      <c r="CT598" t="s">
        <v>119</v>
      </c>
      <c r="CU598" t="s">
        <v>134</v>
      </c>
      <c r="CV598" t="s">
        <v>119</v>
      </c>
      <c r="CW598" t="s">
        <v>119</v>
      </c>
      <c r="CX598">
        <v>16702875486</v>
      </c>
      <c r="CY598" t="s">
        <v>897</v>
      </c>
      <c r="CZ598" t="s">
        <v>119</v>
      </c>
      <c r="DA598" t="s">
        <v>134</v>
      </c>
      <c r="DB598" t="s">
        <v>134</v>
      </c>
    </row>
    <row r="599" spans="1:111" ht="15" customHeight="1" x14ac:dyDescent="0.25">
      <c r="A599" t="s">
        <v>9206</v>
      </c>
      <c r="B599" t="s">
        <v>137</v>
      </c>
      <c r="C599" s="1">
        <v>44075.137299652779</v>
      </c>
      <c r="D599" s="1">
        <v>44152</v>
      </c>
      <c r="E599" t="s">
        <v>110</v>
      </c>
      <c r="G599" t="s">
        <v>111</v>
      </c>
      <c r="H599" t="s">
        <v>111</v>
      </c>
      <c r="I599" t="s">
        <v>111</v>
      </c>
      <c r="J599" t="s">
        <v>9207</v>
      </c>
      <c r="K599" t="s">
        <v>9208</v>
      </c>
      <c r="L599" t="s">
        <v>9209</v>
      </c>
      <c r="M599" t="s">
        <v>241</v>
      </c>
      <c r="N599" t="s">
        <v>116</v>
      </c>
      <c r="O599" t="s">
        <v>117</v>
      </c>
      <c r="P599">
        <v>96950</v>
      </c>
      <c r="Q599" t="s">
        <v>118</v>
      </c>
      <c r="R599" t="s">
        <v>119</v>
      </c>
      <c r="S599">
        <v>16709892136</v>
      </c>
      <c r="T599">
        <v>0</v>
      </c>
      <c r="U599">
        <v>61162</v>
      </c>
      <c r="V599" t="s">
        <v>120</v>
      </c>
      <c r="X599" t="s">
        <v>9210</v>
      </c>
      <c r="Y599" t="s">
        <v>9211</v>
      </c>
      <c r="Z599" t="s">
        <v>119</v>
      </c>
      <c r="AA599" t="s">
        <v>123</v>
      </c>
      <c r="AB599" t="s">
        <v>9209</v>
      </c>
      <c r="AC599" t="s">
        <v>241</v>
      </c>
      <c r="AD599" t="s">
        <v>116</v>
      </c>
      <c r="AE599" t="s">
        <v>117</v>
      </c>
      <c r="AF599">
        <v>96950</v>
      </c>
      <c r="AG599" t="s">
        <v>118</v>
      </c>
      <c r="AH599" t="s">
        <v>119</v>
      </c>
      <c r="AI599">
        <v>16709892136</v>
      </c>
      <c r="AJ599">
        <v>0</v>
      </c>
      <c r="AK599" t="s">
        <v>9212</v>
      </c>
      <c r="BC599" t="str">
        <f>"37-2011.00"</f>
        <v>37-2011.00</v>
      </c>
      <c r="BD599" t="s">
        <v>898</v>
      </c>
      <c r="BE599" t="s">
        <v>9213</v>
      </c>
      <c r="BF599" t="s">
        <v>9214</v>
      </c>
      <c r="BG599">
        <v>1</v>
      </c>
      <c r="BH599">
        <v>1</v>
      </c>
      <c r="BI599" s="1">
        <v>44105</v>
      </c>
      <c r="BJ599" s="1">
        <v>44469</v>
      </c>
      <c r="BK599" s="1">
        <v>44152</v>
      </c>
      <c r="BL599" s="1">
        <v>44469</v>
      </c>
      <c r="BM599">
        <v>40</v>
      </c>
      <c r="BN599">
        <v>0</v>
      </c>
      <c r="BO599">
        <v>8</v>
      </c>
      <c r="BP599">
        <v>8</v>
      </c>
      <c r="BQ599">
        <v>8</v>
      </c>
      <c r="BR599">
        <v>8</v>
      </c>
      <c r="BS599">
        <v>8</v>
      </c>
      <c r="BT599">
        <v>0</v>
      </c>
      <c r="BU599" t="str">
        <f>"8:00 AM"</f>
        <v>8:00 AM</v>
      </c>
      <c r="BV599" t="str">
        <f>"5:00 PM"</f>
        <v>5:00 PM</v>
      </c>
      <c r="BW599" t="s">
        <v>128</v>
      </c>
      <c r="BX599">
        <v>0</v>
      </c>
      <c r="BY599">
        <v>12</v>
      </c>
      <c r="BZ599" t="s">
        <v>111</v>
      </c>
      <c r="CA599">
        <v>0</v>
      </c>
      <c r="CB599" t="s">
        <v>9215</v>
      </c>
      <c r="CC599" t="s">
        <v>9216</v>
      </c>
      <c r="CD599" t="s">
        <v>241</v>
      </c>
      <c r="CE599" t="s">
        <v>116</v>
      </c>
      <c r="CF599" t="s">
        <v>117</v>
      </c>
      <c r="CG599">
        <v>96950</v>
      </c>
      <c r="CH599" s="3">
        <v>10.42</v>
      </c>
      <c r="CI599" s="3">
        <v>10.42</v>
      </c>
      <c r="CJ599" s="3">
        <v>15.63</v>
      </c>
      <c r="CK599" s="3">
        <v>15.63</v>
      </c>
      <c r="CL599" t="s">
        <v>132</v>
      </c>
      <c r="CM599" t="s">
        <v>119</v>
      </c>
      <c r="CN599" t="s">
        <v>133</v>
      </c>
      <c r="CP599" t="s">
        <v>111</v>
      </c>
      <c r="CQ599" t="s">
        <v>134</v>
      </c>
      <c r="CR599" t="s">
        <v>111</v>
      </c>
      <c r="CS599" t="s">
        <v>134</v>
      </c>
      <c r="CT599" t="s">
        <v>119</v>
      </c>
      <c r="CU599" t="s">
        <v>134</v>
      </c>
      <c r="CV599" t="s">
        <v>119</v>
      </c>
      <c r="CW599" t="s">
        <v>119</v>
      </c>
      <c r="CX599">
        <v>16709892136</v>
      </c>
      <c r="CY599" t="s">
        <v>9212</v>
      </c>
      <c r="CZ599" t="s">
        <v>119</v>
      </c>
      <c r="DA599" t="s">
        <v>134</v>
      </c>
      <c r="DB599" t="s">
        <v>111</v>
      </c>
      <c r="DC599" t="s">
        <v>9210</v>
      </c>
      <c r="DD599" t="s">
        <v>9211</v>
      </c>
      <c r="DF599" t="s">
        <v>9207</v>
      </c>
      <c r="DG599" t="s">
        <v>9212</v>
      </c>
    </row>
    <row r="600" spans="1:111" ht="15" customHeight="1" x14ac:dyDescent="0.25">
      <c r="A600" t="s">
        <v>5948</v>
      </c>
      <c r="B600" t="s">
        <v>137</v>
      </c>
      <c r="C600" s="1">
        <v>44075.247371064812</v>
      </c>
      <c r="D600" s="1">
        <v>44139</v>
      </c>
      <c r="E600" t="s">
        <v>110</v>
      </c>
      <c r="G600" t="s">
        <v>134</v>
      </c>
      <c r="H600" t="s">
        <v>111</v>
      </c>
      <c r="I600" t="s">
        <v>111</v>
      </c>
      <c r="J600" t="s">
        <v>5949</v>
      </c>
      <c r="K600" t="s">
        <v>5950</v>
      </c>
      <c r="L600" t="s">
        <v>2521</v>
      </c>
      <c r="M600" t="s">
        <v>5951</v>
      </c>
      <c r="N600" t="s">
        <v>116</v>
      </c>
      <c r="O600" t="s">
        <v>117</v>
      </c>
      <c r="P600">
        <v>96950</v>
      </c>
      <c r="Q600" t="s">
        <v>118</v>
      </c>
      <c r="R600" t="s">
        <v>509</v>
      </c>
      <c r="S600">
        <v>16702333001</v>
      </c>
      <c r="U600">
        <v>561520</v>
      </c>
      <c r="V600" t="s">
        <v>120</v>
      </c>
      <c r="X600" t="s">
        <v>5952</v>
      </c>
      <c r="Y600" t="s">
        <v>5953</v>
      </c>
      <c r="AA600" t="s">
        <v>123</v>
      </c>
      <c r="AB600" t="s">
        <v>2521</v>
      </c>
      <c r="AC600" t="s">
        <v>5951</v>
      </c>
      <c r="AD600" t="s">
        <v>116</v>
      </c>
      <c r="AE600" t="s">
        <v>117</v>
      </c>
      <c r="AF600">
        <v>96950</v>
      </c>
      <c r="AG600" t="s">
        <v>118</v>
      </c>
      <c r="AI600">
        <v>16702333001</v>
      </c>
      <c r="AK600" t="s">
        <v>5954</v>
      </c>
      <c r="BC600" t="str">
        <f>"41-3041.00"</f>
        <v>41-3041.00</v>
      </c>
      <c r="BD600" t="s">
        <v>4583</v>
      </c>
      <c r="BE600" t="s">
        <v>5955</v>
      </c>
      <c r="BF600" t="s">
        <v>5956</v>
      </c>
      <c r="BG600">
        <v>2</v>
      </c>
      <c r="BH600">
        <v>2</v>
      </c>
      <c r="BI600" s="1">
        <v>44105</v>
      </c>
      <c r="BJ600" s="1">
        <v>44469</v>
      </c>
      <c r="BK600" s="1">
        <v>44139</v>
      </c>
      <c r="BL600" s="1">
        <v>44469</v>
      </c>
      <c r="BM600">
        <v>40</v>
      </c>
      <c r="BN600">
        <v>0</v>
      </c>
      <c r="BO600">
        <v>8</v>
      </c>
      <c r="BP600">
        <v>8</v>
      </c>
      <c r="BQ600">
        <v>8</v>
      </c>
      <c r="BR600">
        <v>8</v>
      </c>
      <c r="BS600">
        <v>8</v>
      </c>
      <c r="BT600">
        <v>0</v>
      </c>
      <c r="BU600" t="str">
        <f>"9:00 AM"</f>
        <v>9:00 AM</v>
      </c>
      <c r="BV600" t="str">
        <f>"6:00 PM"</f>
        <v>6:00 PM</v>
      </c>
      <c r="BW600" t="s">
        <v>128</v>
      </c>
      <c r="BX600">
        <v>0</v>
      </c>
      <c r="BY600">
        <v>12</v>
      </c>
      <c r="BZ600" t="s">
        <v>111</v>
      </c>
      <c r="CA600">
        <v>0</v>
      </c>
      <c r="CB600" t="s">
        <v>5957</v>
      </c>
      <c r="CC600" t="s">
        <v>5951</v>
      </c>
      <c r="CD600" t="s">
        <v>340</v>
      </c>
      <c r="CE600" t="s">
        <v>116</v>
      </c>
      <c r="CF600" t="s">
        <v>117</v>
      </c>
      <c r="CG600">
        <v>96950</v>
      </c>
      <c r="CH600" s="3">
        <v>10.83</v>
      </c>
      <c r="CJ600" s="3">
        <v>16.239999999999998</v>
      </c>
      <c r="CL600" t="s">
        <v>132</v>
      </c>
      <c r="CM600" t="s">
        <v>509</v>
      </c>
      <c r="CN600" t="s">
        <v>133</v>
      </c>
      <c r="CP600" t="s">
        <v>111</v>
      </c>
      <c r="CQ600" t="s">
        <v>134</v>
      </c>
      <c r="CR600" t="s">
        <v>111</v>
      </c>
      <c r="CS600" t="s">
        <v>134</v>
      </c>
      <c r="CT600" t="s">
        <v>119</v>
      </c>
      <c r="CU600" t="s">
        <v>134</v>
      </c>
      <c r="CV600" t="s">
        <v>119</v>
      </c>
      <c r="CW600" t="s">
        <v>793</v>
      </c>
      <c r="CX600">
        <v>16702333001</v>
      </c>
      <c r="CY600" t="s">
        <v>5954</v>
      </c>
      <c r="CZ600" t="s">
        <v>119</v>
      </c>
      <c r="DA600" t="s">
        <v>134</v>
      </c>
      <c r="DB600" t="s">
        <v>111</v>
      </c>
      <c r="DC600" t="s">
        <v>794</v>
      </c>
      <c r="DD600" t="s">
        <v>795</v>
      </c>
      <c r="DE600" t="s">
        <v>863</v>
      </c>
      <c r="DF600" t="s">
        <v>5949</v>
      </c>
      <c r="DG600" t="s">
        <v>5954</v>
      </c>
    </row>
    <row r="601" spans="1:111" ht="15" customHeight="1" x14ac:dyDescent="0.25">
      <c r="A601" t="s">
        <v>7290</v>
      </c>
      <c r="B601" t="s">
        <v>137</v>
      </c>
      <c r="C601" s="1">
        <v>44075.863257870369</v>
      </c>
      <c r="D601" s="1">
        <v>44134</v>
      </c>
      <c r="E601" t="s">
        <v>110</v>
      </c>
      <c r="G601" t="s">
        <v>134</v>
      </c>
      <c r="H601" t="s">
        <v>111</v>
      </c>
      <c r="I601" t="s">
        <v>111</v>
      </c>
      <c r="J601" t="s">
        <v>1348</v>
      </c>
      <c r="K601" t="s">
        <v>3861</v>
      </c>
      <c r="L601" t="s">
        <v>1350</v>
      </c>
      <c r="N601" t="s">
        <v>154</v>
      </c>
      <c r="O601" t="s">
        <v>117</v>
      </c>
      <c r="P601">
        <v>96950</v>
      </c>
      <c r="Q601" t="s">
        <v>118</v>
      </c>
      <c r="S601">
        <v>16707836342</v>
      </c>
      <c r="U601">
        <v>2383</v>
      </c>
      <c r="V601" t="s">
        <v>120</v>
      </c>
      <c r="X601" t="s">
        <v>1351</v>
      </c>
      <c r="Y601" t="s">
        <v>1352</v>
      </c>
      <c r="Z601" t="s">
        <v>1353</v>
      </c>
      <c r="AA601" t="s">
        <v>342</v>
      </c>
      <c r="AB601" t="s">
        <v>1350</v>
      </c>
      <c r="AD601" t="s">
        <v>154</v>
      </c>
      <c r="AE601" t="s">
        <v>117</v>
      </c>
      <c r="AF601">
        <v>96950</v>
      </c>
      <c r="AG601" t="s">
        <v>118</v>
      </c>
      <c r="AI601">
        <v>16707836342</v>
      </c>
      <c r="AK601" t="s">
        <v>1354</v>
      </c>
      <c r="BC601" t="str">
        <f>"49-9071.00"</f>
        <v>49-9071.00</v>
      </c>
      <c r="BD601" t="s">
        <v>125</v>
      </c>
      <c r="BE601" t="s">
        <v>3862</v>
      </c>
      <c r="BF601" t="s">
        <v>3863</v>
      </c>
      <c r="BG601">
        <v>12</v>
      </c>
      <c r="BH601">
        <v>12</v>
      </c>
      <c r="BI601" s="1">
        <v>44105</v>
      </c>
      <c r="BJ601" s="1">
        <v>44469</v>
      </c>
      <c r="BK601" s="1">
        <v>44134</v>
      </c>
      <c r="BL601" s="1">
        <v>44469</v>
      </c>
      <c r="BM601">
        <v>35</v>
      </c>
      <c r="BN601">
        <v>0</v>
      </c>
      <c r="BO601">
        <v>7</v>
      </c>
      <c r="BP601">
        <v>7</v>
      </c>
      <c r="BQ601">
        <v>7</v>
      </c>
      <c r="BR601">
        <v>7</v>
      </c>
      <c r="BS601">
        <v>7</v>
      </c>
      <c r="BT601">
        <v>0</v>
      </c>
      <c r="BU601" t="str">
        <f>"8:00 AM"</f>
        <v>8:00 AM</v>
      </c>
      <c r="BV601" t="str">
        <f>"4:00 PM"</f>
        <v>4:00 PM</v>
      </c>
      <c r="BW601" t="s">
        <v>128</v>
      </c>
      <c r="BX601">
        <v>0</v>
      </c>
      <c r="BY601">
        <v>6</v>
      </c>
      <c r="BZ601" t="s">
        <v>111</v>
      </c>
      <c r="CA601">
        <v>0</v>
      </c>
      <c r="CB601" s="2" t="s">
        <v>3864</v>
      </c>
      <c r="CC601" t="s">
        <v>1358</v>
      </c>
      <c r="CD601" t="s">
        <v>1359</v>
      </c>
      <c r="CE601" t="s">
        <v>154</v>
      </c>
      <c r="CF601" t="s">
        <v>117</v>
      </c>
      <c r="CG601">
        <v>96950</v>
      </c>
      <c r="CH601" s="3">
        <v>8.33</v>
      </c>
      <c r="CI601" s="3">
        <v>8.33</v>
      </c>
      <c r="CJ601" s="3">
        <v>12.49</v>
      </c>
      <c r="CK601" s="3">
        <v>12.49</v>
      </c>
      <c r="CL601" t="s">
        <v>132</v>
      </c>
      <c r="CN601" t="s">
        <v>133</v>
      </c>
      <c r="CP601" t="s">
        <v>111</v>
      </c>
      <c r="CQ601" t="s">
        <v>134</v>
      </c>
      <c r="CR601" t="s">
        <v>111</v>
      </c>
      <c r="CS601" t="s">
        <v>134</v>
      </c>
      <c r="CT601" t="s">
        <v>119</v>
      </c>
      <c r="CU601" t="s">
        <v>134</v>
      </c>
      <c r="CV601" t="s">
        <v>119</v>
      </c>
      <c r="CW601" t="s">
        <v>1691</v>
      </c>
      <c r="CX601">
        <v>16707836342</v>
      </c>
      <c r="CY601" t="s">
        <v>1354</v>
      </c>
      <c r="CZ601" t="s">
        <v>1178</v>
      </c>
      <c r="DA601" t="s">
        <v>134</v>
      </c>
      <c r="DB601" t="s">
        <v>111</v>
      </c>
    </row>
    <row r="602" spans="1:111" ht="15" customHeight="1" x14ac:dyDescent="0.25">
      <c r="A602" t="s">
        <v>7143</v>
      </c>
      <c r="B602" t="s">
        <v>137</v>
      </c>
      <c r="C602" s="1">
        <v>44075.882988657409</v>
      </c>
      <c r="D602" s="1">
        <v>44154</v>
      </c>
      <c r="E602" t="s">
        <v>110</v>
      </c>
      <c r="G602" t="s">
        <v>134</v>
      </c>
      <c r="H602" t="s">
        <v>111</v>
      </c>
      <c r="I602" t="s">
        <v>111</v>
      </c>
      <c r="J602" t="s">
        <v>1348</v>
      </c>
      <c r="K602" t="s">
        <v>3861</v>
      </c>
      <c r="L602" t="s">
        <v>1350</v>
      </c>
      <c r="N602" t="s">
        <v>154</v>
      </c>
      <c r="O602" t="s">
        <v>117</v>
      </c>
      <c r="P602">
        <v>96950</v>
      </c>
      <c r="Q602" t="s">
        <v>118</v>
      </c>
      <c r="S602">
        <v>16707836342</v>
      </c>
      <c r="U602">
        <v>2383</v>
      </c>
      <c r="V602" t="s">
        <v>120</v>
      </c>
      <c r="X602" t="s">
        <v>6329</v>
      </c>
      <c r="Y602" t="s">
        <v>7144</v>
      </c>
      <c r="Z602" t="s">
        <v>7145</v>
      </c>
      <c r="AA602" t="s">
        <v>158</v>
      </c>
      <c r="AB602" t="s">
        <v>1350</v>
      </c>
      <c r="AD602" t="s">
        <v>154</v>
      </c>
      <c r="AE602" t="s">
        <v>117</v>
      </c>
      <c r="AF602">
        <v>96950</v>
      </c>
      <c r="AG602" t="s">
        <v>118</v>
      </c>
      <c r="AI602">
        <v>16707836342</v>
      </c>
      <c r="AK602" t="s">
        <v>1354</v>
      </c>
      <c r="BC602" t="str">
        <f>"13-2011.01"</f>
        <v>13-2011.01</v>
      </c>
      <c r="BD602" t="s">
        <v>1024</v>
      </c>
      <c r="BE602" t="s">
        <v>7146</v>
      </c>
      <c r="BF602" t="s">
        <v>2774</v>
      </c>
      <c r="BG602">
        <v>1</v>
      </c>
      <c r="BH602">
        <v>1</v>
      </c>
      <c r="BI602" s="1">
        <v>44105</v>
      </c>
      <c r="BJ602" s="1">
        <v>44469</v>
      </c>
      <c r="BK602" s="1">
        <v>44154</v>
      </c>
      <c r="BL602" s="1">
        <v>44469</v>
      </c>
      <c r="BM602">
        <v>35</v>
      </c>
      <c r="BN602">
        <v>0</v>
      </c>
      <c r="BO602">
        <v>7</v>
      </c>
      <c r="BP602">
        <v>7</v>
      </c>
      <c r="BQ602">
        <v>7</v>
      </c>
      <c r="BR602">
        <v>7</v>
      </c>
      <c r="BS602">
        <v>7</v>
      </c>
      <c r="BT602">
        <v>0</v>
      </c>
      <c r="BU602" t="str">
        <f>"9:00 AM"</f>
        <v>9:00 AM</v>
      </c>
      <c r="BV602" t="str">
        <f>"5:00 PM"</f>
        <v>5:00 PM</v>
      </c>
      <c r="BW602" t="s">
        <v>349</v>
      </c>
      <c r="BX602">
        <v>0</v>
      </c>
      <c r="BY602">
        <v>12</v>
      </c>
      <c r="BZ602" t="s">
        <v>111</v>
      </c>
      <c r="CA602">
        <v>0</v>
      </c>
      <c r="CB602" s="2" t="s">
        <v>7147</v>
      </c>
      <c r="CC602" t="s">
        <v>1358</v>
      </c>
      <c r="CD602" t="s">
        <v>1359</v>
      </c>
      <c r="CE602" t="s">
        <v>154</v>
      </c>
      <c r="CF602" t="s">
        <v>117</v>
      </c>
      <c r="CG602">
        <v>96950</v>
      </c>
      <c r="CH602" s="3">
        <v>12.86</v>
      </c>
      <c r="CI602" s="3">
        <v>12.86</v>
      </c>
      <c r="CJ602" s="3">
        <v>19.29</v>
      </c>
      <c r="CK602" s="3">
        <v>19.29</v>
      </c>
      <c r="CL602" t="s">
        <v>132</v>
      </c>
      <c r="CN602" t="s">
        <v>133</v>
      </c>
      <c r="CP602" t="s">
        <v>111</v>
      </c>
      <c r="CQ602" t="s">
        <v>134</v>
      </c>
      <c r="CR602" t="s">
        <v>111</v>
      </c>
      <c r="CS602" t="s">
        <v>134</v>
      </c>
      <c r="CT602" t="s">
        <v>119</v>
      </c>
      <c r="CU602" t="s">
        <v>134</v>
      </c>
      <c r="CV602" t="s">
        <v>119</v>
      </c>
      <c r="CW602" t="s">
        <v>1691</v>
      </c>
      <c r="CX602">
        <v>16707836342</v>
      </c>
      <c r="CY602" t="s">
        <v>1354</v>
      </c>
      <c r="CZ602" t="s">
        <v>1178</v>
      </c>
      <c r="DA602" t="s">
        <v>134</v>
      </c>
      <c r="DB602" t="s">
        <v>111</v>
      </c>
    </row>
    <row r="603" spans="1:111" ht="15" customHeight="1" x14ac:dyDescent="0.25">
      <c r="A603" t="s">
        <v>1347</v>
      </c>
      <c r="B603" t="s">
        <v>137</v>
      </c>
      <c r="C603" s="1">
        <v>44075.898723148151</v>
      </c>
      <c r="D603" s="1">
        <v>44134</v>
      </c>
      <c r="E603" t="s">
        <v>110</v>
      </c>
      <c r="G603" t="s">
        <v>134</v>
      </c>
      <c r="H603" t="s">
        <v>111</v>
      </c>
      <c r="I603" t="s">
        <v>111</v>
      </c>
      <c r="J603" t="s">
        <v>1348</v>
      </c>
      <c r="K603" t="s">
        <v>1349</v>
      </c>
      <c r="L603" t="s">
        <v>1350</v>
      </c>
      <c r="N603" t="s">
        <v>154</v>
      </c>
      <c r="O603" t="s">
        <v>117</v>
      </c>
      <c r="P603">
        <v>96950</v>
      </c>
      <c r="Q603" t="s">
        <v>118</v>
      </c>
      <c r="S603">
        <v>16707836342</v>
      </c>
      <c r="U603">
        <v>56172</v>
      </c>
      <c r="V603" t="s">
        <v>120</v>
      </c>
      <c r="X603" t="s">
        <v>1351</v>
      </c>
      <c r="Y603" t="s">
        <v>1352</v>
      </c>
      <c r="Z603" t="s">
        <v>1353</v>
      </c>
      <c r="AA603" t="s">
        <v>342</v>
      </c>
      <c r="AB603" t="s">
        <v>1350</v>
      </c>
      <c r="AD603" t="s">
        <v>154</v>
      </c>
      <c r="AE603" t="s">
        <v>117</v>
      </c>
      <c r="AF603">
        <v>96950</v>
      </c>
      <c r="AG603" t="s">
        <v>118</v>
      </c>
      <c r="AI603">
        <v>16707836342</v>
      </c>
      <c r="AK603" t="s">
        <v>1354</v>
      </c>
      <c r="BC603" t="str">
        <f>"37-2011.00"</f>
        <v>37-2011.00</v>
      </c>
      <c r="BD603" t="s">
        <v>898</v>
      </c>
      <c r="BE603" t="s">
        <v>1355</v>
      </c>
      <c r="BF603" t="s">
        <v>1356</v>
      </c>
      <c r="BG603">
        <v>10</v>
      </c>
      <c r="BH603">
        <v>10</v>
      </c>
      <c r="BI603" s="1">
        <v>44105</v>
      </c>
      <c r="BJ603" s="1">
        <v>44469</v>
      </c>
      <c r="BK603" s="1">
        <v>44134</v>
      </c>
      <c r="BL603" s="1">
        <v>44469</v>
      </c>
      <c r="BM603">
        <v>35</v>
      </c>
      <c r="BN603">
        <v>0</v>
      </c>
      <c r="BO603">
        <v>7</v>
      </c>
      <c r="BP603">
        <v>7</v>
      </c>
      <c r="BQ603">
        <v>7</v>
      </c>
      <c r="BR603">
        <v>7</v>
      </c>
      <c r="BS603">
        <v>7</v>
      </c>
      <c r="BT603">
        <v>0</v>
      </c>
      <c r="BU603" t="str">
        <f>"8:00 AM"</f>
        <v>8:00 AM</v>
      </c>
      <c r="BV603" t="str">
        <f>"4:00 PM"</f>
        <v>4:00 PM</v>
      </c>
      <c r="BW603" t="s">
        <v>162</v>
      </c>
      <c r="BX603">
        <v>0</v>
      </c>
      <c r="BY603">
        <v>0</v>
      </c>
      <c r="BZ603" t="s">
        <v>111</v>
      </c>
      <c r="CA603">
        <v>0</v>
      </c>
      <c r="CB603" t="s">
        <v>1357</v>
      </c>
      <c r="CC603" t="s">
        <v>1358</v>
      </c>
      <c r="CD603" t="s">
        <v>1359</v>
      </c>
      <c r="CE603" t="s">
        <v>154</v>
      </c>
      <c r="CF603" t="s">
        <v>117</v>
      </c>
      <c r="CG603">
        <v>96950</v>
      </c>
      <c r="CH603" s="3">
        <v>7.69</v>
      </c>
      <c r="CI603" s="3">
        <v>7.69</v>
      </c>
      <c r="CJ603" s="3">
        <v>11.53</v>
      </c>
      <c r="CK603" s="3">
        <v>11.53</v>
      </c>
      <c r="CL603" t="s">
        <v>132</v>
      </c>
      <c r="CN603" t="s">
        <v>133</v>
      </c>
      <c r="CP603" t="s">
        <v>111</v>
      </c>
      <c r="CQ603" t="s">
        <v>134</v>
      </c>
      <c r="CR603" t="s">
        <v>111</v>
      </c>
      <c r="CS603" t="s">
        <v>134</v>
      </c>
      <c r="CT603" t="s">
        <v>119</v>
      </c>
      <c r="CU603" t="s">
        <v>134</v>
      </c>
      <c r="CV603" t="s">
        <v>119</v>
      </c>
      <c r="CW603" t="s">
        <v>1360</v>
      </c>
      <c r="CX603">
        <v>16707836342</v>
      </c>
      <c r="CY603" t="s">
        <v>1354</v>
      </c>
      <c r="CZ603" t="s">
        <v>1178</v>
      </c>
      <c r="DA603" t="s">
        <v>134</v>
      </c>
      <c r="DB603" t="s">
        <v>111</v>
      </c>
    </row>
    <row r="604" spans="1:111" ht="15" customHeight="1" x14ac:dyDescent="0.25">
      <c r="A604" t="s">
        <v>1686</v>
      </c>
      <c r="B604" t="s">
        <v>137</v>
      </c>
      <c r="C604" s="1">
        <v>44075.908853125002</v>
      </c>
      <c r="D604" s="1">
        <v>44134</v>
      </c>
      <c r="E604" t="s">
        <v>110</v>
      </c>
      <c r="G604" t="s">
        <v>134</v>
      </c>
      <c r="H604" t="s">
        <v>111</v>
      </c>
      <c r="I604" t="s">
        <v>111</v>
      </c>
      <c r="J604" t="s">
        <v>1348</v>
      </c>
      <c r="K604" t="s">
        <v>1687</v>
      </c>
      <c r="L604" t="s">
        <v>1350</v>
      </c>
      <c r="N604" t="s">
        <v>154</v>
      </c>
      <c r="O604" t="s">
        <v>117</v>
      </c>
      <c r="P604">
        <v>96950</v>
      </c>
      <c r="Q604" t="s">
        <v>118</v>
      </c>
      <c r="S604">
        <v>16707836342</v>
      </c>
      <c r="U604">
        <v>56132</v>
      </c>
      <c r="V604" t="s">
        <v>120</v>
      </c>
      <c r="X604" t="s">
        <v>1351</v>
      </c>
      <c r="Y604" t="s">
        <v>1352</v>
      </c>
      <c r="Z604" t="s">
        <v>1353</v>
      </c>
      <c r="AA604" t="s">
        <v>342</v>
      </c>
      <c r="AB604" t="s">
        <v>1350</v>
      </c>
      <c r="AD604" t="s">
        <v>154</v>
      </c>
      <c r="AE604" t="s">
        <v>117</v>
      </c>
      <c r="AF604">
        <v>96950</v>
      </c>
      <c r="AG604" t="s">
        <v>118</v>
      </c>
      <c r="AI604">
        <v>16707836342</v>
      </c>
      <c r="AK604" t="s">
        <v>1354</v>
      </c>
      <c r="BC604" t="str">
        <f>"35-2014.00"</f>
        <v>35-2014.00</v>
      </c>
      <c r="BD604" t="s">
        <v>393</v>
      </c>
      <c r="BE604" t="s">
        <v>1688</v>
      </c>
      <c r="BF604" t="s">
        <v>749</v>
      </c>
      <c r="BG604">
        <v>5</v>
      </c>
      <c r="BH604">
        <v>5</v>
      </c>
      <c r="BI604" s="1">
        <v>44105</v>
      </c>
      <c r="BJ604" s="1">
        <v>44469</v>
      </c>
      <c r="BK604" s="1">
        <v>44134</v>
      </c>
      <c r="BL604" s="1">
        <v>44469</v>
      </c>
      <c r="BM604">
        <v>35</v>
      </c>
      <c r="BN604">
        <v>0</v>
      </c>
      <c r="BO604">
        <v>7</v>
      </c>
      <c r="BP604">
        <v>7</v>
      </c>
      <c r="BQ604">
        <v>7</v>
      </c>
      <c r="BR604">
        <v>7</v>
      </c>
      <c r="BS604">
        <v>7</v>
      </c>
      <c r="BT604">
        <v>0</v>
      </c>
      <c r="BU604" t="str">
        <f>"8:00 AM"</f>
        <v>8:00 AM</v>
      </c>
      <c r="BV604" t="str">
        <f>"4:00 PM"</f>
        <v>4:00 PM</v>
      </c>
      <c r="BW604" t="s">
        <v>128</v>
      </c>
      <c r="BX604">
        <v>0</v>
      </c>
      <c r="BY604">
        <v>6</v>
      </c>
      <c r="BZ604" t="s">
        <v>111</v>
      </c>
      <c r="CA604">
        <v>0</v>
      </c>
      <c r="CB604" s="2" t="s">
        <v>1689</v>
      </c>
      <c r="CC604" t="s">
        <v>1690</v>
      </c>
      <c r="CD604" t="s">
        <v>1359</v>
      </c>
      <c r="CE604" t="s">
        <v>154</v>
      </c>
      <c r="CF604" t="s">
        <v>117</v>
      </c>
      <c r="CG604">
        <v>96950</v>
      </c>
      <c r="CH604" s="3">
        <v>7.92</v>
      </c>
      <c r="CI604" s="3">
        <v>7.92</v>
      </c>
      <c r="CJ604" s="3">
        <v>11.88</v>
      </c>
      <c r="CK604" s="3">
        <v>11.88</v>
      </c>
      <c r="CL604" t="s">
        <v>132</v>
      </c>
      <c r="CN604" t="s">
        <v>133</v>
      </c>
      <c r="CP604" t="s">
        <v>111</v>
      </c>
      <c r="CQ604" t="s">
        <v>134</v>
      </c>
      <c r="CR604" t="s">
        <v>111</v>
      </c>
      <c r="CS604" t="s">
        <v>134</v>
      </c>
      <c r="CT604" t="s">
        <v>119</v>
      </c>
      <c r="CU604" t="s">
        <v>134</v>
      </c>
      <c r="CV604" t="s">
        <v>119</v>
      </c>
      <c r="CW604" t="s">
        <v>1691</v>
      </c>
      <c r="CX604">
        <v>16707836342</v>
      </c>
      <c r="CY604" t="s">
        <v>1354</v>
      </c>
      <c r="CZ604" t="s">
        <v>1178</v>
      </c>
      <c r="DA604" t="s">
        <v>134</v>
      </c>
      <c r="DB604" t="s">
        <v>111</v>
      </c>
    </row>
    <row r="605" spans="1:111" ht="15" customHeight="1" x14ac:dyDescent="0.25">
      <c r="A605" t="s">
        <v>5498</v>
      </c>
      <c r="B605" t="s">
        <v>109</v>
      </c>
      <c r="C605" s="1">
        <v>44075.911120023149</v>
      </c>
      <c r="D605" s="1">
        <v>44162</v>
      </c>
      <c r="E605" t="s">
        <v>110</v>
      </c>
      <c r="G605" t="s">
        <v>134</v>
      </c>
      <c r="H605" t="s">
        <v>111</v>
      </c>
      <c r="I605" t="s">
        <v>111</v>
      </c>
      <c r="J605" t="s">
        <v>5499</v>
      </c>
      <c r="K605" t="s">
        <v>5500</v>
      </c>
      <c r="L605" t="s">
        <v>5501</v>
      </c>
      <c r="N605" t="s">
        <v>116</v>
      </c>
      <c r="O605" t="s">
        <v>117</v>
      </c>
      <c r="P605">
        <v>96950</v>
      </c>
      <c r="Q605" t="s">
        <v>118</v>
      </c>
      <c r="S605">
        <v>16702332288</v>
      </c>
      <c r="U605">
        <v>4239</v>
      </c>
      <c r="V605" t="s">
        <v>120</v>
      </c>
      <c r="X605" t="s">
        <v>3564</v>
      </c>
      <c r="Y605" t="s">
        <v>3565</v>
      </c>
      <c r="Z605" t="s">
        <v>3566</v>
      </c>
      <c r="AA605" t="s">
        <v>123</v>
      </c>
      <c r="AB605" t="s">
        <v>5501</v>
      </c>
      <c r="AD605" t="s">
        <v>116</v>
      </c>
      <c r="AE605" t="s">
        <v>117</v>
      </c>
      <c r="AF605">
        <v>96950</v>
      </c>
      <c r="AG605" t="s">
        <v>118</v>
      </c>
      <c r="AI605">
        <v>16702332288</v>
      </c>
      <c r="AK605" t="s">
        <v>3567</v>
      </c>
      <c r="BC605" t="str">
        <f>"53-3031.00"</f>
        <v>53-3031.00</v>
      </c>
      <c r="BD605" t="s">
        <v>1154</v>
      </c>
      <c r="BE605" t="s">
        <v>5502</v>
      </c>
      <c r="BF605" t="s">
        <v>1156</v>
      </c>
      <c r="BG605">
        <v>2</v>
      </c>
      <c r="BI605" s="1">
        <v>44075</v>
      </c>
      <c r="BJ605" s="1">
        <v>44439</v>
      </c>
      <c r="BM605">
        <v>35</v>
      </c>
      <c r="BN605">
        <v>0</v>
      </c>
      <c r="BO605">
        <v>7</v>
      </c>
      <c r="BP605">
        <v>7</v>
      </c>
      <c r="BQ605">
        <v>7</v>
      </c>
      <c r="BR605">
        <v>7</v>
      </c>
      <c r="BS605">
        <v>7</v>
      </c>
      <c r="BT605">
        <v>0</v>
      </c>
      <c r="BU605" t="str">
        <f>"10:00 AM"</f>
        <v>10:00 AM</v>
      </c>
      <c r="BV605" t="str">
        <f>"6:00 PM"</f>
        <v>6:00 PM</v>
      </c>
      <c r="BW605" t="s">
        <v>128</v>
      </c>
      <c r="BX605">
        <v>0</v>
      </c>
      <c r="BY605">
        <v>6</v>
      </c>
      <c r="BZ605" t="s">
        <v>111</v>
      </c>
      <c r="CA605">
        <v>0</v>
      </c>
      <c r="CB605" t="s">
        <v>509</v>
      </c>
      <c r="CC605" t="s">
        <v>5503</v>
      </c>
      <c r="CD605" t="s">
        <v>5501</v>
      </c>
      <c r="CE605" t="s">
        <v>116</v>
      </c>
      <c r="CF605" t="s">
        <v>117</v>
      </c>
      <c r="CG605">
        <v>96950</v>
      </c>
      <c r="CH605" s="3">
        <v>10.02</v>
      </c>
      <c r="CI605" s="3">
        <v>10.02</v>
      </c>
      <c r="CJ605" s="3">
        <v>15.03</v>
      </c>
      <c r="CK605" s="3">
        <v>15.03</v>
      </c>
      <c r="CL605" t="s">
        <v>132</v>
      </c>
      <c r="CM605" t="s">
        <v>509</v>
      </c>
      <c r="CN605" t="s">
        <v>133</v>
      </c>
      <c r="CP605" t="s">
        <v>111</v>
      </c>
      <c r="CQ605" t="s">
        <v>134</v>
      </c>
      <c r="CR605" t="s">
        <v>111</v>
      </c>
      <c r="CS605" t="s">
        <v>134</v>
      </c>
      <c r="CT605" t="s">
        <v>119</v>
      </c>
      <c r="CU605" t="s">
        <v>134</v>
      </c>
      <c r="CV605" t="s">
        <v>119</v>
      </c>
      <c r="CW605" t="s">
        <v>2761</v>
      </c>
      <c r="CX605">
        <v>16702332288</v>
      </c>
      <c r="CY605" t="s">
        <v>3567</v>
      </c>
      <c r="CZ605" t="s">
        <v>119</v>
      </c>
      <c r="DA605" t="s">
        <v>134</v>
      </c>
      <c r="DB605" t="s">
        <v>111</v>
      </c>
    </row>
    <row r="606" spans="1:111" ht="15" customHeight="1" x14ac:dyDescent="0.25">
      <c r="A606" t="s">
        <v>9301</v>
      </c>
      <c r="B606" t="s">
        <v>109</v>
      </c>
      <c r="C606" s="1">
        <v>44075.968693634262</v>
      </c>
      <c r="D606" s="1">
        <v>44162</v>
      </c>
      <c r="E606" t="s">
        <v>138</v>
      </c>
      <c r="F606" s="1">
        <v>44103.833333333336</v>
      </c>
      <c r="G606" t="s">
        <v>111</v>
      </c>
      <c r="H606" t="s">
        <v>111</v>
      </c>
      <c r="I606" t="s">
        <v>111</v>
      </c>
      <c r="J606" t="s">
        <v>9302</v>
      </c>
      <c r="K606" t="s">
        <v>9303</v>
      </c>
      <c r="L606" t="s">
        <v>9304</v>
      </c>
      <c r="N606" t="s">
        <v>116</v>
      </c>
      <c r="O606" t="s">
        <v>117</v>
      </c>
      <c r="P606">
        <v>96950</v>
      </c>
      <c r="Q606" t="s">
        <v>118</v>
      </c>
      <c r="S606">
        <v>16704837568</v>
      </c>
      <c r="U606">
        <v>812199</v>
      </c>
      <c r="V606" t="s">
        <v>120</v>
      </c>
      <c r="X606" t="s">
        <v>1582</v>
      </c>
      <c r="Y606" t="s">
        <v>9305</v>
      </c>
      <c r="AA606" t="s">
        <v>123</v>
      </c>
      <c r="AB606" t="s">
        <v>9304</v>
      </c>
      <c r="AD606" t="s">
        <v>116</v>
      </c>
      <c r="AE606" t="s">
        <v>117</v>
      </c>
      <c r="AF606">
        <v>96950</v>
      </c>
      <c r="AG606" t="s">
        <v>118</v>
      </c>
      <c r="AI606">
        <v>16704837568</v>
      </c>
      <c r="AK606" t="s">
        <v>9306</v>
      </c>
      <c r="BC606" t="str">
        <f>"31-9011.00"</f>
        <v>31-9011.00</v>
      </c>
      <c r="BD606" t="s">
        <v>504</v>
      </c>
      <c r="BE606" t="s">
        <v>9307</v>
      </c>
      <c r="BF606" t="s">
        <v>506</v>
      </c>
      <c r="BG606">
        <v>1</v>
      </c>
      <c r="BI606" s="1">
        <v>44105</v>
      </c>
      <c r="BJ606" s="1">
        <v>44469</v>
      </c>
      <c r="BM606">
        <v>35</v>
      </c>
      <c r="BN606">
        <v>0</v>
      </c>
      <c r="BO606">
        <v>7</v>
      </c>
      <c r="BP606">
        <v>7</v>
      </c>
      <c r="BQ606">
        <v>7</v>
      </c>
      <c r="BR606">
        <v>7</v>
      </c>
      <c r="BS606">
        <v>7</v>
      </c>
      <c r="BT606">
        <v>0</v>
      </c>
      <c r="BU606" t="str">
        <f>"9:00 AM"</f>
        <v>9:00 AM</v>
      </c>
      <c r="BV606" t="str">
        <f>"5:00 PM"</f>
        <v>5:00 PM</v>
      </c>
      <c r="BW606" t="s">
        <v>128</v>
      </c>
      <c r="BX606">
        <v>0</v>
      </c>
      <c r="BY606">
        <v>6</v>
      </c>
      <c r="BZ606" t="s">
        <v>111</v>
      </c>
      <c r="CA606">
        <v>0</v>
      </c>
      <c r="CB606" t="s">
        <v>914</v>
      </c>
      <c r="CC606" t="s">
        <v>9304</v>
      </c>
      <c r="CE606" t="s">
        <v>116</v>
      </c>
      <c r="CF606" t="s">
        <v>117</v>
      </c>
      <c r="CG606">
        <v>96950</v>
      </c>
      <c r="CH606" s="3">
        <v>12.22</v>
      </c>
      <c r="CI606" s="3">
        <v>12.22</v>
      </c>
      <c r="CJ606" s="3">
        <v>18.329999999999998</v>
      </c>
      <c r="CK606" s="3">
        <v>18.329999999999998</v>
      </c>
      <c r="CL606" t="s">
        <v>132</v>
      </c>
      <c r="CN606" t="s">
        <v>133</v>
      </c>
      <c r="CP606" t="s">
        <v>111</v>
      </c>
      <c r="CQ606" t="s">
        <v>134</v>
      </c>
      <c r="CR606" t="s">
        <v>111</v>
      </c>
      <c r="CS606" t="s">
        <v>134</v>
      </c>
      <c r="CT606" t="s">
        <v>119</v>
      </c>
      <c r="CU606" t="s">
        <v>134</v>
      </c>
      <c r="CV606" t="s">
        <v>119</v>
      </c>
      <c r="CW606" t="s">
        <v>915</v>
      </c>
      <c r="CX606">
        <v>16704837568</v>
      </c>
      <c r="CY606" t="s">
        <v>9306</v>
      </c>
      <c r="CZ606" t="s">
        <v>119</v>
      </c>
      <c r="DA606" t="s">
        <v>134</v>
      </c>
      <c r="DB606" t="s">
        <v>111</v>
      </c>
      <c r="DC606" t="s">
        <v>1582</v>
      </c>
      <c r="DD606" t="s">
        <v>9305</v>
      </c>
      <c r="DF606" t="s">
        <v>9302</v>
      </c>
      <c r="DG606" t="s">
        <v>9306</v>
      </c>
    </row>
    <row r="607" spans="1:111" ht="15" customHeight="1" x14ac:dyDescent="0.25">
      <c r="A607" t="s">
        <v>7054</v>
      </c>
      <c r="B607" t="s">
        <v>109</v>
      </c>
      <c r="C607" s="1">
        <v>44076.061155208336</v>
      </c>
      <c r="D607" s="1">
        <v>44124</v>
      </c>
      <c r="E607" t="s">
        <v>138</v>
      </c>
      <c r="F607" s="1">
        <v>44103.833333333336</v>
      </c>
      <c r="G607" t="s">
        <v>134</v>
      </c>
      <c r="H607" t="s">
        <v>111</v>
      </c>
      <c r="I607" t="s">
        <v>111</v>
      </c>
      <c r="J607" t="s">
        <v>461</v>
      </c>
      <c r="L607" t="s">
        <v>462</v>
      </c>
      <c r="N607" t="s">
        <v>116</v>
      </c>
      <c r="O607" t="s">
        <v>117</v>
      </c>
      <c r="P607">
        <v>96950</v>
      </c>
      <c r="Q607" t="s">
        <v>118</v>
      </c>
      <c r="S607">
        <v>16704832564</v>
      </c>
      <c r="U607">
        <v>81211</v>
      </c>
      <c r="V607" t="s">
        <v>120</v>
      </c>
      <c r="X607" t="s">
        <v>463</v>
      </c>
      <c r="Y607" t="s">
        <v>464</v>
      </c>
      <c r="Z607" t="s">
        <v>465</v>
      </c>
      <c r="AA607" t="s">
        <v>123</v>
      </c>
      <c r="AB607" t="s">
        <v>466</v>
      </c>
      <c r="AD607" t="s">
        <v>116</v>
      </c>
      <c r="AE607" t="s">
        <v>117</v>
      </c>
      <c r="AF607">
        <v>96950</v>
      </c>
      <c r="AG607" t="s">
        <v>118</v>
      </c>
      <c r="AI607">
        <v>16704832564</v>
      </c>
      <c r="AK607" t="s">
        <v>467</v>
      </c>
      <c r="BC607" t="str">
        <f>"39-5012.00"</f>
        <v>39-5012.00</v>
      </c>
      <c r="BD607" t="s">
        <v>468</v>
      </c>
      <c r="BE607" t="s">
        <v>469</v>
      </c>
      <c r="BF607" t="s">
        <v>470</v>
      </c>
      <c r="BG607">
        <v>2</v>
      </c>
      <c r="BI607" s="1">
        <v>44105</v>
      </c>
      <c r="BJ607" s="1">
        <v>45199</v>
      </c>
      <c r="BM607">
        <v>40</v>
      </c>
      <c r="BN607">
        <v>0</v>
      </c>
      <c r="BO607">
        <v>8</v>
      </c>
      <c r="BP607">
        <v>8</v>
      </c>
      <c r="BQ607">
        <v>8</v>
      </c>
      <c r="BR607">
        <v>8</v>
      </c>
      <c r="BS607">
        <v>8</v>
      </c>
      <c r="BT607">
        <v>0</v>
      </c>
      <c r="BU607" t="str">
        <f>"8:30 AM"</f>
        <v>8:30 AM</v>
      </c>
      <c r="BV607" t="str">
        <f>"5:30 PM"</f>
        <v>5:30 PM</v>
      </c>
      <c r="BW607" t="s">
        <v>162</v>
      </c>
      <c r="BX607">
        <v>0</v>
      </c>
      <c r="BY607">
        <v>6</v>
      </c>
      <c r="BZ607" t="s">
        <v>111</v>
      </c>
      <c r="CA607">
        <v>0</v>
      </c>
      <c r="CB607" s="2" t="s">
        <v>7055</v>
      </c>
      <c r="CC607" t="s">
        <v>472</v>
      </c>
      <c r="CE607" t="s">
        <v>116</v>
      </c>
      <c r="CF607" t="s">
        <v>117</v>
      </c>
      <c r="CG607">
        <v>96950</v>
      </c>
      <c r="CH607" s="3">
        <v>13.01</v>
      </c>
      <c r="CI607" s="3">
        <v>13.01</v>
      </c>
      <c r="CJ607" s="3">
        <v>0</v>
      </c>
      <c r="CK607" s="3">
        <v>0</v>
      </c>
      <c r="CL607" t="s">
        <v>132</v>
      </c>
      <c r="CM607" t="s">
        <v>162</v>
      </c>
      <c r="CN607" t="s">
        <v>133</v>
      </c>
      <c r="CP607" t="s">
        <v>111</v>
      </c>
      <c r="CQ607" t="s">
        <v>134</v>
      </c>
      <c r="CR607" t="s">
        <v>111</v>
      </c>
      <c r="CS607" t="s">
        <v>111</v>
      </c>
      <c r="CT607" t="s">
        <v>119</v>
      </c>
      <c r="CU607" t="s">
        <v>134</v>
      </c>
      <c r="CV607" t="s">
        <v>119</v>
      </c>
      <c r="CW607" t="s">
        <v>859</v>
      </c>
      <c r="CX607">
        <v>16702871097</v>
      </c>
      <c r="CY607" t="s">
        <v>467</v>
      </c>
      <c r="CZ607" t="s">
        <v>119</v>
      </c>
      <c r="DA607" t="s">
        <v>134</v>
      </c>
      <c r="DB607" t="s">
        <v>111</v>
      </c>
      <c r="DC607" t="s">
        <v>463</v>
      </c>
      <c r="DD607" t="s">
        <v>464</v>
      </c>
      <c r="DE607" t="s">
        <v>465</v>
      </c>
      <c r="DF607" t="s">
        <v>461</v>
      </c>
      <c r="DG607" t="s">
        <v>467</v>
      </c>
    </row>
    <row r="608" spans="1:111" ht="15" customHeight="1" x14ac:dyDescent="0.25">
      <c r="A608" t="s">
        <v>2693</v>
      </c>
      <c r="B608" t="s">
        <v>109</v>
      </c>
      <c r="C608" s="1">
        <v>44076.078259259259</v>
      </c>
      <c r="D608" s="1">
        <v>44165</v>
      </c>
      <c r="E608" t="s">
        <v>110</v>
      </c>
      <c r="G608" t="s">
        <v>134</v>
      </c>
      <c r="H608" t="s">
        <v>111</v>
      </c>
      <c r="I608" t="s">
        <v>111</v>
      </c>
      <c r="J608" t="s">
        <v>224</v>
      </c>
      <c r="L608" t="s">
        <v>225</v>
      </c>
      <c r="M608" t="s">
        <v>226</v>
      </c>
      <c r="N608" t="s">
        <v>154</v>
      </c>
      <c r="O608" t="s">
        <v>117</v>
      </c>
      <c r="P608">
        <v>96950</v>
      </c>
      <c r="Q608" t="s">
        <v>118</v>
      </c>
      <c r="S608">
        <v>16702340560</v>
      </c>
      <c r="U608">
        <v>531110</v>
      </c>
      <c r="V608" t="s">
        <v>120</v>
      </c>
      <c r="X608" t="s">
        <v>227</v>
      </c>
      <c r="Y608" t="s">
        <v>228</v>
      </c>
      <c r="Z608" t="s">
        <v>229</v>
      </c>
      <c r="AA608" t="s">
        <v>230</v>
      </c>
      <c r="AB608" t="s">
        <v>2694</v>
      </c>
      <c r="AC608" t="s">
        <v>226</v>
      </c>
      <c r="AD608" t="s">
        <v>154</v>
      </c>
      <c r="AE608" t="s">
        <v>117</v>
      </c>
      <c r="AF608">
        <v>96950</v>
      </c>
      <c r="AG608" t="s">
        <v>118</v>
      </c>
      <c r="AI608">
        <v>16702340560</v>
      </c>
      <c r="AJ608">
        <v>115</v>
      </c>
      <c r="AK608" t="s">
        <v>231</v>
      </c>
      <c r="BC608" t="str">
        <f>"27-1024.00"</f>
        <v>27-1024.00</v>
      </c>
      <c r="BD608" t="s">
        <v>1934</v>
      </c>
      <c r="BE608" t="s">
        <v>2695</v>
      </c>
      <c r="BF608" t="s">
        <v>2696</v>
      </c>
      <c r="BG608">
        <v>1</v>
      </c>
      <c r="BI608" s="1">
        <v>44105</v>
      </c>
      <c r="BJ608" s="1">
        <v>44469</v>
      </c>
      <c r="BM608">
        <v>35</v>
      </c>
      <c r="BN608">
        <v>0</v>
      </c>
      <c r="BO608">
        <v>7</v>
      </c>
      <c r="BP608">
        <v>7</v>
      </c>
      <c r="BQ608">
        <v>7</v>
      </c>
      <c r="BR608">
        <v>7</v>
      </c>
      <c r="BS608">
        <v>7</v>
      </c>
      <c r="BT608">
        <v>0</v>
      </c>
      <c r="BU608" t="str">
        <f>"9:00 AM"</f>
        <v>9:00 AM</v>
      </c>
      <c r="BV608" t="str">
        <f>"6:00 PM"</f>
        <v>6:00 PM</v>
      </c>
      <c r="BW608" t="s">
        <v>415</v>
      </c>
      <c r="BX608">
        <v>0</v>
      </c>
      <c r="BY608">
        <v>24</v>
      </c>
      <c r="BZ608" t="s">
        <v>111</v>
      </c>
      <c r="CA608">
        <v>0</v>
      </c>
      <c r="CB608" s="2" t="s">
        <v>2697</v>
      </c>
      <c r="CC608" t="s">
        <v>2698</v>
      </c>
      <c r="CD608" t="s">
        <v>299</v>
      </c>
      <c r="CE608" t="s">
        <v>116</v>
      </c>
      <c r="CF608" t="s">
        <v>117</v>
      </c>
      <c r="CG608">
        <v>96950</v>
      </c>
      <c r="CH608" s="3">
        <v>16.47</v>
      </c>
      <c r="CI608" s="3">
        <v>16.47</v>
      </c>
      <c r="CJ608" s="3">
        <v>24.71</v>
      </c>
      <c r="CK608" s="3">
        <v>24.71</v>
      </c>
      <c r="CL608" t="s">
        <v>132</v>
      </c>
      <c r="CM608" t="s">
        <v>234</v>
      </c>
      <c r="CN608" t="s">
        <v>133</v>
      </c>
      <c r="CP608" t="s">
        <v>111</v>
      </c>
      <c r="CQ608" t="s">
        <v>134</v>
      </c>
      <c r="CR608" t="s">
        <v>111</v>
      </c>
      <c r="CS608" t="s">
        <v>134</v>
      </c>
      <c r="CT608" t="s">
        <v>134</v>
      </c>
      <c r="CU608" t="s">
        <v>134</v>
      </c>
      <c r="CV608" t="s">
        <v>119</v>
      </c>
      <c r="CW608" t="s">
        <v>235</v>
      </c>
      <c r="CX608">
        <v>16702340560</v>
      </c>
      <c r="CY608" t="s">
        <v>231</v>
      </c>
      <c r="CZ608" t="s">
        <v>236</v>
      </c>
      <c r="DA608" t="s">
        <v>134</v>
      </c>
      <c r="DB608" t="s">
        <v>111</v>
      </c>
    </row>
    <row r="609" spans="1:111" ht="15" customHeight="1" x14ac:dyDescent="0.25">
      <c r="A609" t="s">
        <v>8311</v>
      </c>
      <c r="B609" t="s">
        <v>137</v>
      </c>
      <c r="C609" s="1">
        <v>44076.109069560189</v>
      </c>
      <c r="D609" s="1">
        <v>44141</v>
      </c>
      <c r="E609" t="s">
        <v>110</v>
      </c>
      <c r="G609" t="s">
        <v>134</v>
      </c>
      <c r="H609" t="s">
        <v>111</v>
      </c>
      <c r="I609" t="s">
        <v>111</v>
      </c>
      <c r="J609" t="s">
        <v>2373</v>
      </c>
      <c r="L609" t="s">
        <v>2374</v>
      </c>
      <c r="N609" t="s">
        <v>116</v>
      </c>
      <c r="O609" t="s">
        <v>117</v>
      </c>
      <c r="P609">
        <v>96950</v>
      </c>
      <c r="Q609" t="s">
        <v>118</v>
      </c>
      <c r="S609">
        <v>16702358165</v>
      </c>
      <c r="U609">
        <v>5611</v>
      </c>
      <c r="V609" t="s">
        <v>120</v>
      </c>
      <c r="X609" t="s">
        <v>2375</v>
      </c>
      <c r="Y609" t="s">
        <v>2376</v>
      </c>
      <c r="Z609" t="s">
        <v>2377</v>
      </c>
      <c r="AA609" t="s">
        <v>123</v>
      </c>
      <c r="AB609" t="s">
        <v>6229</v>
      </c>
      <c r="AD609" t="s">
        <v>116</v>
      </c>
      <c r="AE609" t="s">
        <v>117</v>
      </c>
      <c r="AF609">
        <v>96950</v>
      </c>
      <c r="AG609" t="s">
        <v>118</v>
      </c>
      <c r="AI609">
        <v>16702358165</v>
      </c>
      <c r="AK609" t="s">
        <v>2379</v>
      </c>
      <c r="BC609" t="str">
        <f>"43-1011.00"</f>
        <v>43-1011.00</v>
      </c>
      <c r="BD609" t="s">
        <v>730</v>
      </c>
      <c r="BE609" t="s">
        <v>6230</v>
      </c>
      <c r="BF609" t="s">
        <v>6231</v>
      </c>
      <c r="BG609">
        <v>1</v>
      </c>
      <c r="BH609">
        <v>1</v>
      </c>
      <c r="BI609" s="1">
        <v>44105</v>
      </c>
      <c r="BJ609" s="1">
        <v>45199</v>
      </c>
      <c r="BK609" s="1">
        <v>44144</v>
      </c>
      <c r="BL609" s="1">
        <v>45199</v>
      </c>
      <c r="BM609">
        <v>40</v>
      </c>
      <c r="BN609">
        <v>0</v>
      </c>
      <c r="BO609">
        <v>8</v>
      </c>
      <c r="BP609">
        <v>8</v>
      </c>
      <c r="BQ609">
        <v>8</v>
      </c>
      <c r="BR609">
        <v>8</v>
      </c>
      <c r="BS609">
        <v>8</v>
      </c>
      <c r="BT609">
        <v>0</v>
      </c>
      <c r="BU609" t="str">
        <f>"8:30 AM"</f>
        <v>8:30 AM</v>
      </c>
      <c r="BV609" t="str">
        <f>"5:30 PM"</f>
        <v>5:30 PM</v>
      </c>
      <c r="BW609" t="s">
        <v>128</v>
      </c>
      <c r="BX609">
        <v>0</v>
      </c>
      <c r="BY609">
        <v>12</v>
      </c>
      <c r="BZ609" t="s">
        <v>111</v>
      </c>
      <c r="CA609">
        <v>0</v>
      </c>
      <c r="CB609" s="2" t="s">
        <v>8312</v>
      </c>
      <c r="CC609" t="s">
        <v>6233</v>
      </c>
      <c r="CE609" t="s">
        <v>116</v>
      </c>
      <c r="CF609" t="s">
        <v>117</v>
      </c>
      <c r="CG609">
        <v>96950</v>
      </c>
      <c r="CH609" s="3">
        <v>20.100000000000001</v>
      </c>
      <c r="CI609" s="3">
        <v>20.100000000000001</v>
      </c>
      <c r="CJ609" s="3">
        <v>0</v>
      </c>
      <c r="CK609" s="3">
        <v>0</v>
      </c>
      <c r="CL609" t="s">
        <v>132</v>
      </c>
      <c r="CM609" t="s">
        <v>162</v>
      </c>
      <c r="CN609" t="s">
        <v>133</v>
      </c>
      <c r="CP609" t="s">
        <v>111</v>
      </c>
      <c r="CQ609" t="s">
        <v>134</v>
      </c>
      <c r="CR609" t="s">
        <v>111</v>
      </c>
      <c r="CS609" t="s">
        <v>111</v>
      </c>
      <c r="CT609" t="s">
        <v>119</v>
      </c>
      <c r="CU609" t="s">
        <v>134</v>
      </c>
      <c r="CV609" t="s">
        <v>119</v>
      </c>
      <c r="CW609" t="s">
        <v>859</v>
      </c>
      <c r="CX609">
        <v>16702871097</v>
      </c>
      <c r="CY609" t="s">
        <v>2379</v>
      </c>
      <c r="CZ609" t="s">
        <v>119</v>
      </c>
      <c r="DA609" t="s">
        <v>134</v>
      </c>
      <c r="DB609" t="s">
        <v>111</v>
      </c>
      <c r="DC609" t="s">
        <v>2375</v>
      </c>
      <c r="DD609" t="s">
        <v>8313</v>
      </c>
      <c r="DE609" t="s">
        <v>1657</v>
      </c>
      <c r="DF609" t="s">
        <v>8314</v>
      </c>
      <c r="DG609" t="s">
        <v>2379</v>
      </c>
    </row>
    <row r="610" spans="1:111" ht="15" customHeight="1" x14ac:dyDescent="0.25">
      <c r="A610" t="s">
        <v>8582</v>
      </c>
      <c r="B610" t="s">
        <v>109</v>
      </c>
      <c r="C610" s="1">
        <v>44076.416815509256</v>
      </c>
      <c r="D610" s="1">
        <v>44165</v>
      </c>
      <c r="E610" t="s">
        <v>138</v>
      </c>
      <c r="F610" s="1">
        <v>44103.833333333336</v>
      </c>
      <c r="G610" t="s">
        <v>134</v>
      </c>
      <c r="H610" t="s">
        <v>111</v>
      </c>
      <c r="I610" t="s">
        <v>111</v>
      </c>
      <c r="J610" t="s">
        <v>2350</v>
      </c>
      <c r="K610" t="s">
        <v>8583</v>
      </c>
      <c r="L610" t="s">
        <v>8584</v>
      </c>
      <c r="N610" t="s">
        <v>116</v>
      </c>
      <c r="O610" t="s">
        <v>117</v>
      </c>
      <c r="P610">
        <v>96950</v>
      </c>
      <c r="Q610" t="s">
        <v>118</v>
      </c>
      <c r="S610">
        <v>16704831164</v>
      </c>
      <c r="U610">
        <v>722513</v>
      </c>
      <c r="V610" t="s">
        <v>120</v>
      </c>
      <c r="X610" t="s">
        <v>8585</v>
      </c>
      <c r="Y610" t="s">
        <v>8586</v>
      </c>
      <c r="Z610" t="s">
        <v>119</v>
      </c>
      <c r="AA610" t="s">
        <v>216</v>
      </c>
      <c r="AB610" t="s">
        <v>2352</v>
      </c>
      <c r="AD610" t="s">
        <v>116</v>
      </c>
      <c r="AE610" t="s">
        <v>117</v>
      </c>
      <c r="AF610">
        <v>96950</v>
      </c>
      <c r="AG610" t="s">
        <v>118</v>
      </c>
      <c r="AI610">
        <v>16704831164</v>
      </c>
      <c r="AK610" t="s">
        <v>2356</v>
      </c>
      <c r="BC610" t="str">
        <f>"11-2021.00"</f>
        <v>11-2021.00</v>
      </c>
      <c r="BD610" t="s">
        <v>1038</v>
      </c>
      <c r="BE610" t="s">
        <v>8587</v>
      </c>
      <c r="BF610" t="s">
        <v>8588</v>
      </c>
      <c r="BG610">
        <v>1</v>
      </c>
      <c r="BI610" s="1">
        <v>44105</v>
      </c>
      <c r="BJ610" s="1">
        <v>45199</v>
      </c>
      <c r="BM610">
        <v>35</v>
      </c>
      <c r="BN610">
        <v>0</v>
      </c>
      <c r="BO610">
        <v>7</v>
      </c>
      <c r="BP610">
        <v>7</v>
      </c>
      <c r="BQ610">
        <v>7</v>
      </c>
      <c r="BR610">
        <v>7</v>
      </c>
      <c r="BS610">
        <v>7</v>
      </c>
      <c r="BT610">
        <v>0</v>
      </c>
      <c r="BU610" t="str">
        <f>"8:30 AM"</f>
        <v>8:30 AM</v>
      </c>
      <c r="BV610" t="str">
        <f>"5:30 PM"</f>
        <v>5:30 PM</v>
      </c>
      <c r="BW610" t="s">
        <v>128</v>
      </c>
      <c r="BX610">
        <v>0</v>
      </c>
      <c r="BY610">
        <v>12</v>
      </c>
      <c r="BZ610" t="s">
        <v>111</v>
      </c>
      <c r="CA610">
        <v>0</v>
      </c>
      <c r="CB610" s="2" t="s">
        <v>8589</v>
      </c>
      <c r="CC610" t="s">
        <v>8590</v>
      </c>
      <c r="CE610" t="s">
        <v>116</v>
      </c>
      <c r="CF610" t="s">
        <v>117</v>
      </c>
      <c r="CG610">
        <v>96950</v>
      </c>
      <c r="CH610" s="3">
        <v>27.93</v>
      </c>
      <c r="CI610" s="3">
        <v>27.93</v>
      </c>
      <c r="CJ610" s="3">
        <v>0</v>
      </c>
      <c r="CK610" s="3">
        <v>0</v>
      </c>
      <c r="CL610" t="s">
        <v>132</v>
      </c>
      <c r="CM610" t="s">
        <v>162</v>
      </c>
      <c r="CN610" t="s">
        <v>133</v>
      </c>
      <c r="CP610" t="s">
        <v>111</v>
      </c>
      <c r="CQ610" t="s">
        <v>134</v>
      </c>
      <c r="CR610" t="s">
        <v>111</v>
      </c>
      <c r="CS610" t="s">
        <v>111</v>
      </c>
      <c r="CT610" t="s">
        <v>119</v>
      </c>
      <c r="CU610" t="s">
        <v>134</v>
      </c>
      <c r="CV610" t="s">
        <v>119</v>
      </c>
      <c r="CW610" t="s">
        <v>859</v>
      </c>
      <c r="CX610">
        <v>16704831164</v>
      </c>
      <c r="CY610" t="s">
        <v>2361</v>
      </c>
      <c r="CZ610" t="s">
        <v>119</v>
      </c>
      <c r="DA610" t="s">
        <v>134</v>
      </c>
      <c r="DB610" t="s">
        <v>111</v>
      </c>
      <c r="DC610" t="s">
        <v>2353</v>
      </c>
      <c r="DD610" t="s">
        <v>2354</v>
      </c>
      <c r="DE610" t="s">
        <v>487</v>
      </c>
      <c r="DF610" t="s">
        <v>2350</v>
      </c>
      <c r="DG610" t="s">
        <v>2361</v>
      </c>
    </row>
    <row r="611" spans="1:111" ht="15" customHeight="1" x14ac:dyDescent="0.25">
      <c r="A611" t="s">
        <v>2349</v>
      </c>
      <c r="B611" t="s">
        <v>109</v>
      </c>
      <c r="C611" s="1">
        <v>44076.428947569446</v>
      </c>
      <c r="D611" s="1">
        <v>44165</v>
      </c>
      <c r="E611" t="s">
        <v>138</v>
      </c>
      <c r="F611" s="1">
        <v>44103.833333333336</v>
      </c>
      <c r="G611" t="s">
        <v>134</v>
      </c>
      <c r="H611" t="s">
        <v>111</v>
      </c>
      <c r="I611" t="s">
        <v>111</v>
      </c>
      <c r="J611" t="s">
        <v>2350</v>
      </c>
      <c r="K611" t="s">
        <v>2351</v>
      </c>
      <c r="L611" t="s">
        <v>2352</v>
      </c>
      <c r="M611" t="s">
        <v>340</v>
      </c>
      <c r="N611" t="s">
        <v>116</v>
      </c>
      <c r="O611" t="s">
        <v>117</v>
      </c>
      <c r="P611">
        <v>96950</v>
      </c>
      <c r="Q611" t="s">
        <v>118</v>
      </c>
      <c r="S611">
        <v>16704831164</v>
      </c>
      <c r="U611">
        <v>7225</v>
      </c>
      <c r="V611" t="s">
        <v>120</v>
      </c>
      <c r="X611" t="s">
        <v>2353</v>
      </c>
      <c r="Y611" t="s">
        <v>2354</v>
      </c>
      <c r="Z611" t="s">
        <v>119</v>
      </c>
      <c r="AA611" t="s">
        <v>2355</v>
      </c>
      <c r="AB611" t="s">
        <v>2352</v>
      </c>
      <c r="AC611" t="s">
        <v>340</v>
      </c>
      <c r="AD611" t="s">
        <v>116</v>
      </c>
      <c r="AE611" t="s">
        <v>117</v>
      </c>
      <c r="AF611">
        <v>96950</v>
      </c>
      <c r="AG611" t="s">
        <v>118</v>
      </c>
      <c r="AI611">
        <v>16704831164</v>
      </c>
      <c r="AK611" t="s">
        <v>2356</v>
      </c>
      <c r="BC611" t="str">
        <f>"11-9051.00"</f>
        <v>11-9051.00</v>
      </c>
      <c r="BD611" t="s">
        <v>1950</v>
      </c>
      <c r="BE611" t="s">
        <v>2357</v>
      </c>
      <c r="BF611" t="s">
        <v>2358</v>
      </c>
      <c r="BG611">
        <v>1</v>
      </c>
      <c r="BI611" s="1">
        <v>44105</v>
      </c>
      <c r="BJ611" s="1">
        <v>45199</v>
      </c>
      <c r="BM611">
        <v>35</v>
      </c>
      <c r="BN611">
        <v>0</v>
      </c>
      <c r="BO611">
        <v>0</v>
      </c>
      <c r="BP611">
        <v>7</v>
      </c>
      <c r="BQ611">
        <v>7</v>
      </c>
      <c r="BR611">
        <v>7</v>
      </c>
      <c r="BS611">
        <v>7</v>
      </c>
      <c r="BT611">
        <v>7</v>
      </c>
      <c r="BU611" t="str">
        <f>"9:00 AM"</f>
        <v>9:00 AM</v>
      </c>
      <c r="BV611" t="str">
        <f>"6:00 PM"</f>
        <v>6:00 PM</v>
      </c>
      <c r="BW611" t="s">
        <v>128</v>
      </c>
      <c r="BX611">
        <v>0</v>
      </c>
      <c r="BY611">
        <v>12</v>
      </c>
      <c r="BZ611" t="s">
        <v>134</v>
      </c>
      <c r="CA611">
        <v>4</v>
      </c>
      <c r="CB611" t="s">
        <v>2359</v>
      </c>
      <c r="CC611" t="s">
        <v>2360</v>
      </c>
      <c r="CD611" t="s">
        <v>2352</v>
      </c>
      <c r="CE611" t="s">
        <v>116</v>
      </c>
      <c r="CF611" t="s">
        <v>117</v>
      </c>
      <c r="CG611">
        <v>96950</v>
      </c>
      <c r="CH611" s="3">
        <v>19.47</v>
      </c>
      <c r="CI611" s="3">
        <v>19.47</v>
      </c>
      <c r="CJ611" s="3">
        <v>0</v>
      </c>
      <c r="CK611" s="3">
        <v>0</v>
      </c>
      <c r="CL611" t="s">
        <v>132</v>
      </c>
      <c r="CM611" t="s">
        <v>162</v>
      </c>
      <c r="CN611" t="s">
        <v>133</v>
      </c>
      <c r="CP611" t="s">
        <v>111</v>
      </c>
      <c r="CQ611" t="s">
        <v>134</v>
      </c>
      <c r="CR611" t="s">
        <v>111</v>
      </c>
      <c r="CS611" t="s">
        <v>111</v>
      </c>
      <c r="CT611" t="s">
        <v>119</v>
      </c>
      <c r="CU611" t="s">
        <v>134</v>
      </c>
      <c r="CV611" t="s">
        <v>119</v>
      </c>
      <c r="CW611" t="s">
        <v>859</v>
      </c>
      <c r="CX611">
        <v>16704831164</v>
      </c>
      <c r="CY611" t="s">
        <v>2361</v>
      </c>
      <c r="CZ611" t="s">
        <v>119</v>
      </c>
      <c r="DA611" t="s">
        <v>134</v>
      </c>
      <c r="DB611" t="s">
        <v>111</v>
      </c>
      <c r="DC611" t="s">
        <v>2353</v>
      </c>
      <c r="DD611" t="s">
        <v>2354</v>
      </c>
      <c r="DE611" t="s">
        <v>487</v>
      </c>
      <c r="DG611" t="s">
        <v>2361</v>
      </c>
    </row>
    <row r="612" spans="1:111" ht="15" customHeight="1" x14ac:dyDescent="0.25">
      <c r="A612" t="s">
        <v>7571</v>
      </c>
      <c r="B612" t="s">
        <v>109</v>
      </c>
      <c r="C612" s="1">
        <v>44076.434062499997</v>
      </c>
      <c r="D612" s="1">
        <v>44125</v>
      </c>
      <c r="E612" t="s">
        <v>138</v>
      </c>
      <c r="F612" s="1">
        <v>44103.833333333336</v>
      </c>
      <c r="G612" t="s">
        <v>134</v>
      </c>
      <c r="H612" t="s">
        <v>111</v>
      </c>
      <c r="I612" t="s">
        <v>111</v>
      </c>
      <c r="J612" t="s">
        <v>2350</v>
      </c>
      <c r="K612" t="s">
        <v>7572</v>
      </c>
      <c r="L612" t="s">
        <v>2352</v>
      </c>
      <c r="N612" t="s">
        <v>116</v>
      </c>
      <c r="O612" t="s">
        <v>117</v>
      </c>
      <c r="P612">
        <v>96950</v>
      </c>
      <c r="Q612" t="s">
        <v>118</v>
      </c>
      <c r="S612">
        <v>16704831164</v>
      </c>
      <c r="U612">
        <v>721191</v>
      </c>
      <c r="V612" t="s">
        <v>120</v>
      </c>
      <c r="X612" t="s">
        <v>2353</v>
      </c>
      <c r="Y612" t="s">
        <v>2354</v>
      </c>
      <c r="Z612" t="s">
        <v>119</v>
      </c>
      <c r="AA612" t="s">
        <v>7573</v>
      </c>
      <c r="AB612" t="s">
        <v>7574</v>
      </c>
      <c r="AD612" t="s">
        <v>116</v>
      </c>
      <c r="AE612" t="s">
        <v>117</v>
      </c>
      <c r="AF612">
        <v>96950</v>
      </c>
      <c r="AG612" t="s">
        <v>118</v>
      </c>
      <c r="AI612">
        <v>16704831164</v>
      </c>
      <c r="AK612" t="s">
        <v>2356</v>
      </c>
      <c r="BC612" t="str">
        <f>"43-3031.00"</f>
        <v>43-3031.00</v>
      </c>
      <c r="BD612" t="s">
        <v>176</v>
      </c>
      <c r="BE612" t="s">
        <v>7575</v>
      </c>
      <c r="BF612" t="s">
        <v>219</v>
      </c>
      <c r="BG612">
        <v>1</v>
      </c>
      <c r="BI612" s="1">
        <v>44105</v>
      </c>
      <c r="BJ612" s="1">
        <v>45199</v>
      </c>
      <c r="BM612">
        <v>35</v>
      </c>
      <c r="BN612">
        <v>0</v>
      </c>
      <c r="BO612">
        <v>7</v>
      </c>
      <c r="BP612">
        <v>7</v>
      </c>
      <c r="BQ612">
        <v>7</v>
      </c>
      <c r="BR612">
        <v>7</v>
      </c>
      <c r="BS612">
        <v>7</v>
      </c>
      <c r="BT612">
        <v>0</v>
      </c>
      <c r="BU612" t="str">
        <f>"9:00 PM"</f>
        <v>9:00 PM</v>
      </c>
      <c r="BV612" t="str">
        <f>"5:00 PM"</f>
        <v>5:00 PM</v>
      </c>
      <c r="BW612" t="s">
        <v>128</v>
      </c>
      <c r="BX612">
        <v>0</v>
      </c>
      <c r="BY612">
        <v>12</v>
      </c>
      <c r="BZ612" t="s">
        <v>111</v>
      </c>
      <c r="CA612">
        <v>0</v>
      </c>
      <c r="CB612" s="2" t="s">
        <v>7576</v>
      </c>
      <c r="CC612" t="s">
        <v>7577</v>
      </c>
      <c r="CD612" t="s">
        <v>2352</v>
      </c>
      <c r="CE612" t="s">
        <v>116</v>
      </c>
      <c r="CF612" t="s">
        <v>117</v>
      </c>
      <c r="CG612">
        <v>96950</v>
      </c>
      <c r="CH612" s="3">
        <v>13.9</v>
      </c>
      <c r="CI612" s="3">
        <v>13.9</v>
      </c>
      <c r="CJ612" s="3">
        <v>0</v>
      </c>
      <c r="CK612" s="3">
        <v>0</v>
      </c>
      <c r="CL612" t="s">
        <v>132</v>
      </c>
      <c r="CM612" t="s">
        <v>2122</v>
      </c>
      <c r="CN612" t="s">
        <v>133</v>
      </c>
      <c r="CP612" t="s">
        <v>111</v>
      </c>
      <c r="CQ612" t="s">
        <v>134</v>
      </c>
      <c r="CR612" t="s">
        <v>111</v>
      </c>
      <c r="CS612" t="s">
        <v>111</v>
      </c>
      <c r="CT612" t="s">
        <v>119</v>
      </c>
      <c r="CU612" t="s">
        <v>134</v>
      </c>
      <c r="CV612" t="s">
        <v>119</v>
      </c>
      <c r="CW612" t="s">
        <v>859</v>
      </c>
      <c r="CX612">
        <v>16704831164</v>
      </c>
      <c r="CY612" t="s">
        <v>2361</v>
      </c>
      <c r="CZ612" t="s">
        <v>119</v>
      </c>
      <c r="DA612" t="s">
        <v>111</v>
      </c>
      <c r="DB612" t="s">
        <v>111</v>
      </c>
      <c r="DC612" t="s">
        <v>2353</v>
      </c>
      <c r="DD612" t="s">
        <v>2354</v>
      </c>
      <c r="DE612" t="s">
        <v>487</v>
      </c>
      <c r="DF612" t="s">
        <v>2350</v>
      </c>
      <c r="DG612" t="s">
        <v>2361</v>
      </c>
    </row>
    <row r="613" spans="1:111" ht="15" customHeight="1" x14ac:dyDescent="0.25">
      <c r="A613" t="s">
        <v>8897</v>
      </c>
      <c r="B613" t="s">
        <v>137</v>
      </c>
      <c r="C613" s="1">
        <v>44076.452220486113</v>
      </c>
      <c r="D613" s="1">
        <v>44141</v>
      </c>
      <c r="E613" t="s">
        <v>110</v>
      </c>
      <c r="G613" t="s">
        <v>111</v>
      </c>
      <c r="H613" t="s">
        <v>111</v>
      </c>
      <c r="I613" t="s">
        <v>111</v>
      </c>
      <c r="J613" t="s">
        <v>8898</v>
      </c>
      <c r="K613" t="s">
        <v>8899</v>
      </c>
      <c r="L613" t="s">
        <v>8900</v>
      </c>
      <c r="M613" t="s">
        <v>8901</v>
      </c>
      <c r="N613" t="s">
        <v>154</v>
      </c>
      <c r="O613" t="s">
        <v>117</v>
      </c>
      <c r="P613">
        <v>96950</v>
      </c>
      <c r="Q613" t="s">
        <v>118</v>
      </c>
      <c r="S613">
        <v>16702332888</v>
      </c>
      <c r="U613">
        <v>812112</v>
      </c>
      <c r="V613" t="s">
        <v>120</v>
      </c>
      <c r="X613" t="s">
        <v>8902</v>
      </c>
      <c r="Y613" t="s">
        <v>8903</v>
      </c>
      <c r="Z613" t="s">
        <v>768</v>
      </c>
      <c r="AA613" t="s">
        <v>202</v>
      </c>
      <c r="AB613" t="s">
        <v>8904</v>
      </c>
      <c r="AC613" t="s">
        <v>8905</v>
      </c>
      <c r="AD613" t="s">
        <v>154</v>
      </c>
      <c r="AE613" t="s">
        <v>117</v>
      </c>
      <c r="AF613">
        <v>969650</v>
      </c>
      <c r="AG613" t="s">
        <v>118</v>
      </c>
      <c r="AI613">
        <v>16702332888</v>
      </c>
      <c r="AK613" t="s">
        <v>8906</v>
      </c>
      <c r="BC613" t="str">
        <f>"39-5012.00"</f>
        <v>39-5012.00</v>
      </c>
      <c r="BD613" t="s">
        <v>468</v>
      </c>
      <c r="BE613" t="s">
        <v>8907</v>
      </c>
      <c r="BF613" t="s">
        <v>6001</v>
      </c>
      <c r="BG613">
        <v>4</v>
      </c>
      <c r="BH613">
        <v>4</v>
      </c>
      <c r="BI613" s="1">
        <v>44105</v>
      </c>
      <c r="BJ613" s="1">
        <v>44469</v>
      </c>
      <c r="BK613" s="1">
        <v>44144</v>
      </c>
      <c r="BL613" s="1">
        <v>44469</v>
      </c>
      <c r="BM613">
        <v>40</v>
      </c>
      <c r="BN613">
        <v>0</v>
      </c>
      <c r="BO613">
        <v>8</v>
      </c>
      <c r="BP613">
        <v>8</v>
      </c>
      <c r="BQ613">
        <v>8</v>
      </c>
      <c r="BR613">
        <v>8</v>
      </c>
      <c r="BS613">
        <v>8</v>
      </c>
      <c r="BT613">
        <v>0</v>
      </c>
      <c r="BU613" t="str">
        <f>"9:00 AM"</f>
        <v>9:00 AM</v>
      </c>
      <c r="BV613" t="str">
        <f>"6:00 PM"</f>
        <v>6:00 PM</v>
      </c>
      <c r="BW613" t="s">
        <v>128</v>
      </c>
      <c r="BX613">
        <v>0</v>
      </c>
      <c r="BY613">
        <v>12</v>
      </c>
      <c r="BZ613" t="s">
        <v>111</v>
      </c>
      <c r="CA613">
        <v>0</v>
      </c>
      <c r="CB613" s="2" t="s">
        <v>8908</v>
      </c>
      <c r="CC613" t="s">
        <v>8909</v>
      </c>
      <c r="CE613" t="s">
        <v>154</v>
      </c>
      <c r="CF613" t="s">
        <v>117</v>
      </c>
      <c r="CG613">
        <v>96950</v>
      </c>
      <c r="CH613" s="3">
        <v>13.01</v>
      </c>
      <c r="CI613" s="3">
        <v>13.01</v>
      </c>
      <c r="CJ613" s="3">
        <v>0</v>
      </c>
      <c r="CK613" s="3">
        <v>0</v>
      </c>
      <c r="CL613" t="s">
        <v>132</v>
      </c>
      <c r="CM613" t="s">
        <v>2122</v>
      </c>
      <c r="CN613" t="s">
        <v>133</v>
      </c>
      <c r="CP613" t="s">
        <v>111</v>
      </c>
      <c r="CQ613" t="s">
        <v>134</v>
      </c>
      <c r="CR613" t="s">
        <v>111</v>
      </c>
      <c r="CS613" t="s">
        <v>111</v>
      </c>
      <c r="CT613" t="s">
        <v>119</v>
      </c>
      <c r="CU613" t="s">
        <v>134</v>
      </c>
      <c r="CV613" t="s">
        <v>119</v>
      </c>
      <c r="CW613" t="s">
        <v>859</v>
      </c>
      <c r="CX613">
        <v>16702332888</v>
      </c>
      <c r="CY613" t="s">
        <v>8906</v>
      </c>
      <c r="CZ613" t="s">
        <v>119</v>
      </c>
      <c r="DA613" t="s">
        <v>134</v>
      </c>
      <c r="DB613" t="s">
        <v>111</v>
      </c>
      <c r="DC613" t="s">
        <v>4267</v>
      </c>
      <c r="DD613" t="s">
        <v>8910</v>
      </c>
      <c r="DE613" t="s">
        <v>768</v>
      </c>
      <c r="DF613" t="s">
        <v>8911</v>
      </c>
      <c r="DG613" t="s">
        <v>8906</v>
      </c>
    </row>
    <row r="614" spans="1:111" ht="15" customHeight="1" x14ac:dyDescent="0.25">
      <c r="A614" t="s">
        <v>9441</v>
      </c>
      <c r="B614" t="s">
        <v>109</v>
      </c>
      <c r="C614" s="1">
        <v>44076.455889699071</v>
      </c>
      <c r="D614" s="1">
        <v>44137</v>
      </c>
      <c r="E614" t="s">
        <v>110</v>
      </c>
      <c r="G614" t="s">
        <v>111</v>
      </c>
      <c r="H614" t="s">
        <v>111</v>
      </c>
      <c r="I614" t="s">
        <v>111</v>
      </c>
      <c r="J614" t="s">
        <v>8898</v>
      </c>
      <c r="K614" t="s">
        <v>8899</v>
      </c>
      <c r="L614" t="s">
        <v>8900</v>
      </c>
      <c r="M614" t="s">
        <v>8901</v>
      </c>
      <c r="N614" t="s">
        <v>154</v>
      </c>
      <c r="O614" t="s">
        <v>117</v>
      </c>
      <c r="P614">
        <v>96950</v>
      </c>
      <c r="Q614" t="s">
        <v>118</v>
      </c>
      <c r="S614">
        <v>16702332888</v>
      </c>
      <c r="U614">
        <v>812112</v>
      </c>
      <c r="V614" t="s">
        <v>120</v>
      </c>
      <c r="X614" t="s">
        <v>8902</v>
      </c>
      <c r="Y614" t="s">
        <v>8903</v>
      </c>
      <c r="Z614" t="s">
        <v>768</v>
      </c>
      <c r="AA614" t="s">
        <v>202</v>
      </c>
      <c r="AB614" t="s">
        <v>8904</v>
      </c>
      <c r="AC614" t="s">
        <v>8905</v>
      </c>
      <c r="AD614" t="s">
        <v>154</v>
      </c>
      <c r="AE614" t="s">
        <v>117</v>
      </c>
      <c r="AF614">
        <v>969650</v>
      </c>
      <c r="AG614" t="s">
        <v>118</v>
      </c>
      <c r="AI614">
        <v>16702332888</v>
      </c>
      <c r="AK614" t="s">
        <v>8906</v>
      </c>
      <c r="BC614" t="str">
        <f>"39-5012.00"</f>
        <v>39-5012.00</v>
      </c>
      <c r="BD614" t="s">
        <v>468</v>
      </c>
      <c r="BE614" t="s">
        <v>8907</v>
      </c>
      <c r="BF614" t="s">
        <v>6001</v>
      </c>
      <c r="BG614">
        <v>4</v>
      </c>
      <c r="BI614" s="1">
        <v>44105</v>
      </c>
      <c r="BJ614" s="1">
        <v>45199</v>
      </c>
      <c r="BM614">
        <v>40</v>
      </c>
      <c r="BN614">
        <v>0</v>
      </c>
      <c r="BO614">
        <v>8</v>
      </c>
      <c r="BP614">
        <v>8</v>
      </c>
      <c r="BQ614">
        <v>8</v>
      </c>
      <c r="BR614">
        <v>8</v>
      </c>
      <c r="BS614">
        <v>8</v>
      </c>
      <c r="BT614">
        <v>0</v>
      </c>
      <c r="BU614" t="str">
        <f>"9:00 AM"</f>
        <v>9:00 AM</v>
      </c>
      <c r="BV614" t="str">
        <f>"6:00 PM"</f>
        <v>6:00 PM</v>
      </c>
      <c r="BW614" t="s">
        <v>128</v>
      </c>
      <c r="BX614">
        <v>0</v>
      </c>
      <c r="BY614">
        <v>12</v>
      </c>
      <c r="BZ614" t="s">
        <v>111</v>
      </c>
      <c r="CA614">
        <v>0</v>
      </c>
      <c r="CB614" s="2" t="s">
        <v>8908</v>
      </c>
      <c r="CC614" t="s">
        <v>8909</v>
      </c>
      <c r="CE614" t="s">
        <v>154</v>
      </c>
      <c r="CF614" t="s">
        <v>117</v>
      </c>
      <c r="CG614">
        <v>96950</v>
      </c>
      <c r="CH614" s="3">
        <v>13.01</v>
      </c>
      <c r="CI614" s="3">
        <v>13.01</v>
      </c>
      <c r="CJ614" s="3">
        <v>0</v>
      </c>
      <c r="CK614" s="3">
        <v>0</v>
      </c>
      <c r="CL614" t="s">
        <v>132</v>
      </c>
      <c r="CM614" t="s">
        <v>162</v>
      </c>
      <c r="CN614" t="s">
        <v>133</v>
      </c>
      <c r="CP614" t="s">
        <v>111</v>
      </c>
      <c r="CQ614" t="s">
        <v>134</v>
      </c>
      <c r="CR614" t="s">
        <v>111</v>
      </c>
      <c r="CS614" t="s">
        <v>111</v>
      </c>
      <c r="CT614" t="s">
        <v>119</v>
      </c>
      <c r="CU614" t="s">
        <v>134</v>
      </c>
      <c r="CV614" t="s">
        <v>119</v>
      </c>
      <c r="CW614" t="s">
        <v>9442</v>
      </c>
      <c r="CX614">
        <v>16702332888</v>
      </c>
      <c r="CY614" t="s">
        <v>8906</v>
      </c>
      <c r="CZ614" t="s">
        <v>119</v>
      </c>
      <c r="DA614" t="s">
        <v>134</v>
      </c>
      <c r="DB614" t="s">
        <v>111</v>
      </c>
      <c r="DC614" t="s">
        <v>4267</v>
      </c>
      <c r="DD614" t="s">
        <v>8910</v>
      </c>
      <c r="DE614" t="s">
        <v>768</v>
      </c>
      <c r="DF614" t="s">
        <v>9443</v>
      </c>
      <c r="DG614" t="s">
        <v>8906</v>
      </c>
    </row>
    <row r="615" spans="1:111" ht="15" customHeight="1" x14ac:dyDescent="0.25">
      <c r="A615" t="s">
        <v>4362</v>
      </c>
      <c r="B615" t="s">
        <v>109</v>
      </c>
      <c r="C615" s="1">
        <v>44076.469120601854</v>
      </c>
      <c r="D615" s="1">
        <v>44125</v>
      </c>
      <c r="E615" t="s">
        <v>138</v>
      </c>
      <c r="F615" s="1">
        <v>44103.833333333336</v>
      </c>
      <c r="G615" t="s">
        <v>134</v>
      </c>
      <c r="H615" t="s">
        <v>111</v>
      </c>
      <c r="I615" t="s">
        <v>111</v>
      </c>
      <c r="J615" t="s">
        <v>980</v>
      </c>
      <c r="K615" t="s">
        <v>2116</v>
      </c>
      <c r="L615" t="s">
        <v>2118</v>
      </c>
      <c r="N615" t="s">
        <v>116</v>
      </c>
      <c r="O615" t="s">
        <v>117</v>
      </c>
      <c r="P615">
        <v>96950</v>
      </c>
      <c r="Q615" t="s">
        <v>118</v>
      </c>
      <c r="S615">
        <v>16702341745</v>
      </c>
      <c r="U615">
        <v>81231</v>
      </c>
      <c r="V615" t="s">
        <v>120</v>
      </c>
      <c r="X615" t="s">
        <v>983</v>
      </c>
      <c r="Y615" t="s">
        <v>984</v>
      </c>
      <c r="Z615" t="s">
        <v>768</v>
      </c>
      <c r="AA615" t="s">
        <v>2117</v>
      </c>
      <c r="AB615" t="s">
        <v>2118</v>
      </c>
      <c r="AD615" t="s">
        <v>116</v>
      </c>
      <c r="AE615" t="s">
        <v>117</v>
      </c>
      <c r="AF615">
        <v>96950</v>
      </c>
      <c r="AG615" t="s">
        <v>118</v>
      </c>
      <c r="AI615">
        <v>16702341745</v>
      </c>
      <c r="AK615" t="s">
        <v>986</v>
      </c>
      <c r="BC615" t="str">
        <f>"37-1011.00"</f>
        <v>37-1011.00</v>
      </c>
      <c r="BD615" t="s">
        <v>2732</v>
      </c>
      <c r="BE615" t="s">
        <v>4363</v>
      </c>
      <c r="BF615" t="s">
        <v>2358</v>
      </c>
      <c r="BG615">
        <v>1</v>
      </c>
      <c r="BI615" s="1">
        <v>44105</v>
      </c>
      <c r="BJ615" s="1">
        <v>45199</v>
      </c>
      <c r="BM615">
        <v>40</v>
      </c>
      <c r="BN615">
        <v>0</v>
      </c>
      <c r="BO615">
        <v>8</v>
      </c>
      <c r="BP615">
        <v>8</v>
      </c>
      <c r="BQ615">
        <v>8</v>
      </c>
      <c r="BR615">
        <v>8</v>
      </c>
      <c r="BS615">
        <v>8</v>
      </c>
      <c r="BT615">
        <v>0</v>
      </c>
      <c r="BU615" t="str">
        <f>"8:00 AM"</f>
        <v>8:00 AM</v>
      </c>
      <c r="BV615" t="str">
        <f>"5:00 PM"</f>
        <v>5:00 PM</v>
      </c>
      <c r="BW615" t="s">
        <v>162</v>
      </c>
      <c r="BX615">
        <v>0</v>
      </c>
      <c r="BY615">
        <v>12</v>
      </c>
      <c r="BZ615" t="s">
        <v>134</v>
      </c>
      <c r="CA615">
        <v>4</v>
      </c>
      <c r="CB615" t="s">
        <v>4364</v>
      </c>
      <c r="CC615" t="s">
        <v>989</v>
      </c>
      <c r="CD615" t="s">
        <v>982</v>
      </c>
      <c r="CE615" t="s">
        <v>116</v>
      </c>
      <c r="CF615" t="s">
        <v>117</v>
      </c>
      <c r="CG615">
        <v>96950</v>
      </c>
      <c r="CH615" s="3">
        <v>15.06</v>
      </c>
      <c r="CI615" s="3">
        <v>15.06</v>
      </c>
      <c r="CJ615" s="3">
        <v>0</v>
      </c>
      <c r="CK615" s="3">
        <v>0</v>
      </c>
      <c r="CL615" t="s">
        <v>132</v>
      </c>
      <c r="CM615" t="s">
        <v>162</v>
      </c>
      <c r="CN615" t="s">
        <v>133</v>
      </c>
      <c r="CP615" t="s">
        <v>111</v>
      </c>
      <c r="CQ615" t="s">
        <v>134</v>
      </c>
      <c r="CR615" t="s">
        <v>111</v>
      </c>
      <c r="CS615" t="s">
        <v>111</v>
      </c>
      <c r="CT615" t="s">
        <v>119</v>
      </c>
      <c r="CU615" t="s">
        <v>134</v>
      </c>
      <c r="CV615" t="s">
        <v>119</v>
      </c>
      <c r="CW615" t="s">
        <v>1042</v>
      </c>
      <c r="CX615">
        <v>16702341745</v>
      </c>
      <c r="CY615" t="s">
        <v>992</v>
      </c>
      <c r="CZ615" t="s">
        <v>119</v>
      </c>
      <c r="DA615" t="s">
        <v>134</v>
      </c>
      <c r="DB615" t="s">
        <v>111</v>
      </c>
      <c r="DC615" t="s">
        <v>4365</v>
      </c>
      <c r="DD615" t="s">
        <v>4366</v>
      </c>
      <c r="DE615" t="s">
        <v>993</v>
      </c>
      <c r="DF615" t="s">
        <v>4367</v>
      </c>
      <c r="DG615" t="s">
        <v>992</v>
      </c>
    </row>
    <row r="616" spans="1:111" ht="15" customHeight="1" x14ac:dyDescent="0.25">
      <c r="A616" t="s">
        <v>5666</v>
      </c>
      <c r="B616" t="s">
        <v>109</v>
      </c>
      <c r="C616" s="1">
        <v>44076.475925347222</v>
      </c>
      <c r="D616" s="1">
        <v>44165</v>
      </c>
      <c r="E616" t="s">
        <v>110</v>
      </c>
      <c r="G616" t="s">
        <v>134</v>
      </c>
      <c r="H616" t="s">
        <v>111</v>
      </c>
      <c r="I616" t="s">
        <v>111</v>
      </c>
      <c r="J616" t="s">
        <v>980</v>
      </c>
      <c r="K616" t="s">
        <v>2116</v>
      </c>
      <c r="L616" t="s">
        <v>2118</v>
      </c>
      <c r="N616" t="s">
        <v>116</v>
      </c>
      <c r="O616" t="s">
        <v>117</v>
      </c>
      <c r="P616">
        <v>96950</v>
      </c>
      <c r="Q616" t="s">
        <v>118</v>
      </c>
      <c r="S616">
        <v>16702341745</v>
      </c>
      <c r="U616">
        <v>81231</v>
      </c>
      <c r="V616" t="s">
        <v>120</v>
      </c>
      <c r="X616" t="s">
        <v>983</v>
      </c>
      <c r="Y616" t="s">
        <v>984</v>
      </c>
      <c r="Z616" t="s">
        <v>768</v>
      </c>
      <c r="AA616" t="s">
        <v>2117</v>
      </c>
      <c r="AB616" t="s">
        <v>2118</v>
      </c>
      <c r="AD616" t="s">
        <v>116</v>
      </c>
      <c r="AE616" t="s">
        <v>117</v>
      </c>
      <c r="AF616">
        <v>96950</v>
      </c>
      <c r="AG616" t="s">
        <v>118</v>
      </c>
      <c r="AI616">
        <v>16702341745</v>
      </c>
      <c r="AK616" t="s">
        <v>986</v>
      </c>
      <c r="BC616" t="str">
        <f>"37-1011.00"</f>
        <v>37-1011.00</v>
      </c>
      <c r="BD616" t="s">
        <v>2732</v>
      </c>
      <c r="BE616" t="s">
        <v>4363</v>
      </c>
      <c r="BF616" t="s">
        <v>2358</v>
      </c>
      <c r="BG616">
        <v>1</v>
      </c>
      <c r="BI616" s="1">
        <v>44105</v>
      </c>
      <c r="BJ616" s="1">
        <v>45199</v>
      </c>
      <c r="BM616">
        <v>40</v>
      </c>
      <c r="BN616">
        <v>0</v>
      </c>
      <c r="BO616">
        <v>8</v>
      </c>
      <c r="BP616">
        <v>8</v>
      </c>
      <c r="BQ616">
        <v>8</v>
      </c>
      <c r="BR616">
        <v>8</v>
      </c>
      <c r="BS616">
        <v>8</v>
      </c>
      <c r="BT616">
        <v>0</v>
      </c>
      <c r="BU616" t="str">
        <f>"8:30 AM"</f>
        <v>8:30 AM</v>
      </c>
      <c r="BV616" t="str">
        <f>"5:30 PM"</f>
        <v>5:30 PM</v>
      </c>
      <c r="BW616" t="s">
        <v>128</v>
      </c>
      <c r="BX616">
        <v>0</v>
      </c>
      <c r="BY616">
        <v>12</v>
      </c>
      <c r="BZ616" t="s">
        <v>134</v>
      </c>
      <c r="CA616">
        <v>4</v>
      </c>
      <c r="CB616" t="s">
        <v>5667</v>
      </c>
      <c r="CC616" t="s">
        <v>989</v>
      </c>
      <c r="CD616" t="s">
        <v>982</v>
      </c>
      <c r="CE616" t="s">
        <v>116</v>
      </c>
      <c r="CF616" t="s">
        <v>117</v>
      </c>
      <c r="CG616">
        <v>96950</v>
      </c>
      <c r="CH616" s="3">
        <v>15.06</v>
      </c>
      <c r="CI616" s="3">
        <v>15.06</v>
      </c>
      <c r="CJ616" s="3">
        <v>0</v>
      </c>
      <c r="CK616" s="3">
        <v>0</v>
      </c>
      <c r="CL616" t="s">
        <v>132</v>
      </c>
      <c r="CM616" t="s">
        <v>162</v>
      </c>
      <c r="CN616" t="s">
        <v>133</v>
      </c>
      <c r="CP616" t="s">
        <v>111</v>
      </c>
      <c r="CQ616" t="s">
        <v>134</v>
      </c>
      <c r="CR616" t="s">
        <v>111</v>
      </c>
      <c r="CS616" t="s">
        <v>111</v>
      </c>
      <c r="CT616" t="s">
        <v>119</v>
      </c>
      <c r="CU616" t="s">
        <v>134</v>
      </c>
      <c r="CV616" t="s">
        <v>119</v>
      </c>
      <c r="CW616" t="s">
        <v>1042</v>
      </c>
      <c r="CX616">
        <v>16702341745</v>
      </c>
      <c r="CY616" t="s">
        <v>992</v>
      </c>
      <c r="CZ616" t="s">
        <v>119</v>
      </c>
      <c r="DA616" t="s">
        <v>134</v>
      </c>
      <c r="DB616" t="s">
        <v>111</v>
      </c>
      <c r="DC616" t="s">
        <v>4365</v>
      </c>
      <c r="DD616" t="s">
        <v>4366</v>
      </c>
      <c r="DE616" t="s">
        <v>2123</v>
      </c>
      <c r="DF616" t="s">
        <v>5668</v>
      </c>
      <c r="DG616" t="s">
        <v>992</v>
      </c>
    </row>
    <row r="617" spans="1:111" ht="15" customHeight="1" x14ac:dyDescent="0.25">
      <c r="A617" t="s">
        <v>2615</v>
      </c>
      <c r="B617" t="s">
        <v>137</v>
      </c>
      <c r="C617" s="1">
        <v>44076.484483217595</v>
      </c>
      <c r="D617" s="1">
        <v>44144</v>
      </c>
      <c r="E617" t="s">
        <v>138</v>
      </c>
      <c r="F617" s="1">
        <v>44103.833333333336</v>
      </c>
      <c r="G617" t="s">
        <v>134</v>
      </c>
      <c r="H617" t="s">
        <v>111</v>
      </c>
      <c r="I617" t="s">
        <v>111</v>
      </c>
      <c r="J617" t="s">
        <v>2616</v>
      </c>
      <c r="L617" t="s">
        <v>2617</v>
      </c>
      <c r="N617" t="s">
        <v>116</v>
      </c>
      <c r="O617" t="s">
        <v>117</v>
      </c>
      <c r="P617">
        <v>96950</v>
      </c>
      <c r="Q617" t="s">
        <v>118</v>
      </c>
      <c r="S617">
        <v>16702874234</v>
      </c>
      <c r="U617">
        <v>811411</v>
      </c>
      <c r="V617" t="s">
        <v>120</v>
      </c>
      <c r="X617" t="s">
        <v>2618</v>
      </c>
      <c r="Y617" t="s">
        <v>2619</v>
      </c>
      <c r="Z617" t="s">
        <v>2620</v>
      </c>
      <c r="AA617" t="s">
        <v>2621</v>
      </c>
      <c r="AB617" t="s">
        <v>2617</v>
      </c>
      <c r="AD617" t="s">
        <v>116</v>
      </c>
      <c r="AE617" t="s">
        <v>117</v>
      </c>
      <c r="AF617">
        <v>96950</v>
      </c>
      <c r="AG617" t="s">
        <v>118</v>
      </c>
      <c r="AI617">
        <v>16702874234</v>
      </c>
      <c r="AK617" t="s">
        <v>2622</v>
      </c>
      <c r="BC617" t="str">
        <f>"37-3011.00"</f>
        <v>37-3011.00</v>
      </c>
      <c r="BD617" t="s">
        <v>1797</v>
      </c>
      <c r="BE617" t="s">
        <v>2623</v>
      </c>
      <c r="BF617" t="s">
        <v>2624</v>
      </c>
      <c r="BG617">
        <v>1</v>
      </c>
      <c r="BH617">
        <v>1</v>
      </c>
      <c r="BI617" s="1">
        <v>44105</v>
      </c>
      <c r="BJ617" s="1">
        <v>45199</v>
      </c>
      <c r="BK617" s="1">
        <v>44144</v>
      </c>
      <c r="BL617" s="1">
        <v>45199</v>
      </c>
      <c r="BM617">
        <v>40</v>
      </c>
      <c r="BN617">
        <v>0</v>
      </c>
      <c r="BO617">
        <v>8</v>
      </c>
      <c r="BP617">
        <v>8</v>
      </c>
      <c r="BQ617">
        <v>8</v>
      </c>
      <c r="BR617">
        <v>8</v>
      </c>
      <c r="BS617">
        <v>8</v>
      </c>
      <c r="BT617">
        <v>0</v>
      </c>
      <c r="BU617" t="str">
        <f>"8:00 AM"</f>
        <v>8:00 AM</v>
      </c>
      <c r="BV617" t="str">
        <f>"5:00 PM"</f>
        <v>5:00 PM</v>
      </c>
      <c r="BW617" t="s">
        <v>162</v>
      </c>
      <c r="BX617">
        <v>0</v>
      </c>
      <c r="BY617">
        <v>6</v>
      </c>
      <c r="BZ617" t="s">
        <v>111</v>
      </c>
      <c r="CA617">
        <v>0</v>
      </c>
      <c r="CB617" t="s">
        <v>2625</v>
      </c>
      <c r="CC617" t="s">
        <v>2626</v>
      </c>
      <c r="CE617" t="s">
        <v>116</v>
      </c>
      <c r="CF617" t="s">
        <v>117</v>
      </c>
      <c r="CG617">
        <v>96950</v>
      </c>
      <c r="CH617" s="3">
        <v>10.51</v>
      </c>
      <c r="CI617" s="3">
        <v>10.51</v>
      </c>
      <c r="CJ617" s="3">
        <v>0</v>
      </c>
      <c r="CK617" s="3">
        <v>0</v>
      </c>
      <c r="CL617" t="s">
        <v>132</v>
      </c>
      <c r="CM617" t="s">
        <v>2122</v>
      </c>
      <c r="CN617" t="s">
        <v>133</v>
      </c>
      <c r="CP617" t="s">
        <v>111</v>
      </c>
      <c r="CQ617" t="s">
        <v>134</v>
      </c>
      <c r="CR617" t="s">
        <v>111</v>
      </c>
      <c r="CS617" t="s">
        <v>111</v>
      </c>
      <c r="CT617" t="s">
        <v>119</v>
      </c>
      <c r="CU617" t="s">
        <v>134</v>
      </c>
      <c r="CV617" t="s">
        <v>119</v>
      </c>
      <c r="CW617" t="s">
        <v>859</v>
      </c>
      <c r="CX617">
        <v>16702871097</v>
      </c>
      <c r="CY617" t="s">
        <v>2627</v>
      </c>
      <c r="CZ617" t="s">
        <v>119</v>
      </c>
      <c r="DA617" t="s">
        <v>134</v>
      </c>
      <c r="DB617" t="s">
        <v>111</v>
      </c>
      <c r="DC617" t="s">
        <v>2618</v>
      </c>
      <c r="DD617" t="s">
        <v>2619</v>
      </c>
      <c r="DE617" t="s">
        <v>768</v>
      </c>
      <c r="DF617" t="s">
        <v>2628</v>
      </c>
      <c r="DG617" t="s">
        <v>2627</v>
      </c>
    </row>
    <row r="618" spans="1:111" ht="15" customHeight="1" x14ac:dyDescent="0.25">
      <c r="A618" t="s">
        <v>7996</v>
      </c>
      <c r="B618" t="s">
        <v>193</v>
      </c>
      <c r="C618" s="1">
        <v>44076.7811806713</v>
      </c>
      <c r="D618" s="1">
        <v>44164</v>
      </c>
      <c r="E618" t="s">
        <v>110</v>
      </c>
      <c r="G618" t="s">
        <v>111</v>
      </c>
      <c r="H618" t="s">
        <v>111</v>
      </c>
      <c r="I618" t="s">
        <v>111</v>
      </c>
      <c r="J618" t="s">
        <v>2388</v>
      </c>
      <c r="K618" t="s">
        <v>2389</v>
      </c>
      <c r="L618" t="s">
        <v>2390</v>
      </c>
      <c r="M618" t="s">
        <v>154</v>
      </c>
      <c r="N618" t="s">
        <v>344</v>
      </c>
      <c r="O618" t="s">
        <v>117</v>
      </c>
      <c r="P618">
        <v>96950</v>
      </c>
      <c r="Q618" t="s">
        <v>118</v>
      </c>
      <c r="R618" t="s">
        <v>286</v>
      </c>
      <c r="S618">
        <v>16702331530</v>
      </c>
      <c r="U618">
        <v>31181</v>
      </c>
      <c r="V618" t="s">
        <v>120</v>
      </c>
      <c r="X618" t="s">
        <v>2391</v>
      </c>
      <c r="Y618" t="s">
        <v>2392</v>
      </c>
      <c r="Z618" t="s">
        <v>286</v>
      </c>
      <c r="AA618" t="s">
        <v>2213</v>
      </c>
      <c r="AB618" t="s">
        <v>2390</v>
      </c>
      <c r="AC618" t="s">
        <v>154</v>
      </c>
      <c r="AD618" t="s">
        <v>344</v>
      </c>
      <c r="AE618" t="s">
        <v>117</v>
      </c>
      <c r="AF618">
        <v>96950</v>
      </c>
      <c r="AG618" t="s">
        <v>118</v>
      </c>
      <c r="AH618" t="s">
        <v>286</v>
      </c>
      <c r="AI618">
        <v>16702331530</v>
      </c>
      <c r="AK618" t="s">
        <v>2393</v>
      </c>
      <c r="BC618" t="str">
        <f>"51-3011.00"</f>
        <v>51-3011.00</v>
      </c>
      <c r="BD618" t="s">
        <v>377</v>
      </c>
      <c r="BE618" t="s">
        <v>2394</v>
      </c>
      <c r="BF618" t="s">
        <v>7997</v>
      </c>
      <c r="BG618">
        <v>2</v>
      </c>
      <c r="BI618" s="1">
        <v>44105</v>
      </c>
      <c r="BJ618" s="1">
        <v>44469</v>
      </c>
      <c r="BM618">
        <v>35</v>
      </c>
      <c r="BN618">
        <v>5</v>
      </c>
      <c r="BO618">
        <v>5</v>
      </c>
      <c r="BP618">
        <v>5</v>
      </c>
      <c r="BQ618">
        <v>5</v>
      </c>
      <c r="BR618">
        <v>5</v>
      </c>
      <c r="BS618">
        <v>5</v>
      </c>
      <c r="BT618">
        <v>5</v>
      </c>
      <c r="BU618" t="str">
        <f>"5:30 AM"</f>
        <v>5:30 AM</v>
      </c>
      <c r="BV618" t="str">
        <f>"2:00 PM"</f>
        <v>2:00 PM</v>
      </c>
      <c r="BW618" t="s">
        <v>128</v>
      </c>
      <c r="BX618">
        <v>0</v>
      </c>
      <c r="BY618">
        <v>12</v>
      </c>
      <c r="BZ618" t="s">
        <v>111</v>
      </c>
      <c r="CA618">
        <v>0</v>
      </c>
      <c r="CB618" s="2" t="s">
        <v>7998</v>
      </c>
      <c r="CC618" t="s">
        <v>2390</v>
      </c>
      <c r="CD618" t="s">
        <v>154</v>
      </c>
      <c r="CE618" t="s">
        <v>344</v>
      </c>
      <c r="CF618" t="s">
        <v>117</v>
      </c>
      <c r="CG618">
        <v>96950</v>
      </c>
      <c r="CH618" s="3">
        <v>10.27</v>
      </c>
      <c r="CI618" s="3">
        <v>10.27</v>
      </c>
      <c r="CJ618" s="3">
        <v>15.41</v>
      </c>
      <c r="CK618" s="3">
        <v>15.41</v>
      </c>
      <c r="CL618" t="s">
        <v>132</v>
      </c>
      <c r="CM618" t="s">
        <v>286</v>
      </c>
      <c r="CN618" t="s">
        <v>133</v>
      </c>
      <c r="CP618" t="s">
        <v>111</v>
      </c>
      <c r="CQ618" t="s">
        <v>134</v>
      </c>
      <c r="CR618" t="s">
        <v>111</v>
      </c>
      <c r="CS618" t="s">
        <v>134</v>
      </c>
      <c r="CT618" t="s">
        <v>119</v>
      </c>
      <c r="CU618" t="s">
        <v>134</v>
      </c>
      <c r="CV618" t="s">
        <v>119</v>
      </c>
      <c r="CW618" t="s">
        <v>2396</v>
      </c>
      <c r="CX618">
        <v>16702331530</v>
      </c>
      <c r="CY618" t="s">
        <v>2393</v>
      </c>
      <c r="CZ618" t="s">
        <v>2397</v>
      </c>
      <c r="DA618" t="s">
        <v>134</v>
      </c>
      <c r="DB618" t="s">
        <v>111</v>
      </c>
      <c r="DC618" t="s">
        <v>2391</v>
      </c>
      <c r="DD618" t="s">
        <v>2392</v>
      </c>
      <c r="DE618" t="s">
        <v>286</v>
      </c>
      <c r="DF618" t="s">
        <v>286</v>
      </c>
      <c r="DG618" t="s">
        <v>286</v>
      </c>
    </row>
    <row r="619" spans="1:111" ht="15" customHeight="1" x14ac:dyDescent="0.25">
      <c r="A619" t="s">
        <v>7602</v>
      </c>
      <c r="B619" t="s">
        <v>193</v>
      </c>
      <c r="C619" s="1">
        <v>44076.783680439818</v>
      </c>
      <c r="D619" s="1">
        <v>44164</v>
      </c>
      <c r="E619" t="s">
        <v>138</v>
      </c>
      <c r="F619" s="1">
        <v>44103.833333333336</v>
      </c>
      <c r="G619" t="s">
        <v>111</v>
      </c>
      <c r="H619" t="s">
        <v>111</v>
      </c>
      <c r="I619" t="s">
        <v>111</v>
      </c>
      <c r="J619" t="s">
        <v>2388</v>
      </c>
      <c r="K619" t="s">
        <v>2389</v>
      </c>
      <c r="L619" t="s">
        <v>2390</v>
      </c>
      <c r="M619" t="s">
        <v>154</v>
      </c>
      <c r="N619" t="s">
        <v>344</v>
      </c>
      <c r="O619" t="s">
        <v>117</v>
      </c>
      <c r="P619">
        <v>96950</v>
      </c>
      <c r="Q619" t="s">
        <v>118</v>
      </c>
      <c r="R619" t="s">
        <v>286</v>
      </c>
      <c r="S619">
        <v>16702331530</v>
      </c>
      <c r="U619">
        <v>31181</v>
      </c>
      <c r="V619" t="s">
        <v>120</v>
      </c>
      <c r="X619" t="s">
        <v>2391</v>
      </c>
      <c r="Y619" t="s">
        <v>2392</v>
      </c>
      <c r="Z619" t="s">
        <v>286</v>
      </c>
      <c r="AA619" t="s">
        <v>2213</v>
      </c>
      <c r="AB619" t="s">
        <v>2390</v>
      </c>
      <c r="AC619" t="s">
        <v>154</v>
      </c>
      <c r="AD619" t="s">
        <v>344</v>
      </c>
      <c r="AE619" t="s">
        <v>117</v>
      </c>
      <c r="AF619">
        <v>96950</v>
      </c>
      <c r="AG619" t="s">
        <v>118</v>
      </c>
      <c r="AH619" t="s">
        <v>286</v>
      </c>
      <c r="AI619">
        <v>16702331530</v>
      </c>
      <c r="AK619" t="s">
        <v>2393</v>
      </c>
      <c r="BC619" t="str">
        <f>"49-9071.00"</f>
        <v>49-9071.00</v>
      </c>
      <c r="BD619" t="s">
        <v>125</v>
      </c>
      <c r="BE619" t="s">
        <v>5766</v>
      </c>
      <c r="BF619" t="s">
        <v>127</v>
      </c>
      <c r="BG619">
        <v>1</v>
      </c>
      <c r="BI619" s="1">
        <v>44105</v>
      </c>
      <c r="BJ619" s="1">
        <v>44469</v>
      </c>
      <c r="BM619">
        <v>35</v>
      </c>
      <c r="BN619">
        <v>0</v>
      </c>
      <c r="BO619">
        <v>6</v>
      </c>
      <c r="BP619">
        <v>6</v>
      </c>
      <c r="BQ619">
        <v>6</v>
      </c>
      <c r="BR619">
        <v>6</v>
      </c>
      <c r="BS619">
        <v>6</v>
      </c>
      <c r="BT619">
        <v>5</v>
      </c>
      <c r="BU619" t="str">
        <f>"7:00 AM"</f>
        <v>7:00 AM</v>
      </c>
      <c r="BV619" t="str">
        <f>"4:00 PM"</f>
        <v>4:00 PM</v>
      </c>
      <c r="BW619" t="s">
        <v>128</v>
      </c>
      <c r="BX619">
        <v>0</v>
      </c>
      <c r="BY619">
        <v>24</v>
      </c>
      <c r="BZ619" t="s">
        <v>111</v>
      </c>
      <c r="CA619">
        <v>0</v>
      </c>
      <c r="CB619" s="2" t="s">
        <v>5767</v>
      </c>
      <c r="CC619" t="s">
        <v>2390</v>
      </c>
      <c r="CD619" t="s">
        <v>154</v>
      </c>
      <c r="CE619" t="s">
        <v>344</v>
      </c>
      <c r="CF619" t="s">
        <v>117</v>
      </c>
      <c r="CG619">
        <v>96950</v>
      </c>
      <c r="CH619" s="3">
        <v>12.64</v>
      </c>
      <c r="CI619" s="3">
        <v>12.64</v>
      </c>
      <c r="CJ619" s="3">
        <v>18.96</v>
      </c>
      <c r="CK619" s="3">
        <v>18.96</v>
      </c>
      <c r="CL619" t="s">
        <v>132</v>
      </c>
      <c r="CM619" t="s">
        <v>286</v>
      </c>
      <c r="CN619" t="s">
        <v>133</v>
      </c>
      <c r="CP619" t="s">
        <v>111</v>
      </c>
      <c r="CQ619" t="s">
        <v>134</v>
      </c>
      <c r="CR619" t="s">
        <v>111</v>
      </c>
      <c r="CS619" t="s">
        <v>134</v>
      </c>
      <c r="CT619" t="s">
        <v>119</v>
      </c>
      <c r="CU619" t="s">
        <v>134</v>
      </c>
      <c r="CV619" t="s">
        <v>119</v>
      </c>
      <c r="CW619" t="s">
        <v>2396</v>
      </c>
      <c r="CX619">
        <v>16702331530</v>
      </c>
      <c r="CY619" t="s">
        <v>2393</v>
      </c>
      <c r="CZ619" t="s">
        <v>2397</v>
      </c>
      <c r="DA619" t="s">
        <v>134</v>
      </c>
      <c r="DB619" t="s">
        <v>111</v>
      </c>
      <c r="DC619" t="s">
        <v>2391</v>
      </c>
      <c r="DD619" t="s">
        <v>2392</v>
      </c>
      <c r="DE619" t="s">
        <v>286</v>
      </c>
      <c r="DF619" t="s">
        <v>286</v>
      </c>
      <c r="DG619" t="s">
        <v>286</v>
      </c>
    </row>
    <row r="620" spans="1:111" ht="15" customHeight="1" x14ac:dyDescent="0.25">
      <c r="A620" t="s">
        <v>6527</v>
      </c>
      <c r="B620" t="s">
        <v>137</v>
      </c>
      <c r="C620" s="1">
        <v>44076.819953240738</v>
      </c>
      <c r="D620" s="1">
        <v>44137</v>
      </c>
      <c r="E620" t="s">
        <v>110</v>
      </c>
      <c r="G620" t="s">
        <v>111</v>
      </c>
      <c r="H620" t="s">
        <v>111</v>
      </c>
      <c r="I620" t="s">
        <v>111</v>
      </c>
      <c r="J620" t="s">
        <v>917</v>
      </c>
      <c r="K620" t="s">
        <v>3492</v>
      </c>
      <c r="L620" t="s">
        <v>1805</v>
      </c>
      <c r="N620" t="s">
        <v>260</v>
      </c>
      <c r="O620" t="s">
        <v>117</v>
      </c>
      <c r="P620">
        <v>96950</v>
      </c>
      <c r="Q620" t="s">
        <v>118</v>
      </c>
      <c r="S620">
        <v>16702358778</v>
      </c>
      <c r="U620">
        <v>493110</v>
      </c>
      <c r="V620" t="s">
        <v>120</v>
      </c>
      <c r="X620" t="s">
        <v>920</v>
      </c>
      <c r="Y620" t="s">
        <v>921</v>
      </c>
      <c r="Z620" t="s">
        <v>922</v>
      </c>
      <c r="AA620" t="s">
        <v>333</v>
      </c>
      <c r="AB620" t="s">
        <v>1805</v>
      </c>
      <c r="AD620" t="s">
        <v>116</v>
      </c>
      <c r="AE620" t="s">
        <v>117</v>
      </c>
      <c r="AF620">
        <v>96950</v>
      </c>
      <c r="AG620" t="s">
        <v>118</v>
      </c>
      <c r="AI620">
        <v>16702358778</v>
      </c>
      <c r="AK620" t="s">
        <v>923</v>
      </c>
      <c r="BC620" t="str">
        <f>"43-5081.03"</f>
        <v>43-5081.03</v>
      </c>
      <c r="BD620" t="s">
        <v>1807</v>
      </c>
      <c r="BE620" t="s">
        <v>6528</v>
      </c>
      <c r="BF620" t="s">
        <v>6529</v>
      </c>
      <c r="BG620">
        <v>1</v>
      </c>
      <c r="BH620">
        <v>1</v>
      </c>
      <c r="BI620" s="1">
        <v>44105</v>
      </c>
      <c r="BJ620" s="1">
        <v>44469</v>
      </c>
      <c r="BK620" s="1">
        <v>44137</v>
      </c>
      <c r="BL620" s="1">
        <v>44469</v>
      </c>
      <c r="BM620">
        <v>40</v>
      </c>
      <c r="BN620">
        <v>0</v>
      </c>
      <c r="BO620">
        <v>8</v>
      </c>
      <c r="BP620">
        <v>8</v>
      </c>
      <c r="BQ620">
        <v>8</v>
      </c>
      <c r="BR620">
        <v>8</v>
      </c>
      <c r="BS620">
        <v>8</v>
      </c>
      <c r="BT620">
        <v>0</v>
      </c>
      <c r="BU620" t="str">
        <f>"8:00 AM"</f>
        <v>8:00 AM</v>
      </c>
      <c r="BV620" t="str">
        <f>"5:00 PM"</f>
        <v>5:00 PM</v>
      </c>
      <c r="BW620" t="s">
        <v>128</v>
      </c>
      <c r="BX620">
        <v>0</v>
      </c>
      <c r="BY620">
        <v>0</v>
      </c>
      <c r="BZ620" t="s">
        <v>111</v>
      </c>
      <c r="CA620">
        <v>0</v>
      </c>
      <c r="CB620" t="s">
        <v>268</v>
      </c>
      <c r="CC620" t="s">
        <v>4193</v>
      </c>
      <c r="CD620" t="s">
        <v>4194</v>
      </c>
      <c r="CE620" t="s">
        <v>116</v>
      </c>
      <c r="CF620" t="s">
        <v>117</v>
      </c>
      <c r="CG620">
        <v>96950</v>
      </c>
      <c r="CH620" s="3">
        <v>10.66</v>
      </c>
      <c r="CI620" s="3">
        <v>10.66</v>
      </c>
      <c r="CJ620" s="3">
        <v>15.99</v>
      </c>
      <c r="CK620" s="3">
        <v>15.99</v>
      </c>
      <c r="CL620" t="s">
        <v>132</v>
      </c>
      <c r="CM620" t="s">
        <v>286</v>
      </c>
      <c r="CN620" t="s">
        <v>133</v>
      </c>
      <c r="CP620" t="s">
        <v>111</v>
      </c>
      <c r="CQ620" t="s">
        <v>134</v>
      </c>
      <c r="CR620" t="s">
        <v>134</v>
      </c>
      <c r="CS620" t="s">
        <v>134</v>
      </c>
      <c r="CT620" t="s">
        <v>119</v>
      </c>
      <c r="CU620" t="s">
        <v>134</v>
      </c>
      <c r="CV620" t="s">
        <v>134</v>
      </c>
      <c r="CW620" t="s">
        <v>1812</v>
      </c>
      <c r="CX620">
        <v>16702358778</v>
      </c>
      <c r="CY620" t="s">
        <v>923</v>
      </c>
      <c r="CZ620" t="s">
        <v>119</v>
      </c>
      <c r="DA620" t="s">
        <v>134</v>
      </c>
      <c r="DB620" t="s">
        <v>111</v>
      </c>
    </row>
    <row r="621" spans="1:111" ht="15" customHeight="1" x14ac:dyDescent="0.25">
      <c r="A621" t="s">
        <v>9580</v>
      </c>
      <c r="B621" t="s">
        <v>109</v>
      </c>
      <c r="C621" s="1">
        <v>44076.878064699071</v>
      </c>
      <c r="D621" s="1">
        <v>44165</v>
      </c>
      <c r="E621" t="s">
        <v>138</v>
      </c>
      <c r="F621" s="1">
        <v>44103.833333333336</v>
      </c>
      <c r="G621" t="s">
        <v>134</v>
      </c>
      <c r="H621" t="s">
        <v>111</v>
      </c>
      <c r="I621" t="s">
        <v>111</v>
      </c>
      <c r="J621" t="s">
        <v>829</v>
      </c>
      <c r="K621" t="s">
        <v>9581</v>
      </c>
      <c r="L621" t="s">
        <v>831</v>
      </c>
      <c r="M621" t="s">
        <v>832</v>
      </c>
      <c r="N621" t="s">
        <v>116</v>
      </c>
      <c r="O621" t="s">
        <v>117</v>
      </c>
      <c r="P621">
        <v>96950</v>
      </c>
      <c r="Q621" t="s">
        <v>118</v>
      </c>
      <c r="S621">
        <v>16704881688</v>
      </c>
      <c r="U621">
        <v>72111</v>
      </c>
      <c r="V621" t="s">
        <v>120</v>
      </c>
      <c r="X621" t="s">
        <v>833</v>
      </c>
      <c r="Y621" t="s">
        <v>834</v>
      </c>
      <c r="AA621" t="s">
        <v>835</v>
      </c>
      <c r="AB621" t="s">
        <v>831</v>
      </c>
      <c r="AC621" t="s">
        <v>836</v>
      </c>
      <c r="AD621" t="s">
        <v>116</v>
      </c>
      <c r="AE621" t="s">
        <v>117</v>
      </c>
      <c r="AF621">
        <v>96950</v>
      </c>
      <c r="AG621" t="s">
        <v>118</v>
      </c>
      <c r="AI621">
        <v>16704881688</v>
      </c>
      <c r="AK621" t="s">
        <v>837</v>
      </c>
      <c r="BC621" t="str">
        <f>"11-1021.00"</f>
        <v>11-1021.00</v>
      </c>
      <c r="BD621" t="s">
        <v>838</v>
      </c>
      <c r="BE621" t="s">
        <v>9582</v>
      </c>
      <c r="BF621" t="s">
        <v>840</v>
      </c>
      <c r="BG621">
        <v>1</v>
      </c>
      <c r="BI621" s="1">
        <v>44105</v>
      </c>
      <c r="BJ621" s="1">
        <v>44469</v>
      </c>
      <c r="BM621">
        <v>40</v>
      </c>
      <c r="BN621">
        <v>0</v>
      </c>
      <c r="BO621">
        <v>8</v>
      </c>
      <c r="BP621">
        <v>8</v>
      </c>
      <c r="BQ621">
        <v>8</v>
      </c>
      <c r="BR621">
        <v>8</v>
      </c>
      <c r="BS621">
        <v>8</v>
      </c>
      <c r="BT621">
        <v>0</v>
      </c>
      <c r="BU621" t="str">
        <f>"8:00 AM"</f>
        <v>8:00 AM</v>
      </c>
      <c r="BV621" t="str">
        <f>"5:00 PM"</f>
        <v>5:00 PM</v>
      </c>
      <c r="BW621" t="s">
        <v>128</v>
      </c>
      <c r="BX621">
        <v>0</v>
      </c>
      <c r="BY621">
        <v>12</v>
      </c>
      <c r="BZ621" t="s">
        <v>134</v>
      </c>
      <c r="CA621">
        <v>3</v>
      </c>
      <c r="CB621" t="s">
        <v>9583</v>
      </c>
      <c r="CC621" t="s">
        <v>9584</v>
      </c>
      <c r="CD621" t="s">
        <v>832</v>
      </c>
      <c r="CE621" t="s">
        <v>116</v>
      </c>
      <c r="CF621" t="s">
        <v>117</v>
      </c>
      <c r="CG621">
        <v>96950</v>
      </c>
      <c r="CH621" s="3">
        <v>17.63</v>
      </c>
      <c r="CI621" s="3">
        <v>17.63</v>
      </c>
      <c r="CJ621" s="3">
        <v>26.45</v>
      </c>
      <c r="CK621" s="3">
        <v>26.45</v>
      </c>
      <c r="CL621" t="s">
        <v>132</v>
      </c>
      <c r="CM621" t="s">
        <v>509</v>
      </c>
      <c r="CN621" t="s">
        <v>133</v>
      </c>
      <c r="CP621" t="s">
        <v>111</v>
      </c>
      <c r="CQ621" t="s">
        <v>134</v>
      </c>
      <c r="CR621" t="s">
        <v>111</v>
      </c>
      <c r="CS621" t="s">
        <v>134</v>
      </c>
      <c r="CT621" t="s">
        <v>119</v>
      </c>
      <c r="CU621" t="s">
        <v>134</v>
      </c>
      <c r="CV621" t="s">
        <v>119</v>
      </c>
      <c r="CW621" t="s">
        <v>9585</v>
      </c>
      <c r="CX621">
        <v>16704881688</v>
      </c>
      <c r="CY621" t="s">
        <v>837</v>
      </c>
      <c r="CZ621" t="s">
        <v>119</v>
      </c>
      <c r="DA621" t="s">
        <v>134</v>
      </c>
      <c r="DB621" t="s">
        <v>111</v>
      </c>
    </row>
    <row r="622" spans="1:111" ht="15" customHeight="1" x14ac:dyDescent="0.25">
      <c r="A622" t="s">
        <v>6310</v>
      </c>
      <c r="B622" t="s">
        <v>193</v>
      </c>
      <c r="C622" s="1">
        <v>44077.012842824071</v>
      </c>
      <c r="D622" s="1">
        <v>44118</v>
      </c>
      <c r="E622" t="s">
        <v>138</v>
      </c>
      <c r="F622" s="1">
        <v>44103.833333333336</v>
      </c>
      <c r="G622" t="s">
        <v>134</v>
      </c>
      <c r="H622" t="s">
        <v>111</v>
      </c>
      <c r="I622" t="s">
        <v>111</v>
      </c>
      <c r="J622" t="s">
        <v>5103</v>
      </c>
      <c r="K622" t="s">
        <v>5104</v>
      </c>
      <c r="L622" t="s">
        <v>5106</v>
      </c>
      <c r="M622" t="s">
        <v>1051</v>
      </c>
      <c r="N622" t="s">
        <v>116</v>
      </c>
      <c r="O622" t="s">
        <v>117</v>
      </c>
      <c r="P622">
        <v>96950</v>
      </c>
      <c r="Q622" t="s">
        <v>118</v>
      </c>
      <c r="R622" t="s">
        <v>119</v>
      </c>
      <c r="S622">
        <v>16702330999</v>
      </c>
      <c r="U622">
        <v>445110</v>
      </c>
      <c r="V622" t="s">
        <v>120</v>
      </c>
      <c r="X622" t="s">
        <v>1049</v>
      </c>
      <c r="Y622" t="s">
        <v>1050</v>
      </c>
      <c r="AA622" t="s">
        <v>123</v>
      </c>
      <c r="AB622" t="s">
        <v>5106</v>
      </c>
      <c r="AC622" t="s">
        <v>1051</v>
      </c>
      <c r="AD622" t="s">
        <v>116</v>
      </c>
      <c r="AE622" t="s">
        <v>117</v>
      </c>
      <c r="AF622">
        <v>96950</v>
      </c>
      <c r="AG622" t="s">
        <v>118</v>
      </c>
      <c r="AH622" t="s">
        <v>119</v>
      </c>
      <c r="AI622">
        <v>16702330999</v>
      </c>
      <c r="AK622" t="s">
        <v>5108</v>
      </c>
      <c r="BC622" t="str">
        <f>"43-5081.01"</f>
        <v>43-5081.01</v>
      </c>
      <c r="BD622" t="s">
        <v>1053</v>
      </c>
      <c r="BE622" t="s">
        <v>6311</v>
      </c>
      <c r="BF622" t="s">
        <v>2406</v>
      </c>
      <c r="BG622">
        <v>1</v>
      </c>
      <c r="BI622" s="1">
        <v>44105</v>
      </c>
      <c r="BJ622" s="1">
        <v>44469</v>
      </c>
      <c r="BM622">
        <v>35</v>
      </c>
      <c r="BN622">
        <v>0</v>
      </c>
      <c r="BO622">
        <v>7</v>
      </c>
      <c r="BP622">
        <v>7</v>
      </c>
      <c r="BQ622">
        <v>7</v>
      </c>
      <c r="BR622">
        <v>7</v>
      </c>
      <c r="BS622">
        <v>7</v>
      </c>
      <c r="BT622">
        <v>0</v>
      </c>
      <c r="BU622" t="str">
        <f>"8:00 AM"</f>
        <v>8:00 AM</v>
      </c>
      <c r="BV622" t="str">
        <f>"4:00 PM"</f>
        <v>4:00 PM</v>
      </c>
      <c r="BW622" t="s">
        <v>128</v>
      </c>
      <c r="BX622">
        <v>0</v>
      </c>
      <c r="BY622">
        <v>6</v>
      </c>
      <c r="BZ622" t="s">
        <v>111</v>
      </c>
      <c r="CA622">
        <v>0</v>
      </c>
      <c r="CB622" t="s">
        <v>6312</v>
      </c>
      <c r="CC622" t="s">
        <v>1469</v>
      </c>
      <c r="CE622" t="s">
        <v>116</v>
      </c>
      <c r="CF622" t="s">
        <v>117</v>
      </c>
      <c r="CG622">
        <v>96950</v>
      </c>
      <c r="CH622" s="3">
        <v>10.66</v>
      </c>
      <c r="CI622" s="3">
        <v>10.66</v>
      </c>
      <c r="CJ622" s="3">
        <v>15.99</v>
      </c>
      <c r="CK622" s="3">
        <v>15.99</v>
      </c>
      <c r="CL622" t="s">
        <v>132</v>
      </c>
      <c r="CM622" t="s">
        <v>119</v>
      </c>
      <c r="CN622" t="s">
        <v>133</v>
      </c>
      <c r="CP622" t="s">
        <v>111</v>
      </c>
      <c r="CQ622" t="s">
        <v>134</v>
      </c>
      <c r="CR622" t="s">
        <v>111</v>
      </c>
      <c r="CS622" t="s">
        <v>134</v>
      </c>
      <c r="CT622" t="s">
        <v>119</v>
      </c>
      <c r="CU622" t="s">
        <v>134</v>
      </c>
      <c r="CV622" t="s">
        <v>119</v>
      </c>
      <c r="CW622" t="s">
        <v>6313</v>
      </c>
      <c r="CX622">
        <v>16702330099</v>
      </c>
      <c r="CY622" t="s">
        <v>5108</v>
      </c>
      <c r="CZ622" t="s">
        <v>119</v>
      </c>
      <c r="DA622" t="s">
        <v>134</v>
      </c>
      <c r="DB622" t="s">
        <v>111</v>
      </c>
      <c r="DC622" t="s">
        <v>6314</v>
      </c>
      <c r="DD622" t="s">
        <v>6315</v>
      </c>
      <c r="DE622" t="s">
        <v>6316</v>
      </c>
      <c r="DF622" t="s">
        <v>6317</v>
      </c>
      <c r="DG622" t="s">
        <v>5108</v>
      </c>
    </row>
    <row r="623" spans="1:111" ht="15" customHeight="1" x14ac:dyDescent="0.25">
      <c r="A623" t="s">
        <v>9431</v>
      </c>
      <c r="B623" t="s">
        <v>109</v>
      </c>
      <c r="C623" s="1">
        <v>44077.053112731483</v>
      </c>
      <c r="D623" s="1">
        <v>44165</v>
      </c>
      <c r="E623" t="s">
        <v>138</v>
      </c>
      <c r="F623" s="1">
        <v>44103.833333333336</v>
      </c>
      <c r="G623" t="s">
        <v>134</v>
      </c>
      <c r="H623" t="s">
        <v>111</v>
      </c>
      <c r="I623" t="s">
        <v>111</v>
      </c>
      <c r="J623" t="s">
        <v>5372</v>
      </c>
      <c r="K623" t="s">
        <v>2855</v>
      </c>
      <c r="L623" t="s">
        <v>7011</v>
      </c>
      <c r="M623" t="s">
        <v>9432</v>
      </c>
      <c r="N623" t="s">
        <v>116</v>
      </c>
      <c r="O623" t="s">
        <v>117</v>
      </c>
      <c r="P623">
        <v>96950</v>
      </c>
      <c r="Q623" t="s">
        <v>118</v>
      </c>
      <c r="R623" t="s">
        <v>2771</v>
      </c>
      <c r="S623">
        <v>16702343203</v>
      </c>
      <c r="U623">
        <v>6111</v>
      </c>
      <c r="V623" t="s">
        <v>120</v>
      </c>
      <c r="X623" t="s">
        <v>2767</v>
      </c>
      <c r="Y623" t="s">
        <v>2856</v>
      </c>
      <c r="Z623" t="s">
        <v>2857</v>
      </c>
      <c r="AA623" t="s">
        <v>123</v>
      </c>
      <c r="AB623" t="s">
        <v>7011</v>
      </c>
      <c r="AC623" t="s">
        <v>7012</v>
      </c>
      <c r="AD623" t="s">
        <v>154</v>
      </c>
      <c r="AE623" t="s">
        <v>117</v>
      </c>
      <c r="AF623">
        <v>96950</v>
      </c>
      <c r="AG623" t="s">
        <v>118</v>
      </c>
      <c r="AH623" t="s">
        <v>2771</v>
      </c>
      <c r="AI623">
        <v>16702343203</v>
      </c>
      <c r="AK623" t="s">
        <v>2858</v>
      </c>
      <c r="BC623" t="str">
        <f>"25-2021.00"</f>
        <v>25-2021.00</v>
      </c>
      <c r="BD623" t="s">
        <v>7623</v>
      </c>
      <c r="BE623" t="s">
        <v>9433</v>
      </c>
      <c r="BF623" t="s">
        <v>7625</v>
      </c>
      <c r="BG623">
        <v>1</v>
      </c>
      <c r="BI623" s="1">
        <v>44105</v>
      </c>
      <c r="BJ623" s="1">
        <v>45199</v>
      </c>
      <c r="BM623">
        <v>40</v>
      </c>
      <c r="BN623">
        <v>0</v>
      </c>
      <c r="BO623">
        <v>8</v>
      </c>
      <c r="BP623">
        <v>8</v>
      </c>
      <c r="BQ623">
        <v>8</v>
      </c>
      <c r="BR623">
        <v>8</v>
      </c>
      <c r="BS623">
        <v>8</v>
      </c>
      <c r="BT623">
        <v>0</v>
      </c>
      <c r="BU623" t="str">
        <f>"8:00 AM"</f>
        <v>8:00 AM</v>
      </c>
      <c r="BV623" t="str">
        <f>"5:00 PM"</f>
        <v>5:00 PM</v>
      </c>
      <c r="BW623" t="s">
        <v>415</v>
      </c>
      <c r="BX623">
        <v>0</v>
      </c>
      <c r="BY623">
        <v>12</v>
      </c>
      <c r="BZ623" t="s">
        <v>111</v>
      </c>
      <c r="CA623">
        <v>0</v>
      </c>
      <c r="CB623" t="s">
        <v>9434</v>
      </c>
      <c r="CC623" t="s">
        <v>9435</v>
      </c>
      <c r="CD623" t="s">
        <v>7012</v>
      </c>
      <c r="CE623" t="s">
        <v>154</v>
      </c>
      <c r="CF623" t="s">
        <v>117</v>
      </c>
      <c r="CG623">
        <v>96950</v>
      </c>
      <c r="CH623" s="3">
        <v>49940</v>
      </c>
      <c r="CI623" s="3">
        <v>49940</v>
      </c>
      <c r="CL623" t="s">
        <v>3088</v>
      </c>
      <c r="CN623" t="s">
        <v>133</v>
      </c>
      <c r="CP623" t="s">
        <v>111</v>
      </c>
      <c r="CQ623" t="s">
        <v>134</v>
      </c>
      <c r="CR623" t="s">
        <v>134</v>
      </c>
      <c r="CS623" t="s">
        <v>111</v>
      </c>
      <c r="CT623" t="s">
        <v>119</v>
      </c>
      <c r="CU623" t="s">
        <v>134</v>
      </c>
      <c r="CV623" t="s">
        <v>119</v>
      </c>
      <c r="CW623" t="s">
        <v>9436</v>
      </c>
      <c r="CX623">
        <v>16702343203</v>
      </c>
      <c r="CY623" t="s">
        <v>2858</v>
      </c>
      <c r="CZ623" t="s">
        <v>119</v>
      </c>
      <c r="DA623" t="s">
        <v>134</v>
      </c>
      <c r="DB623" t="s">
        <v>111</v>
      </c>
    </row>
    <row r="624" spans="1:111" ht="15" customHeight="1" x14ac:dyDescent="0.25">
      <c r="A624" t="s">
        <v>287</v>
      </c>
      <c r="B624" t="s">
        <v>193</v>
      </c>
      <c r="C624" s="1">
        <v>44077.05625115741</v>
      </c>
      <c r="D624" s="1">
        <v>44158</v>
      </c>
      <c r="E624" t="s">
        <v>138</v>
      </c>
      <c r="F624" s="1">
        <v>44103.833333333336</v>
      </c>
      <c r="G624" t="s">
        <v>134</v>
      </c>
      <c r="H624" t="s">
        <v>111</v>
      </c>
      <c r="I624" t="s">
        <v>111</v>
      </c>
      <c r="J624" t="s">
        <v>288</v>
      </c>
      <c r="L624" t="s">
        <v>289</v>
      </c>
      <c r="N624" t="s">
        <v>116</v>
      </c>
      <c r="O624" t="s">
        <v>117</v>
      </c>
      <c r="P624">
        <v>96950</v>
      </c>
      <c r="Q624" t="s">
        <v>118</v>
      </c>
      <c r="S624">
        <v>16702334140</v>
      </c>
      <c r="U624">
        <v>45399</v>
      </c>
      <c r="V624" t="s">
        <v>120</v>
      </c>
      <c r="X624" t="s">
        <v>290</v>
      </c>
      <c r="Y624" t="s">
        <v>291</v>
      </c>
      <c r="Z624" t="s">
        <v>292</v>
      </c>
      <c r="AA624" t="s">
        <v>293</v>
      </c>
      <c r="AB624" t="s">
        <v>289</v>
      </c>
      <c r="AD624" t="s">
        <v>116</v>
      </c>
      <c r="AE624" t="s">
        <v>117</v>
      </c>
      <c r="AF624">
        <v>96950</v>
      </c>
      <c r="AG624" t="s">
        <v>118</v>
      </c>
      <c r="AI624">
        <v>16702334140</v>
      </c>
      <c r="AK624" t="s">
        <v>294</v>
      </c>
      <c r="BC624" t="str">
        <f>"43-4051.00"</f>
        <v>43-4051.00</v>
      </c>
      <c r="BD624" t="s">
        <v>295</v>
      </c>
      <c r="BE624" t="s">
        <v>296</v>
      </c>
      <c r="BF624" t="s">
        <v>297</v>
      </c>
      <c r="BG624">
        <v>3</v>
      </c>
      <c r="BI624" s="1">
        <v>44105</v>
      </c>
      <c r="BJ624" s="1">
        <v>45199</v>
      </c>
      <c r="BM624">
        <v>40</v>
      </c>
      <c r="BN624">
        <v>0</v>
      </c>
      <c r="BO624">
        <v>8</v>
      </c>
      <c r="BP624">
        <v>8</v>
      </c>
      <c r="BQ624">
        <v>8</v>
      </c>
      <c r="BR624">
        <v>8</v>
      </c>
      <c r="BS624">
        <v>8</v>
      </c>
      <c r="BT624">
        <v>0</v>
      </c>
      <c r="BU624" t="str">
        <f>"9:00 AM"</f>
        <v>9:00 AM</v>
      </c>
      <c r="BV624" t="str">
        <f>"5:00 PM"</f>
        <v>5:00 PM</v>
      </c>
      <c r="BW624" t="s">
        <v>128</v>
      </c>
      <c r="BX624">
        <v>0</v>
      </c>
      <c r="BY624">
        <v>12</v>
      </c>
      <c r="BZ624" t="s">
        <v>111</v>
      </c>
      <c r="CA624">
        <v>0</v>
      </c>
      <c r="CB624" t="s">
        <v>298</v>
      </c>
      <c r="CC624" t="s">
        <v>299</v>
      </c>
      <c r="CE624" t="s">
        <v>116</v>
      </c>
      <c r="CF624" t="s">
        <v>117</v>
      </c>
      <c r="CG624">
        <v>96950</v>
      </c>
      <c r="CH624" s="3">
        <v>12.57</v>
      </c>
      <c r="CI624" s="3">
        <v>13</v>
      </c>
      <c r="CJ624" s="3">
        <v>18.86</v>
      </c>
      <c r="CK624" s="3">
        <v>19.5</v>
      </c>
      <c r="CL624" t="s">
        <v>132</v>
      </c>
      <c r="CN624" t="s">
        <v>133</v>
      </c>
      <c r="CP624" t="s">
        <v>111</v>
      </c>
      <c r="CQ624" t="s">
        <v>134</v>
      </c>
      <c r="CR624" t="s">
        <v>111</v>
      </c>
      <c r="CS624" t="s">
        <v>134</v>
      </c>
      <c r="CT624" t="s">
        <v>134</v>
      </c>
      <c r="CU624" t="s">
        <v>134</v>
      </c>
      <c r="CV624" t="s">
        <v>119</v>
      </c>
      <c r="CW624" t="s">
        <v>300</v>
      </c>
      <c r="CX624">
        <v>16702334140</v>
      </c>
      <c r="CY624" t="s">
        <v>301</v>
      </c>
      <c r="CZ624" t="s">
        <v>302</v>
      </c>
      <c r="DA624" t="s">
        <v>134</v>
      </c>
      <c r="DB624" t="s">
        <v>111</v>
      </c>
    </row>
    <row r="625" spans="1:111" ht="15" customHeight="1" x14ac:dyDescent="0.25">
      <c r="A625" t="s">
        <v>2699</v>
      </c>
      <c r="B625" t="s">
        <v>137</v>
      </c>
      <c r="C625" s="1">
        <v>44077.154586689816</v>
      </c>
      <c r="D625" s="1">
        <v>44166</v>
      </c>
      <c r="E625" t="s">
        <v>138</v>
      </c>
      <c r="F625" s="1">
        <v>44103.833333333336</v>
      </c>
      <c r="G625" t="s">
        <v>134</v>
      </c>
      <c r="H625" t="s">
        <v>111</v>
      </c>
      <c r="I625" t="s">
        <v>111</v>
      </c>
      <c r="J625" t="s">
        <v>2700</v>
      </c>
      <c r="K625" t="s">
        <v>2701</v>
      </c>
      <c r="L625" t="s">
        <v>2702</v>
      </c>
      <c r="N625" t="s">
        <v>116</v>
      </c>
      <c r="O625" t="s">
        <v>117</v>
      </c>
      <c r="P625">
        <v>96950</v>
      </c>
      <c r="Q625" t="s">
        <v>118</v>
      </c>
      <c r="S625">
        <v>16702351033</v>
      </c>
      <c r="U625">
        <v>72251</v>
      </c>
      <c r="V625" t="s">
        <v>120</v>
      </c>
      <c r="X625" t="s">
        <v>2703</v>
      </c>
      <c r="Y625" t="s">
        <v>2704</v>
      </c>
      <c r="Z625" t="s">
        <v>2705</v>
      </c>
      <c r="AA625" t="s">
        <v>2706</v>
      </c>
      <c r="AB625" t="s">
        <v>2707</v>
      </c>
      <c r="AD625" t="s">
        <v>116</v>
      </c>
      <c r="AE625" t="s">
        <v>117</v>
      </c>
      <c r="AF625">
        <v>96950</v>
      </c>
      <c r="AG625" t="s">
        <v>118</v>
      </c>
      <c r="AI625">
        <v>16704830213</v>
      </c>
      <c r="AK625" t="s">
        <v>2708</v>
      </c>
      <c r="BC625" t="str">
        <f>"35-2014.00"</f>
        <v>35-2014.00</v>
      </c>
      <c r="BD625" t="s">
        <v>393</v>
      </c>
      <c r="BE625" t="s">
        <v>2709</v>
      </c>
      <c r="BF625" t="s">
        <v>395</v>
      </c>
      <c r="BG625">
        <v>6</v>
      </c>
      <c r="BH625">
        <v>6</v>
      </c>
      <c r="BI625" s="1">
        <v>44105</v>
      </c>
      <c r="BJ625" s="1">
        <v>44469</v>
      </c>
      <c r="BK625" s="1">
        <v>44166</v>
      </c>
      <c r="BL625" s="1">
        <v>44469</v>
      </c>
      <c r="BM625">
        <v>40</v>
      </c>
      <c r="BN625">
        <v>0</v>
      </c>
      <c r="BO625">
        <v>8</v>
      </c>
      <c r="BP625">
        <v>8</v>
      </c>
      <c r="BQ625">
        <v>8</v>
      </c>
      <c r="BR625">
        <v>8</v>
      </c>
      <c r="BS625">
        <v>8</v>
      </c>
      <c r="BT625">
        <v>0</v>
      </c>
      <c r="BU625" t="str">
        <f>"10:00 AM"</f>
        <v>10:00 AM</v>
      </c>
      <c r="BV625" t="str">
        <f>"9:00 PM"</f>
        <v>9:00 PM</v>
      </c>
      <c r="BW625" t="s">
        <v>128</v>
      </c>
      <c r="BX625">
        <v>0</v>
      </c>
      <c r="BY625">
        <v>12</v>
      </c>
      <c r="BZ625" t="s">
        <v>111</v>
      </c>
      <c r="CA625">
        <v>0</v>
      </c>
      <c r="CB625" t="s">
        <v>2710</v>
      </c>
      <c r="CC625" t="s">
        <v>2711</v>
      </c>
      <c r="CD625" t="s">
        <v>2712</v>
      </c>
      <c r="CE625" t="s">
        <v>116</v>
      </c>
      <c r="CF625" t="s">
        <v>117</v>
      </c>
      <c r="CG625">
        <v>96950</v>
      </c>
      <c r="CH625" s="3">
        <v>10.68</v>
      </c>
      <c r="CI625" s="3">
        <v>10.68</v>
      </c>
      <c r="CJ625" s="3">
        <v>16.02</v>
      </c>
      <c r="CK625" s="3">
        <v>16.02</v>
      </c>
      <c r="CL625" t="s">
        <v>132</v>
      </c>
      <c r="CM625" t="s">
        <v>119</v>
      </c>
      <c r="CN625" t="s">
        <v>133</v>
      </c>
      <c r="CP625" t="s">
        <v>111</v>
      </c>
      <c r="CQ625" t="s">
        <v>134</v>
      </c>
      <c r="CR625" t="s">
        <v>111</v>
      </c>
      <c r="CS625" t="s">
        <v>134</v>
      </c>
      <c r="CT625" t="s">
        <v>119</v>
      </c>
      <c r="CU625" t="s">
        <v>134</v>
      </c>
      <c r="CV625" t="s">
        <v>119</v>
      </c>
      <c r="CW625" t="s">
        <v>119</v>
      </c>
      <c r="CX625">
        <v>16702351033</v>
      </c>
      <c r="CY625" t="s">
        <v>2713</v>
      </c>
      <c r="CZ625" t="s">
        <v>119</v>
      </c>
      <c r="DA625" t="s">
        <v>134</v>
      </c>
      <c r="DB625" t="s">
        <v>111</v>
      </c>
      <c r="DC625" t="s">
        <v>2714</v>
      </c>
      <c r="DD625" t="s">
        <v>2715</v>
      </c>
      <c r="DE625" t="s">
        <v>292</v>
      </c>
      <c r="DG625" t="s">
        <v>2716</v>
      </c>
    </row>
    <row r="626" spans="1:111" ht="15" customHeight="1" x14ac:dyDescent="0.25">
      <c r="A626" t="s">
        <v>4046</v>
      </c>
      <c r="B626" t="s">
        <v>137</v>
      </c>
      <c r="C626" s="1">
        <v>44077.156405671296</v>
      </c>
      <c r="D626" s="1">
        <v>44169</v>
      </c>
      <c r="E626" t="s">
        <v>138</v>
      </c>
      <c r="F626" s="1">
        <v>44103.833333333336</v>
      </c>
      <c r="G626" t="s">
        <v>134</v>
      </c>
      <c r="H626" t="s">
        <v>111</v>
      </c>
      <c r="I626" t="s">
        <v>111</v>
      </c>
      <c r="J626" t="s">
        <v>2700</v>
      </c>
      <c r="K626" t="s">
        <v>2701</v>
      </c>
      <c r="L626" t="s">
        <v>2702</v>
      </c>
      <c r="N626" t="s">
        <v>116</v>
      </c>
      <c r="O626" t="s">
        <v>117</v>
      </c>
      <c r="P626">
        <v>96950</v>
      </c>
      <c r="Q626" t="s">
        <v>118</v>
      </c>
      <c r="S626">
        <v>16702351033</v>
      </c>
      <c r="U626">
        <v>72251</v>
      </c>
      <c r="V626" t="s">
        <v>120</v>
      </c>
      <c r="X626" t="s">
        <v>2714</v>
      </c>
      <c r="Y626" t="s">
        <v>2715</v>
      </c>
      <c r="Z626" t="s">
        <v>1995</v>
      </c>
      <c r="AA626" t="s">
        <v>4047</v>
      </c>
      <c r="AB626" t="s">
        <v>2707</v>
      </c>
      <c r="AD626" t="s">
        <v>116</v>
      </c>
      <c r="AE626" t="s">
        <v>117</v>
      </c>
      <c r="AF626">
        <v>96950</v>
      </c>
      <c r="AG626" t="s">
        <v>118</v>
      </c>
      <c r="AI626">
        <v>16704830213</v>
      </c>
      <c r="AK626" t="s">
        <v>2716</v>
      </c>
      <c r="BC626" t="str">
        <f>"35-1012.00"</f>
        <v>35-1012.00</v>
      </c>
      <c r="BD626" t="s">
        <v>1814</v>
      </c>
      <c r="BE626" t="s">
        <v>4048</v>
      </c>
      <c r="BF626" t="s">
        <v>4049</v>
      </c>
      <c r="BG626">
        <v>1</v>
      </c>
      <c r="BH626">
        <v>1</v>
      </c>
      <c r="BI626" s="1">
        <v>44105</v>
      </c>
      <c r="BJ626" s="1">
        <v>44469</v>
      </c>
      <c r="BK626" s="1">
        <v>44169</v>
      </c>
      <c r="BL626" s="1">
        <v>44469</v>
      </c>
      <c r="BM626">
        <v>40</v>
      </c>
      <c r="BN626">
        <v>0</v>
      </c>
      <c r="BO626">
        <v>8</v>
      </c>
      <c r="BP626">
        <v>8</v>
      </c>
      <c r="BQ626">
        <v>8</v>
      </c>
      <c r="BR626">
        <v>8</v>
      </c>
      <c r="BS626">
        <v>8</v>
      </c>
      <c r="BT626">
        <v>0</v>
      </c>
      <c r="BU626" t="str">
        <f>"10:00 AM"</f>
        <v>10:00 AM</v>
      </c>
      <c r="BV626" t="str">
        <f>"9:00 PM"</f>
        <v>9:00 PM</v>
      </c>
      <c r="BW626" t="s">
        <v>128</v>
      </c>
      <c r="BX626">
        <v>0</v>
      </c>
      <c r="BY626">
        <v>12</v>
      </c>
      <c r="BZ626" t="s">
        <v>134</v>
      </c>
      <c r="CA626">
        <v>5</v>
      </c>
      <c r="CB626" t="s">
        <v>4050</v>
      </c>
      <c r="CC626" t="s">
        <v>2711</v>
      </c>
      <c r="CD626" t="s">
        <v>420</v>
      </c>
      <c r="CE626" t="s">
        <v>116</v>
      </c>
      <c r="CF626" t="s">
        <v>117</v>
      </c>
      <c r="CG626">
        <v>96950</v>
      </c>
      <c r="CH626" s="3">
        <v>11.88</v>
      </c>
      <c r="CI626" s="3">
        <v>11.88</v>
      </c>
      <c r="CJ626" s="3">
        <v>17.82</v>
      </c>
      <c r="CK626" s="3">
        <v>17.82</v>
      </c>
      <c r="CL626" t="s">
        <v>132</v>
      </c>
      <c r="CM626" t="s">
        <v>119</v>
      </c>
      <c r="CN626" t="s">
        <v>133</v>
      </c>
      <c r="CP626" t="s">
        <v>111</v>
      </c>
      <c r="CQ626" t="s">
        <v>134</v>
      </c>
      <c r="CR626" t="s">
        <v>111</v>
      </c>
      <c r="CS626" t="s">
        <v>134</v>
      </c>
      <c r="CT626" t="s">
        <v>119</v>
      </c>
      <c r="CU626" t="s">
        <v>134</v>
      </c>
      <c r="CV626" t="s">
        <v>119</v>
      </c>
      <c r="CW626" t="s">
        <v>119</v>
      </c>
      <c r="CX626">
        <v>16702351033</v>
      </c>
      <c r="CY626" t="s">
        <v>2713</v>
      </c>
      <c r="CZ626" t="s">
        <v>119</v>
      </c>
      <c r="DA626" t="s">
        <v>134</v>
      </c>
      <c r="DB626" t="s">
        <v>111</v>
      </c>
      <c r="DC626" t="s">
        <v>2714</v>
      </c>
      <c r="DD626" t="s">
        <v>2715</v>
      </c>
      <c r="DE626" t="s">
        <v>292</v>
      </c>
      <c r="DG626" t="s">
        <v>2716</v>
      </c>
    </row>
    <row r="627" spans="1:111" ht="15" customHeight="1" x14ac:dyDescent="0.25">
      <c r="A627" t="s">
        <v>6544</v>
      </c>
      <c r="B627" t="s">
        <v>137</v>
      </c>
      <c r="C627" s="1">
        <v>44077.186274305554</v>
      </c>
      <c r="D627" s="1">
        <v>44153</v>
      </c>
      <c r="E627" t="s">
        <v>138</v>
      </c>
      <c r="F627" s="1">
        <v>44103.833333333336</v>
      </c>
      <c r="G627" t="s">
        <v>111</v>
      </c>
      <c r="H627" t="s">
        <v>111</v>
      </c>
      <c r="I627" t="s">
        <v>111</v>
      </c>
      <c r="J627" t="s">
        <v>6545</v>
      </c>
      <c r="K627" t="s">
        <v>6546</v>
      </c>
      <c r="L627" t="s">
        <v>6547</v>
      </c>
      <c r="N627" t="s">
        <v>154</v>
      </c>
      <c r="O627" t="s">
        <v>117</v>
      </c>
      <c r="P627">
        <v>96950</v>
      </c>
      <c r="Q627" t="s">
        <v>118</v>
      </c>
      <c r="S627">
        <v>16702879828</v>
      </c>
      <c r="U627">
        <v>56152</v>
      </c>
      <c r="V627" t="s">
        <v>120</v>
      </c>
      <c r="X627" t="s">
        <v>6548</v>
      </c>
      <c r="Y627" t="s">
        <v>6549</v>
      </c>
      <c r="AA627" t="s">
        <v>3078</v>
      </c>
      <c r="AB627" t="s">
        <v>6547</v>
      </c>
      <c r="AC627" t="s">
        <v>1901</v>
      </c>
      <c r="AD627" t="s">
        <v>154</v>
      </c>
      <c r="AE627" t="s">
        <v>117</v>
      </c>
      <c r="AF627">
        <v>96950</v>
      </c>
      <c r="AG627" t="s">
        <v>118</v>
      </c>
      <c r="AI627">
        <v>16702879828</v>
      </c>
      <c r="AK627" t="s">
        <v>6550</v>
      </c>
      <c r="AL627" t="s">
        <v>1754</v>
      </c>
      <c r="AM627" t="s">
        <v>5193</v>
      </c>
      <c r="AN627" t="s">
        <v>6551</v>
      </c>
      <c r="AP627" t="s">
        <v>5195</v>
      </c>
      <c r="AR627" t="s">
        <v>154</v>
      </c>
      <c r="AS627" t="s">
        <v>117</v>
      </c>
      <c r="AT627">
        <v>96950</v>
      </c>
      <c r="AU627" t="s">
        <v>118</v>
      </c>
      <c r="AW627">
        <v>16702875139</v>
      </c>
      <c r="AY627" t="s">
        <v>4732</v>
      </c>
      <c r="AZ627" t="s">
        <v>5197</v>
      </c>
      <c r="BC627" t="str">
        <f>"39-7011.00"</f>
        <v>39-7011.00</v>
      </c>
      <c r="BD627" t="s">
        <v>244</v>
      </c>
      <c r="BE627" t="s">
        <v>6552</v>
      </c>
      <c r="BF627" t="s">
        <v>6553</v>
      </c>
      <c r="BG627">
        <v>2</v>
      </c>
      <c r="BH627">
        <v>2</v>
      </c>
      <c r="BI627" s="1">
        <v>44104</v>
      </c>
      <c r="BJ627" s="1">
        <v>44470</v>
      </c>
      <c r="BK627" s="1">
        <v>44153</v>
      </c>
      <c r="BL627" s="1">
        <v>44470</v>
      </c>
      <c r="BM627">
        <v>40</v>
      </c>
      <c r="BN627">
        <v>8</v>
      </c>
      <c r="BO627">
        <v>8</v>
      </c>
      <c r="BP627">
        <v>0</v>
      </c>
      <c r="BQ627">
        <v>0</v>
      </c>
      <c r="BR627">
        <v>8</v>
      </c>
      <c r="BS627">
        <v>8</v>
      </c>
      <c r="BT627">
        <v>8</v>
      </c>
      <c r="BU627" t="str">
        <f>"8:00 AM"</f>
        <v>8:00 AM</v>
      </c>
      <c r="BV627" t="str">
        <f t="shared" ref="BV627:BV633" si="39">"5:00 PM"</f>
        <v>5:00 PM</v>
      </c>
      <c r="BW627" t="s">
        <v>162</v>
      </c>
      <c r="BX627">
        <v>0</v>
      </c>
      <c r="BY627">
        <v>6</v>
      </c>
      <c r="BZ627" t="s">
        <v>111</v>
      </c>
      <c r="CA627">
        <v>0</v>
      </c>
      <c r="CB627" t="s">
        <v>6554</v>
      </c>
      <c r="CC627" t="s">
        <v>6555</v>
      </c>
      <c r="CD627" t="s">
        <v>6547</v>
      </c>
      <c r="CE627" t="s">
        <v>154</v>
      </c>
      <c r="CF627" t="s">
        <v>117</v>
      </c>
      <c r="CG627">
        <v>96950</v>
      </c>
      <c r="CH627" s="3">
        <v>11.17</v>
      </c>
      <c r="CI627" s="3">
        <v>11.17</v>
      </c>
      <c r="CJ627" s="3">
        <v>16.75</v>
      </c>
      <c r="CK627" s="3">
        <v>16.75</v>
      </c>
      <c r="CL627" t="s">
        <v>132</v>
      </c>
      <c r="CM627" t="s">
        <v>162</v>
      </c>
      <c r="CN627" t="s">
        <v>133</v>
      </c>
      <c r="CP627" t="s">
        <v>111</v>
      </c>
      <c r="CQ627" t="s">
        <v>134</v>
      </c>
      <c r="CR627" t="s">
        <v>111</v>
      </c>
      <c r="CS627" t="s">
        <v>134</v>
      </c>
      <c r="CT627" t="s">
        <v>119</v>
      </c>
      <c r="CU627" t="s">
        <v>134</v>
      </c>
      <c r="CV627" t="s">
        <v>119</v>
      </c>
      <c r="CW627" t="s">
        <v>6556</v>
      </c>
      <c r="CX627">
        <v>16702879828</v>
      </c>
      <c r="CY627" t="s">
        <v>6550</v>
      </c>
      <c r="CZ627" t="s">
        <v>268</v>
      </c>
      <c r="DA627" t="s">
        <v>134</v>
      </c>
      <c r="DB627" t="s">
        <v>111</v>
      </c>
      <c r="DC627" t="s">
        <v>5193</v>
      </c>
      <c r="DD627" t="s">
        <v>6551</v>
      </c>
      <c r="DF627" t="s">
        <v>5197</v>
      </c>
      <c r="DG627" t="s">
        <v>4732</v>
      </c>
    </row>
    <row r="628" spans="1:111" ht="15" customHeight="1" x14ac:dyDescent="0.25">
      <c r="A628" t="s">
        <v>9130</v>
      </c>
      <c r="B628" t="s">
        <v>109</v>
      </c>
      <c r="C628" s="1">
        <v>44077.20213020833</v>
      </c>
      <c r="D628" s="1">
        <v>44180</v>
      </c>
      <c r="E628" t="s">
        <v>138</v>
      </c>
      <c r="F628" s="1">
        <v>44103.833333333336</v>
      </c>
      <c r="G628" t="s">
        <v>111</v>
      </c>
      <c r="H628" t="s">
        <v>111</v>
      </c>
      <c r="I628" t="s">
        <v>111</v>
      </c>
      <c r="J628" t="s">
        <v>9131</v>
      </c>
      <c r="K628" t="s">
        <v>9132</v>
      </c>
      <c r="L628" t="s">
        <v>9133</v>
      </c>
      <c r="M628" t="s">
        <v>9134</v>
      </c>
      <c r="N628" t="s">
        <v>116</v>
      </c>
      <c r="O628" t="s">
        <v>117</v>
      </c>
      <c r="P628">
        <v>96950</v>
      </c>
      <c r="Q628" t="s">
        <v>118</v>
      </c>
      <c r="R628" t="s">
        <v>119</v>
      </c>
      <c r="S628">
        <v>16702330744</v>
      </c>
      <c r="U628">
        <v>48832</v>
      </c>
      <c r="V628" t="s">
        <v>120</v>
      </c>
      <c r="X628" t="s">
        <v>4062</v>
      </c>
      <c r="Y628" t="s">
        <v>4063</v>
      </c>
      <c r="Z628" t="s">
        <v>759</v>
      </c>
      <c r="AA628" t="s">
        <v>333</v>
      </c>
      <c r="AB628" t="s">
        <v>9133</v>
      </c>
      <c r="AC628" t="s">
        <v>9134</v>
      </c>
      <c r="AD628" t="s">
        <v>116</v>
      </c>
      <c r="AE628" t="s">
        <v>117</v>
      </c>
      <c r="AF628">
        <v>96950</v>
      </c>
      <c r="AG628" t="s">
        <v>118</v>
      </c>
      <c r="AH628" t="s">
        <v>119</v>
      </c>
      <c r="AI628">
        <v>16702330744</v>
      </c>
      <c r="AK628" t="s">
        <v>4073</v>
      </c>
      <c r="BC628" t="str">
        <f>"47-2073.00"</f>
        <v>47-2073.00</v>
      </c>
      <c r="BD628" t="s">
        <v>4173</v>
      </c>
      <c r="BE628" t="s">
        <v>9135</v>
      </c>
      <c r="BF628" t="s">
        <v>9136</v>
      </c>
      <c r="BG628">
        <v>1</v>
      </c>
      <c r="BI628" s="1">
        <v>44105</v>
      </c>
      <c r="BJ628" s="1">
        <v>44469</v>
      </c>
      <c r="BM628">
        <v>40</v>
      </c>
      <c r="BN628">
        <v>0</v>
      </c>
      <c r="BO628">
        <v>8</v>
      </c>
      <c r="BP628">
        <v>8</v>
      </c>
      <c r="BQ628">
        <v>8</v>
      </c>
      <c r="BR628">
        <v>8</v>
      </c>
      <c r="BS628">
        <v>8</v>
      </c>
      <c r="BT628">
        <v>0</v>
      </c>
      <c r="BU628" t="str">
        <f>"8:00 AM"</f>
        <v>8:00 AM</v>
      </c>
      <c r="BV628" t="str">
        <f t="shared" si="39"/>
        <v>5:00 PM</v>
      </c>
      <c r="BW628" t="s">
        <v>128</v>
      </c>
      <c r="BX628">
        <v>0</v>
      </c>
      <c r="BY628">
        <v>12</v>
      </c>
      <c r="BZ628" t="s">
        <v>111</v>
      </c>
      <c r="CA628">
        <v>0</v>
      </c>
      <c r="CB628" t="s">
        <v>9137</v>
      </c>
      <c r="CC628" t="s">
        <v>9138</v>
      </c>
      <c r="CD628" t="s">
        <v>4071</v>
      </c>
      <c r="CE628" t="s">
        <v>116</v>
      </c>
      <c r="CF628" t="s">
        <v>117</v>
      </c>
      <c r="CG628">
        <v>96950</v>
      </c>
      <c r="CH628" s="3">
        <v>17.38</v>
      </c>
      <c r="CI628" s="3">
        <v>17.38</v>
      </c>
      <c r="CJ628" s="3">
        <v>26.07</v>
      </c>
      <c r="CK628" s="3">
        <v>26.07</v>
      </c>
      <c r="CL628" t="s">
        <v>132</v>
      </c>
      <c r="CM628" t="s">
        <v>119</v>
      </c>
      <c r="CN628" t="s">
        <v>133</v>
      </c>
      <c r="CP628" t="s">
        <v>111</v>
      </c>
      <c r="CQ628" t="s">
        <v>134</v>
      </c>
      <c r="CR628" t="s">
        <v>134</v>
      </c>
      <c r="CS628" t="s">
        <v>134</v>
      </c>
      <c r="CT628" t="s">
        <v>119</v>
      </c>
      <c r="CU628" t="s">
        <v>134</v>
      </c>
      <c r="CV628" t="s">
        <v>119</v>
      </c>
      <c r="CW628" t="s">
        <v>119</v>
      </c>
      <c r="CX628">
        <v>16702330744</v>
      </c>
      <c r="CY628" t="s">
        <v>4073</v>
      </c>
      <c r="CZ628" t="s">
        <v>119</v>
      </c>
      <c r="DA628" t="s">
        <v>134</v>
      </c>
      <c r="DB628" t="s">
        <v>111</v>
      </c>
    </row>
    <row r="629" spans="1:111" ht="15" customHeight="1" x14ac:dyDescent="0.25">
      <c r="A629" t="s">
        <v>572</v>
      </c>
      <c r="B629" t="s">
        <v>193</v>
      </c>
      <c r="C629" s="1">
        <v>44077.750636111108</v>
      </c>
      <c r="D629" s="1">
        <v>44172</v>
      </c>
      <c r="E629" t="s">
        <v>110</v>
      </c>
      <c r="G629" t="s">
        <v>111</v>
      </c>
      <c r="H629" t="s">
        <v>111</v>
      </c>
      <c r="I629" t="s">
        <v>111</v>
      </c>
      <c r="J629" t="s">
        <v>151</v>
      </c>
      <c r="L629" t="s">
        <v>152</v>
      </c>
      <c r="N629" t="s">
        <v>154</v>
      </c>
      <c r="O629" t="s">
        <v>117</v>
      </c>
      <c r="P629">
        <v>96950</v>
      </c>
      <c r="Q629" t="s">
        <v>118</v>
      </c>
      <c r="S629">
        <v>16702358722</v>
      </c>
      <c r="U629">
        <v>561720</v>
      </c>
      <c r="V629" t="s">
        <v>421</v>
      </c>
      <c r="W629" t="s">
        <v>134</v>
      </c>
      <c r="X629" t="s">
        <v>155</v>
      </c>
      <c r="Y629" t="s">
        <v>156</v>
      </c>
      <c r="Z629" t="s">
        <v>157</v>
      </c>
      <c r="AA629" t="s">
        <v>158</v>
      </c>
      <c r="AB629" t="s">
        <v>159</v>
      </c>
      <c r="AD629" t="s">
        <v>154</v>
      </c>
      <c r="AE629" t="s">
        <v>117</v>
      </c>
      <c r="AF629">
        <v>96950</v>
      </c>
      <c r="AG629" t="s">
        <v>118</v>
      </c>
      <c r="AI629">
        <v>16709890917</v>
      </c>
      <c r="AK629" t="s">
        <v>160</v>
      </c>
      <c r="BC629" t="str">
        <f>"43-6011.00"</f>
        <v>43-6011.00</v>
      </c>
      <c r="BD629" t="s">
        <v>573</v>
      </c>
      <c r="BE629" t="s">
        <v>574</v>
      </c>
      <c r="BF629" t="s">
        <v>575</v>
      </c>
      <c r="BG629">
        <v>1</v>
      </c>
      <c r="BI629" s="1">
        <v>44105</v>
      </c>
      <c r="BJ629" s="1">
        <v>44469</v>
      </c>
      <c r="BM629">
        <v>35</v>
      </c>
      <c r="BN629">
        <v>0</v>
      </c>
      <c r="BO629">
        <v>7</v>
      </c>
      <c r="BP629">
        <v>7</v>
      </c>
      <c r="BQ629">
        <v>7</v>
      </c>
      <c r="BR629">
        <v>7</v>
      </c>
      <c r="BS629">
        <v>7</v>
      </c>
      <c r="BT629">
        <v>0</v>
      </c>
      <c r="BU629" t="str">
        <f>"9:00 AM"</f>
        <v>9:00 AM</v>
      </c>
      <c r="BV629" t="str">
        <f t="shared" si="39"/>
        <v>5:00 PM</v>
      </c>
      <c r="BW629" t="s">
        <v>349</v>
      </c>
      <c r="BX629">
        <v>0</v>
      </c>
      <c r="BY629">
        <v>12</v>
      </c>
      <c r="BZ629" t="s">
        <v>111</v>
      </c>
      <c r="CA629">
        <v>0</v>
      </c>
      <c r="CB629" t="s">
        <v>576</v>
      </c>
      <c r="CC629" t="s">
        <v>152</v>
      </c>
      <c r="CE629" t="s">
        <v>154</v>
      </c>
      <c r="CF629" t="s">
        <v>117</v>
      </c>
      <c r="CG629">
        <v>96950</v>
      </c>
      <c r="CH629" s="3">
        <v>23.43</v>
      </c>
      <c r="CI629" s="3">
        <v>23.43</v>
      </c>
      <c r="CJ629" s="3">
        <v>35.15</v>
      </c>
      <c r="CK629" s="3">
        <v>35.15</v>
      </c>
      <c r="CL629" t="s">
        <v>132</v>
      </c>
      <c r="CN629" t="s">
        <v>133</v>
      </c>
      <c r="CP629" t="s">
        <v>134</v>
      </c>
      <c r="CQ629" t="s">
        <v>134</v>
      </c>
      <c r="CR629" t="s">
        <v>134</v>
      </c>
      <c r="CS629" t="s">
        <v>134</v>
      </c>
      <c r="CT629" t="s">
        <v>134</v>
      </c>
      <c r="CU629" t="s">
        <v>134</v>
      </c>
      <c r="CV629" t="s">
        <v>134</v>
      </c>
      <c r="CW629" t="s">
        <v>164</v>
      </c>
      <c r="CX629">
        <v>16709890917</v>
      </c>
      <c r="CY629" t="s">
        <v>160</v>
      </c>
      <c r="CZ629" t="s">
        <v>165</v>
      </c>
      <c r="DA629" t="s">
        <v>134</v>
      </c>
      <c r="DB629" t="s">
        <v>134</v>
      </c>
    </row>
    <row r="630" spans="1:111" ht="15" customHeight="1" x14ac:dyDescent="0.25">
      <c r="A630" t="s">
        <v>828</v>
      </c>
      <c r="B630" t="s">
        <v>109</v>
      </c>
      <c r="C630" s="1">
        <v>44077.84118703704</v>
      </c>
      <c r="D630" s="1">
        <v>44165</v>
      </c>
      <c r="E630" t="s">
        <v>138</v>
      </c>
      <c r="F630" s="1">
        <v>44103.833333333336</v>
      </c>
      <c r="G630" t="s">
        <v>134</v>
      </c>
      <c r="H630" t="s">
        <v>111</v>
      </c>
      <c r="I630" t="s">
        <v>111</v>
      </c>
      <c r="J630" t="s">
        <v>829</v>
      </c>
      <c r="K630" t="s">
        <v>830</v>
      </c>
      <c r="L630" t="s">
        <v>831</v>
      </c>
      <c r="M630" t="s">
        <v>832</v>
      </c>
      <c r="N630" t="s">
        <v>116</v>
      </c>
      <c r="O630" t="s">
        <v>117</v>
      </c>
      <c r="P630">
        <v>96950</v>
      </c>
      <c r="Q630" t="s">
        <v>118</v>
      </c>
      <c r="S630">
        <v>16704881688</v>
      </c>
      <c r="U630">
        <v>72111</v>
      </c>
      <c r="V630" t="s">
        <v>120</v>
      </c>
      <c r="X630" t="s">
        <v>833</v>
      </c>
      <c r="Y630" t="s">
        <v>834</v>
      </c>
      <c r="AA630" t="s">
        <v>835</v>
      </c>
      <c r="AB630" t="s">
        <v>831</v>
      </c>
      <c r="AC630" t="s">
        <v>836</v>
      </c>
      <c r="AD630" t="s">
        <v>116</v>
      </c>
      <c r="AE630" t="s">
        <v>117</v>
      </c>
      <c r="AF630">
        <v>96950</v>
      </c>
      <c r="AG630" t="s">
        <v>118</v>
      </c>
      <c r="AI630">
        <v>16704881688</v>
      </c>
      <c r="AK630" t="s">
        <v>837</v>
      </c>
      <c r="BC630" t="str">
        <f>"11-1021.00"</f>
        <v>11-1021.00</v>
      </c>
      <c r="BD630" t="s">
        <v>838</v>
      </c>
      <c r="BE630" t="s">
        <v>839</v>
      </c>
      <c r="BF630" t="s">
        <v>840</v>
      </c>
      <c r="BG630">
        <v>1</v>
      </c>
      <c r="BI630" s="1">
        <v>44105</v>
      </c>
      <c r="BJ630" s="1">
        <v>44469</v>
      </c>
      <c r="BM630">
        <v>40</v>
      </c>
      <c r="BN630">
        <v>0</v>
      </c>
      <c r="BO630">
        <v>8</v>
      </c>
      <c r="BP630">
        <v>8</v>
      </c>
      <c r="BQ630">
        <v>8</v>
      </c>
      <c r="BR630">
        <v>8</v>
      </c>
      <c r="BS630">
        <v>8</v>
      </c>
      <c r="BT630">
        <v>0</v>
      </c>
      <c r="BU630" t="str">
        <f>"8:00 AM"</f>
        <v>8:00 AM</v>
      </c>
      <c r="BV630" t="str">
        <f t="shared" si="39"/>
        <v>5:00 PM</v>
      </c>
      <c r="BW630" t="s">
        <v>128</v>
      </c>
      <c r="BX630">
        <v>0</v>
      </c>
      <c r="BY630">
        <v>12</v>
      </c>
      <c r="BZ630" t="s">
        <v>134</v>
      </c>
      <c r="CA630">
        <v>3</v>
      </c>
      <c r="CB630" t="s">
        <v>841</v>
      </c>
      <c r="CC630" t="s">
        <v>831</v>
      </c>
      <c r="CD630" t="s">
        <v>832</v>
      </c>
      <c r="CE630" t="s">
        <v>116</v>
      </c>
      <c r="CF630" t="s">
        <v>117</v>
      </c>
      <c r="CG630">
        <v>96950</v>
      </c>
      <c r="CH630" s="3">
        <v>30.92</v>
      </c>
      <c r="CI630" s="3">
        <v>30.92</v>
      </c>
      <c r="CJ630" s="3">
        <v>46.38</v>
      </c>
      <c r="CK630" s="3">
        <v>46.38</v>
      </c>
      <c r="CL630" t="s">
        <v>132</v>
      </c>
      <c r="CM630" t="s">
        <v>268</v>
      </c>
      <c r="CN630" t="s">
        <v>133</v>
      </c>
      <c r="CP630" t="s">
        <v>111</v>
      </c>
      <c r="CQ630" t="s">
        <v>134</v>
      </c>
      <c r="CR630" t="s">
        <v>111</v>
      </c>
      <c r="CS630" t="s">
        <v>134</v>
      </c>
      <c r="CT630" t="s">
        <v>119</v>
      </c>
      <c r="CU630" t="s">
        <v>134</v>
      </c>
      <c r="CV630" t="s">
        <v>119</v>
      </c>
      <c r="CW630" t="s">
        <v>842</v>
      </c>
      <c r="CX630">
        <v>16704881688</v>
      </c>
      <c r="CY630" t="s">
        <v>837</v>
      </c>
      <c r="CZ630" t="s">
        <v>119</v>
      </c>
      <c r="DA630" t="s">
        <v>134</v>
      </c>
      <c r="DB630" t="s">
        <v>111</v>
      </c>
    </row>
    <row r="631" spans="1:111" ht="15" customHeight="1" x14ac:dyDescent="0.25">
      <c r="A631" t="s">
        <v>1103</v>
      </c>
      <c r="B631" t="s">
        <v>137</v>
      </c>
      <c r="C631" s="1">
        <v>44077.879241666669</v>
      </c>
      <c r="D631" s="1">
        <v>44134</v>
      </c>
      <c r="E631" t="s">
        <v>138</v>
      </c>
      <c r="F631" s="1">
        <v>44103.833333333336</v>
      </c>
      <c r="G631" t="s">
        <v>134</v>
      </c>
      <c r="H631" t="s">
        <v>111</v>
      </c>
      <c r="I631" t="s">
        <v>111</v>
      </c>
      <c r="J631" t="s">
        <v>1104</v>
      </c>
      <c r="L631" t="s">
        <v>1105</v>
      </c>
      <c r="N631" t="s">
        <v>116</v>
      </c>
      <c r="O631" t="s">
        <v>117</v>
      </c>
      <c r="P631">
        <v>96950</v>
      </c>
      <c r="Q631" t="s">
        <v>118</v>
      </c>
      <c r="S631">
        <v>16702358748</v>
      </c>
      <c r="U631">
        <v>23611</v>
      </c>
      <c r="V631" t="s">
        <v>120</v>
      </c>
      <c r="X631" t="s">
        <v>1106</v>
      </c>
      <c r="Y631" t="s">
        <v>1107</v>
      </c>
      <c r="Z631" t="s">
        <v>1108</v>
      </c>
      <c r="AA631" t="s">
        <v>1109</v>
      </c>
      <c r="AB631" t="s">
        <v>1110</v>
      </c>
      <c r="AD631" t="s">
        <v>154</v>
      </c>
      <c r="AE631" t="s">
        <v>117</v>
      </c>
      <c r="AF631">
        <v>96950</v>
      </c>
      <c r="AG631" t="s">
        <v>118</v>
      </c>
      <c r="AI631">
        <v>16702358748</v>
      </c>
      <c r="AK631" t="s">
        <v>1111</v>
      </c>
      <c r="BC631" t="str">
        <f>"47-2061.00"</f>
        <v>47-2061.00</v>
      </c>
      <c r="BD631" t="s">
        <v>628</v>
      </c>
      <c r="BE631" t="s">
        <v>1112</v>
      </c>
      <c r="BF631" t="s">
        <v>1113</v>
      </c>
      <c r="BG631">
        <v>3</v>
      </c>
      <c r="BH631">
        <v>3</v>
      </c>
      <c r="BI631" s="1">
        <v>44105</v>
      </c>
      <c r="BJ631" s="1">
        <v>45199</v>
      </c>
      <c r="BK631" s="1">
        <v>44134</v>
      </c>
      <c r="BL631" s="1">
        <v>45199</v>
      </c>
      <c r="BM631">
        <v>35</v>
      </c>
      <c r="BN631">
        <v>0</v>
      </c>
      <c r="BO631">
        <v>7</v>
      </c>
      <c r="BP631">
        <v>7</v>
      </c>
      <c r="BQ631">
        <v>7</v>
      </c>
      <c r="BR631">
        <v>7</v>
      </c>
      <c r="BS631">
        <v>7</v>
      </c>
      <c r="BT631">
        <v>0</v>
      </c>
      <c r="BU631" t="str">
        <f>"9:00 AM"</f>
        <v>9:00 AM</v>
      </c>
      <c r="BV631" t="str">
        <f t="shared" si="39"/>
        <v>5:00 PM</v>
      </c>
      <c r="BW631" t="s">
        <v>162</v>
      </c>
      <c r="BX631">
        <v>0</v>
      </c>
      <c r="BY631">
        <v>12</v>
      </c>
      <c r="BZ631" t="s">
        <v>111</v>
      </c>
      <c r="CA631">
        <v>0</v>
      </c>
      <c r="CB631" t="s">
        <v>1114</v>
      </c>
      <c r="CC631" t="s">
        <v>1105</v>
      </c>
      <c r="CE631" t="s">
        <v>116</v>
      </c>
      <c r="CF631" t="s">
        <v>117</v>
      </c>
      <c r="CG631">
        <v>96950</v>
      </c>
      <c r="CH631" s="3">
        <v>8.09</v>
      </c>
      <c r="CI631" s="3">
        <v>9.09</v>
      </c>
      <c r="CJ631" s="3">
        <v>12.13</v>
      </c>
      <c r="CK631" s="3">
        <v>13.63</v>
      </c>
      <c r="CL631" t="s">
        <v>132</v>
      </c>
      <c r="CN631" t="s">
        <v>133</v>
      </c>
      <c r="CP631" t="s">
        <v>111</v>
      </c>
      <c r="CQ631" t="s">
        <v>134</v>
      </c>
      <c r="CR631" t="s">
        <v>111</v>
      </c>
      <c r="CS631" t="s">
        <v>134</v>
      </c>
      <c r="CT631" t="s">
        <v>119</v>
      </c>
      <c r="CU631" t="s">
        <v>134</v>
      </c>
      <c r="CV631" t="s">
        <v>134</v>
      </c>
      <c r="CW631" t="s">
        <v>1115</v>
      </c>
      <c r="CX631">
        <v>16702358748</v>
      </c>
      <c r="CY631" t="s">
        <v>1111</v>
      </c>
      <c r="CZ631" t="s">
        <v>119</v>
      </c>
      <c r="DA631" t="s">
        <v>134</v>
      </c>
      <c r="DB631" t="s">
        <v>111</v>
      </c>
    </row>
    <row r="632" spans="1:111" ht="15" customHeight="1" x14ac:dyDescent="0.25">
      <c r="A632" t="s">
        <v>7795</v>
      </c>
      <c r="B632" t="s">
        <v>137</v>
      </c>
      <c r="C632" s="1">
        <v>44077.885472337963</v>
      </c>
      <c r="D632" s="1">
        <v>44134</v>
      </c>
      <c r="E632" t="s">
        <v>110</v>
      </c>
      <c r="G632" t="s">
        <v>111</v>
      </c>
      <c r="H632" t="s">
        <v>111</v>
      </c>
      <c r="I632" t="s">
        <v>111</v>
      </c>
      <c r="J632" t="s">
        <v>1104</v>
      </c>
      <c r="L632" t="s">
        <v>1105</v>
      </c>
      <c r="N632" t="s">
        <v>116</v>
      </c>
      <c r="O632" t="s">
        <v>117</v>
      </c>
      <c r="P632">
        <v>96950</v>
      </c>
      <c r="Q632" t="s">
        <v>118</v>
      </c>
      <c r="S632">
        <v>16702358748</v>
      </c>
      <c r="U632">
        <v>23611</v>
      </c>
      <c r="V632" t="s">
        <v>120</v>
      </c>
      <c r="X632" t="s">
        <v>1106</v>
      </c>
      <c r="Y632" t="s">
        <v>1107</v>
      </c>
      <c r="Z632" t="s">
        <v>1108</v>
      </c>
      <c r="AA632" t="s">
        <v>1109</v>
      </c>
      <c r="AB632" t="s">
        <v>1110</v>
      </c>
      <c r="AD632" t="s">
        <v>154</v>
      </c>
      <c r="AE632" t="s">
        <v>117</v>
      </c>
      <c r="AF632">
        <v>96950</v>
      </c>
      <c r="AG632" t="s">
        <v>118</v>
      </c>
      <c r="AI632">
        <v>16702358748</v>
      </c>
      <c r="AK632" t="s">
        <v>1111</v>
      </c>
      <c r="BC632" t="str">
        <f>"47-2061.00"</f>
        <v>47-2061.00</v>
      </c>
      <c r="BD632" t="s">
        <v>628</v>
      </c>
      <c r="BE632" t="s">
        <v>1112</v>
      </c>
      <c r="BF632" t="s">
        <v>1113</v>
      </c>
      <c r="BG632">
        <v>5</v>
      </c>
      <c r="BH632">
        <v>5</v>
      </c>
      <c r="BI632" s="1">
        <v>44105</v>
      </c>
      <c r="BJ632" s="1">
        <v>44469</v>
      </c>
      <c r="BK632" s="1">
        <v>44134</v>
      </c>
      <c r="BL632" s="1">
        <v>44469</v>
      </c>
      <c r="BM632">
        <v>35</v>
      </c>
      <c r="BN632">
        <v>0</v>
      </c>
      <c r="BO632">
        <v>7</v>
      </c>
      <c r="BP632">
        <v>7</v>
      </c>
      <c r="BQ632">
        <v>7</v>
      </c>
      <c r="BR632">
        <v>7</v>
      </c>
      <c r="BS632">
        <v>7</v>
      </c>
      <c r="BT632">
        <v>0</v>
      </c>
      <c r="BU632" t="str">
        <f>"9:00 AM"</f>
        <v>9:00 AM</v>
      </c>
      <c r="BV632" t="str">
        <f t="shared" si="39"/>
        <v>5:00 PM</v>
      </c>
      <c r="BW632" t="s">
        <v>162</v>
      </c>
      <c r="BX632">
        <v>0</v>
      </c>
      <c r="BY632">
        <v>12</v>
      </c>
      <c r="BZ632" t="s">
        <v>111</v>
      </c>
      <c r="CA632">
        <v>0</v>
      </c>
      <c r="CB632" t="s">
        <v>1114</v>
      </c>
      <c r="CC632" t="s">
        <v>1105</v>
      </c>
      <c r="CE632" t="s">
        <v>116</v>
      </c>
      <c r="CF632" t="s">
        <v>117</v>
      </c>
      <c r="CG632">
        <v>96950</v>
      </c>
      <c r="CH632" s="3">
        <v>8.09</v>
      </c>
      <c r="CI632" s="3">
        <v>8.09</v>
      </c>
      <c r="CJ632" s="3">
        <v>12.13</v>
      </c>
      <c r="CK632" s="3">
        <v>12.13</v>
      </c>
      <c r="CL632" t="s">
        <v>132</v>
      </c>
      <c r="CN632" t="s">
        <v>133</v>
      </c>
      <c r="CP632" t="s">
        <v>111</v>
      </c>
      <c r="CQ632" t="s">
        <v>134</v>
      </c>
      <c r="CR632" t="s">
        <v>111</v>
      </c>
      <c r="CS632" t="s">
        <v>134</v>
      </c>
      <c r="CT632" t="s">
        <v>119</v>
      </c>
      <c r="CU632" t="s">
        <v>134</v>
      </c>
      <c r="CV632" t="s">
        <v>134</v>
      </c>
      <c r="CW632" t="s">
        <v>1115</v>
      </c>
      <c r="CX632">
        <v>16702358748</v>
      </c>
      <c r="CY632" t="s">
        <v>1111</v>
      </c>
      <c r="CZ632" t="s">
        <v>119</v>
      </c>
      <c r="DA632" t="s">
        <v>134</v>
      </c>
      <c r="DB632" t="s">
        <v>111</v>
      </c>
    </row>
    <row r="633" spans="1:111" ht="15" customHeight="1" x14ac:dyDescent="0.25">
      <c r="A633" t="s">
        <v>9660</v>
      </c>
      <c r="B633" t="s">
        <v>109</v>
      </c>
      <c r="C633" s="1">
        <v>44078.065524652775</v>
      </c>
      <c r="D633" s="1">
        <v>44165</v>
      </c>
      <c r="E633" t="s">
        <v>110</v>
      </c>
      <c r="G633" t="s">
        <v>111</v>
      </c>
      <c r="H633" t="s">
        <v>111</v>
      </c>
      <c r="I633" t="s">
        <v>111</v>
      </c>
      <c r="J633" t="s">
        <v>877</v>
      </c>
      <c r="K633" t="s">
        <v>119</v>
      </c>
      <c r="L633" t="s">
        <v>5931</v>
      </c>
      <c r="M633" t="s">
        <v>9661</v>
      </c>
      <c r="N633" t="s">
        <v>9662</v>
      </c>
      <c r="O633" t="s">
        <v>117</v>
      </c>
      <c r="P633">
        <v>96952</v>
      </c>
      <c r="Q633" t="s">
        <v>118</v>
      </c>
      <c r="R633" t="s">
        <v>119</v>
      </c>
      <c r="S633">
        <v>16704339997</v>
      </c>
      <c r="U633">
        <v>481111</v>
      </c>
      <c r="V633" t="s">
        <v>120</v>
      </c>
      <c r="X633" t="s">
        <v>3077</v>
      </c>
      <c r="Y633" t="s">
        <v>881</v>
      </c>
      <c r="Z633" t="s">
        <v>596</v>
      </c>
      <c r="AA633" t="s">
        <v>342</v>
      </c>
      <c r="AB633" t="s">
        <v>5931</v>
      </c>
      <c r="AC633" t="s">
        <v>9661</v>
      </c>
      <c r="AD633" t="s">
        <v>9663</v>
      </c>
      <c r="AE633" t="s">
        <v>117</v>
      </c>
      <c r="AF633">
        <v>96952</v>
      </c>
      <c r="AG633" t="s">
        <v>118</v>
      </c>
      <c r="AH633" t="s">
        <v>119</v>
      </c>
      <c r="AI633">
        <v>16704339989</v>
      </c>
      <c r="AK633" t="s">
        <v>883</v>
      </c>
      <c r="BC633" t="str">
        <f>"43-3031.00"</f>
        <v>43-3031.00</v>
      </c>
      <c r="BD633" t="s">
        <v>176</v>
      </c>
      <c r="BE633" t="s">
        <v>9664</v>
      </c>
      <c r="BF633" t="s">
        <v>6987</v>
      </c>
      <c r="BG633">
        <v>4</v>
      </c>
      <c r="BI633" s="1">
        <v>44197</v>
      </c>
      <c r="BJ633" s="1">
        <v>44561</v>
      </c>
      <c r="BM633">
        <v>40</v>
      </c>
      <c r="BN633">
        <v>0</v>
      </c>
      <c r="BO633">
        <v>8</v>
      </c>
      <c r="BP633">
        <v>8</v>
      </c>
      <c r="BQ633">
        <v>8</v>
      </c>
      <c r="BR633">
        <v>8</v>
      </c>
      <c r="BS633">
        <v>8</v>
      </c>
      <c r="BT633">
        <v>0</v>
      </c>
      <c r="BU633" t="str">
        <f>"8:00 AM"</f>
        <v>8:00 AM</v>
      </c>
      <c r="BV633" t="str">
        <f t="shared" si="39"/>
        <v>5:00 PM</v>
      </c>
      <c r="BW633" t="s">
        <v>128</v>
      </c>
      <c r="BX633">
        <v>0</v>
      </c>
      <c r="BY633">
        <v>24</v>
      </c>
      <c r="BZ633" t="s">
        <v>111</v>
      </c>
      <c r="CA633">
        <v>0</v>
      </c>
      <c r="CB633" t="s">
        <v>9665</v>
      </c>
      <c r="CC633" t="s">
        <v>878</v>
      </c>
      <c r="CD633" t="s">
        <v>9666</v>
      </c>
      <c r="CE633" t="s">
        <v>9662</v>
      </c>
      <c r="CF633" t="s">
        <v>117</v>
      </c>
      <c r="CG633">
        <v>96952</v>
      </c>
      <c r="CH633" s="3">
        <v>13.9</v>
      </c>
      <c r="CI633" s="3">
        <v>14</v>
      </c>
      <c r="CL633" t="s">
        <v>132</v>
      </c>
      <c r="CM633" t="s">
        <v>119</v>
      </c>
      <c r="CN633" t="s">
        <v>133</v>
      </c>
      <c r="CP633" t="s">
        <v>111</v>
      </c>
      <c r="CQ633" t="s">
        <v>134</v>
      </c>
      <c r="CR633" t="s">
        <v>111</v>
      </c>
      <c r="CS633" t="s">
        <v>111</v>
      </c>
      <c r="CT633" t="s">
        <v>134</v>
      </c>
      <c r="CU633" t="s">
        <v>134</v>
      </c>
      <c r="CV633" t="s">
        <v>119</v>
      </c>
      <c r="CW633" t="s">
        <v>887</v>
      </c>
      <c r="CX633">
        <v>16704339989</v>
      </c>
      <c r="CY633" t="s">
        <v>888</v>
      </c>
      <c r="CZ633" t="s">
        <v>889</v>
      </c>
      <c r="DA633" t="s">
        <v>134</v>
      </c>
      <c r="DB633" t="s">
        <v>111</v>
      </c>
    </row>
    <row r="634" spans="1:111" ht="15" customHeight="1" x14ac:dyDescent="0.25">
      <c r="A634" t="s">
        <v>2283</v>
      </c>
      <c r="B634" t="s">
        <v>193</v>
      </c>
      <c r="C634" s="1">
        <v>44078.070093287039</v>
      </c>
      <c r="D634" s="1">
        <v>44111</v>
      </c>
      <c r="E634" t="s">
        <v>110</v>
      </c>
      <c r="G634" t="s">
        <v>134</v>
      </c>
      <c r="H634" t="s">
        <v>111</v>
      </c>
      <c r="I634" t="s">
        <v>111</v>
      </c>
      <c r="J634" t="s">
        <v>1514</v>
      </c>
      <c r="K634" t="s">
        <v>1515</v>
      </c>
      <c r="L634" t="s">
        <v>1521</v>
      </c>
      <c r="M634" t="s">
        <v>1522</v>
      </c>
      <c r="N634" t="s">
        <v>154</v>
      </c>
      <c r="O634" t="s">
        <v>117</v>
      </c>
      <c r="P634">
        <v>96950</v>
      </c>
      <c r="Q634" t="s">
        <v>118</v>
      </c>
      <c r="R634" t="s">
        <v>286</v>
      </c>
      <c r="S634">
        <v>16702368888</v>
      </c>
      <c r="T634">
        <v>8821</v>
      </c>
      <c r="U634">
        <v>71391</v>
      </c>
      <c r="V634" t="s">
        <v>120</v>
      </c>
      <c r="X634" t="s">
        <v>1518</v>
      </c>
      <c r="Y634" t="s">
        <v>1519</v>
      </c>
      <c r="Z634" t="s">
        <v>111</v>
      </c>
      <c r="AA634" t="s">
        <v>1520</v>
      </c>
      <c r="AB634" t="s">
        <v>1521</v>
      </c>
      <c r="AC634" t="s">
        <v>1522</v>
      </c>
      <c r="AD634" t="s">
        <v>154</v>
      </c>
      <c r="AE634" t="s">
        <v>117</v>
      </c>
      <c r="AF634">
        <v>96950</v>
      </c>
      <c r="AG634" t="s">
        <v>118</v>
      </c>
      <c r="AH634" t="s">
        <v>286</v>
      </c>
      <c r="AI634">
        <v>16702368888</v>
      </c>
      <c r="AJ634">
        <v>8821</v>
      </c>
      <c r="AK634" t="s">
        <v>1523</v>
      </c>
      <c r="BC634" t="str">
        <f>"35-1012.00"</f>
        <v>35-1012.00</v>
      </c>
      <c r="BD634" t="s">
        <v>1814</v>
      </c>
      <c r="BE634" t="s">
        <v>1815</v>
      </c>
      <c r="BF634" t="s">
        <v>1816</v>
      </c>
      <c r="BG634">
        <v>1</v>
      </c>
      <c r="BI634" s="1">
        <v>44197</v>
      </c>
      <c r="BJ634" s="1">
        <v>45657</v>
      </c>
      <c r="BM634">
        <v>35</v>
      </c>
      <c r="BN634">
        <v>5</v>
      </c>
      <c r="BO634">
        <v>5</v>
      </c>
      <c r="BP634">
        <v>5</v>
      </c>
      <c r="BQ634">
        <v>5</v>
      </c>
      <c r="BR634">
        <v>5</v>
      </c>
      <c r="BS634">
        <v>5</v>
      </c>
      <c r="BT634">
        <v>5</v>
      </c>
      <c r="BU634" t="str">
        <f>"6:00 AM"</f>
        <v>6:00 AM</v>
      </c>
      <c r="BV634" t="str">
        <f>"11:00 AM"</f>
        <v>11:00 AM</v>
      </c>
      <c r="BW634" t="s">
        <v>128</v>
      </c>
      <c r="BX634">
        <v>0</v>
      </c>
      <c r="BY634">
        <v>12</v>
      </c>
      <c r="BZ634" t="s">
        <v>134</v>
      </c>
      <c r="CA634">
        <v>11</v>
      </c>
      <c r="CB634" t="s">
        <v>2284</v>
      </c>
      <c r="CC634" t="s">
        <v>1521</v>
      </c>
      <c r="CD634" t="s">
        <v>1522</v>
      </c>
      <c r="CE634" t="s">
        <v>154</v>
      </c>
      <c r="CF634" t="s">
        <v>117</v>
      </c>
      <c r="CG634">
        <v>96950</v>
      </c>
      <c r="CH634" s="3">
        <v>11.88</v>
      </c>
      <c r="CI634" s="3">
        <v>11.88</v>
      </c>
      <c r="CJ634" s="3">
        <v>17.82</v>
      </c>
      <c r="CK634" s="3">
        <v>17.82</v>
      </c>
      <c r="CL634" t="s">
        <v>132</v>
      </c>
      <c r="CM634" t="s">
        <v>162</v>
      </c>
      <c r="CN634" t="s">
        <v>133</v>
      </c>
      <c r="CP634" t="s">
        <v>111</v>
      </c>
      <c r="CQ634" t="s">
        <v>134</v>
      </c>
      <c r="CR634" t="s">
        <v>111</v>
      </c>
      <c r="CS634" t="s">
        <v>134</v>
      </c>
      <c r="CT634" t="s">
        <v>119</v>
      </c>
      <c r="CU634" t="s">
        <v>134</v>
      </c>
      <c r="CV634" t="s">
        <v>134</v>
      </c>
      <c r="CW634" t="s">
        <v>1818</v>
      </c>
      <c r="CX634">
        <v>16702875514</v>
      </c>
      <c r="CY634" t="s">
        <v>1523</v>
      </c>
      <c r="CZ634" t="s">
        <v>335</v>
      </c>
      <c r="DA634" t="s">
        <v>134</v>
      </c>
      <c r="DB634" t="s">
        <v>111</v>
      </c>
      <c r="DC634" t="s">
        <v>1518</v>
      </c>
      <c r="DD634" t="s">
        <v>1519</v>
      </c>
      <c r="DF634" t="s">
        <v>1514</v>
      </c>
      <c r="DG634" t="s">
        <v>1523</v>
      </c>
    </row>
    <row r="635" spans="1:111" ht="15" customHeight="1" x14ac:dyDescent="0.25">
      <c r="A635" t="s">
        <v>4098</v>
      </c>
      <c r="B635" t="s">
        <v>137</v>
      </c>
      <c r="C635" s="1">
        <v>44078.222831597224</v>
      </c>
      <c r="D635" s="1">
        <v>44138</v>
      </c>
      <c r="E635" t="s">
        <v>138</v>
      </c>
      <c r="F635" s="1">
        <v>44195.791666666664</v>
      </c>
      <c r="G635" t="s">
        <v>134</v>
      </c>
      <c r="H635" t="s">
        <v>111</v>
      </c>
      <c r="I635" t="s">
        <v>111</v>
      </c>
      <c r="J635" t="s">
        <v>167</v>
      </c>
      <c r="K635" t="s">
        <v>168</v>
      </c>
      <c r="L635" t="s">
        <v>169</v>
      </c>
      <c r="M635" t="s">
        <v>170</v>
      </c>
      <c r="N635" t="s">
        <v>154</v>
      </c>
      <c r="O635" t="s">
        <v>117</v>
      </c>
      <c r="P635">
        <v>96950</v>
      </c>
      <c r="Q635" t="s">
        <v>118</v>
      </c>
      <c r="S635">
        <v>16702352883</v>
      </c>
      <c r="U635">
        <v>561320</v>
      </c>
      <c r="V635" t="s">
        <v>120</v>
      </c>
      <c r="X635" t="s">
        <v>171</v>
      </c>
      <c r="Y635" t="s">
        <v>172</v>
      </c>
      <c r="Z635" t="s">
        <v>173</v>
      </c>
      <c r="AA635" t="s">
        <v>174</v>
      </c>
      <c r="AB635" t="s">
        <v>169</v>
      </c>
      <c r="AC635" t="s">
        <v>170</v>
      </c>
      <c r="AD635" t="s">
        <v>154</v>
      </c>
      <c r="AE635" t="s">
        <v>117</v>
      </c>
      <c r="AF635">
        <v>96950</v>
      </c>
      <c r="AG635" t="s">
        <v>118</v>
      </c>
      <c r="AI635">
        <v>16702352883</v>
      </c>
      <c r="AK635" t="s">
        <v>175</v>
      </c>
      <c r="BC635" t="str">
        <f>"43-3031.00"</f>
        <v>43-3031.00</v>
      </c>
      <c r="BD635" t="s">
        <v>176</v>
      </c>
      <c r="BE635" t="s">
        <v>177</v>
      </c>
      <c r="BF635" t="s">
        <v>176</v>
      </c>
      <c r="BG635">
        <v>1</v>
      </c>
      <c r="BH635">
        <v>1</v>
      </c>
      <c r="BI635" s="1">
        <v>44197</v>
      </c>
      <c r="BJ635" s="1">
        <v>45291</v>
      </c>
      <c r="BK635" s="1">
        <v>44197</v>
      </c>
      <c r="BL635" s="1">
        <v>45291</v>
      </c>
      <c r="BM635">
        <v>35</v>
      </c>
      <c r="BN635">
        <v>0</v>
      </c>
      <c r="BO635">
        <v>7</v>
      </c>
      <c r="BP635">
        <v>7</v>
      </c>
      <c r="BQ635">
        <v>7</v>
      </c>
      <c r="BR635">
        <v>7</v>
      </c>
      <c r="BS635">
        <v>7</v>
      </c>
      <c r="BT635">
        <v>0</v>
      </c>
      <c r="BU635" t="str">
        <f>"9:00 AM"</f>
        <v>9:00 AM</v>
      </c>
      <c r="BV635" t="str">
        <f>"4:00 PM"</f>
        <v>4:00 PM</v>
      </c>
      <c r="BW635" t="s">
        <v>128</v>
      </c>
      <c r="BX635">
        <v>6</v>
      </c>
      <c r="BY635">
        <v>12</v>
      </c>
      <c r="BZ635" t="s">
        <v>111</v>
      </c>
      <c r="CA635">
        <v>0</v>
      </c>
      <c r="CB635" s="2" t="s">
        <v>4099</v>
      </c>
      <c r="CC635" t="s">
        <v>169</v>
      </c>
      <c r="CD635" t="s">
        <v>170</v>
      </c>
      <c r="CE635" t="s">
        <v>154</v>
      </c>
      <c r="CF635" t="s">
        <v>117</v>
      </c>
      <c r="CG635">
        <v>96950</v>
      </c>
      <c r="CH635" s="3">
        <v>13.9</v>
      </c>
      <c r="CI635" s="3">
        <v>13.9</v>
      </c>
      <c r="CJ635" s="3">
        <v>20.85</v>
      </c>
      <c r="CK635" s="3">
        <v>20.85</v>
      </c>
      <c r="CL635" t="s">
        <v>132</v>
      </c>
      <c r="CM635" t="s">
        <v>119</v>
      </c>
      <c r="CN635" t="s">
        <v>133</v>
      </c>
      <c r="CP635" t="s">
        <v>111</v>
      </c>
      <c r="CQ635" t="s">
        <v>134</v>
      </c>
      <c r="CR635" t="s">
        <v>111</v>
      </c>
      <c r="CS635" t="s">
        <v>134</v>
      </c>
      <c r="CT635" t="s">
        <v>134</v>
      </c>
      <c r="CU635" t="s">
        <v>134</v>
      </c>
      <c r="CV635" t="s">
        <v>119</v>
      </c>
      <c r="CW635" t="s">
        <v>119</v>
      </c>
      <c r="CX635">
        <v>16702352883</v>
      </c>
      <c r="CY635" t="s">
        <v>175</v>
      </c>
      <c r="CZ635" t="s">
        <v>119</v>
      </c>
      <c r="DA635" t="s">
        <v>134</v>
      </c>
      <c r="DB635" t="s">
        <v>111</v>
      </c>
    </row>
    <row r="636" spans="1:111" ht="15" customHeight="1" x14ac:dyDescent="0.25">
      <c r="A636" t="s">
        <v>166</v>
      </c>
      <c r="B636" t="s">
        <v>137</v>
      </c>
      <c r="C636" s="1">
        <v>44078.261767013886</v>
      </c>
      <c r="D636" s="1">
        <v>44147</v>
      </c>
      <c r="E636" t="s">
        <v>138</v>
      </c>
      <c r="F636" s="1">
        <v>44103.833333333336</v>
      </c>
      <c r="G636" t="s">
        <v>111</v>
      </c>
      <c r="H636" t="s">
        <v>111</v>
      </c>
      <c r="I636" t="s">
        <v>111</v>
      </c>
      <c r="J636" t="s">
        <v>167</v>
      </c>
      <c r="K636" t="s">
        <v>168</v>
      </c>
      <c r="L636" t="s">
        <v>169</v>
      </c>
      <c r="M636" t="s">
        <v>170</v>
      </c>
      <c r="N636" t="s">
        <v>154</v>
      </c>
      <c r="O636" t="s">
        <v>117</v>
      </c>
      <c r="P636">
        <v>96950</v>
      </c>
      <c r="Q636" t="s">
        <v>118</v>
      </c>
      <c r="S636">
        <v>16702352883</v>
      </c>
      <c r="U636">
        <v>561320</v>
      </c>
      <c r="V636" t="s">
        <v>120</v>
      </c>
      <c r="X636" t="s">
        <v>171</v>
      </c>
      <c r="Y636" t="s">
        <v>172</v>
      </c>
      <c r="Z636" t="s">
        <v>173</v>
      </c>
      <c r="AA636" t="s">
        <v>174</v>
      </c>
      <c r="AB636" t="s">
        <v>169</v>
      </c>
      <c r="AC636" t="s">
        <v>170</v>
      </c>
      <c r="AD636" t="s">
        <v>154</v>
      </c>
      <c r="AE636" t="s">
        <v>117</v>
      </c>
      <c r="AF636">
        <v>96950</v>
      </c>
      <c r="AG636" t="s">
        <v>118</v>
      </c>
      <c r="AI636">
        <v>16702352883</v>
      </c>
      <c r="AK636" t="s">
        <v>175</v>
      </c>
      <c r="BC636" t="str">
        <f>"43-3031.00"</f>
        <v>43-3031.00</v>
      </c>
      <c r="BD636" t="s">
        <v>176</v>
      </c>
      <c r="BE636" t="s">
        <v>177</v>
      </c>
      <c r="BF636" t="s">
        <v>176</v>
      </c>
      <c r="BG636">
        <v>5</v>
      </c>
      <c r="BH636">
        <v>5</v>
      </c>
      <c r="BI636" s="1">
        <v>44105</v>
      </c>
      <c r="BJ636" s="1">
        <v>44469</v>
      </c>
      <c r="BK636" s="1">
        <v>44147</v>
      </c>
      <c r="BL636" s="1">
        <v>44469</v>
      </c>
      <c r="BM636">
        <v>35</v>
      </c>
      <c r="BN636">
        <v>0</v>
      </c>
      <c r="BO636">
        <v>7</v>
      </c>
      <c r="BP636">
        <v>7</v>
      </c>
      <c r="BQ636">
        <v>7</v>
      </c>
      <c r="BR636">
        <v>7</v>
      </c>
      <c r="BS636">
        <v>7</v>
      </c>
      <c r="BT636">
        <v>0</v>
      </c>
      <c r="BU636" t="str">
        <f>"9:00 PM"</f>
        <v>9:00 PM</v>
      </c>
      <c r="BV636" t="str">
        <f>"4:00 PM"</f>
        <v>4:00 PM</v>
      </c>
      <c r="BW636" t="s">
        <v>128</v>
      </c>
      <c r="BX636">
        <v>6</v>
      </c>
      <c r="BY636">
        <v>12</v>
      </c>
      <c r="BZ636" t="s">
        <v>111</v>
      </c>
      <c r="CA636">
        <v>0</v>
      </c>
      <c r="CB636" s="2" t="s">
        <v>178</v>
      </c>
      <c r="CC636" t="s">
        <v>169</v>
      </c>
      <c r="CD636" t="s">
        <v>170</v>
      </c>
      <c r="CE636" t="s">
        <v>154</v>
      </c>
      <c r="CF636" t="s">
        <v>117</v>
      </c>
      <c r="CG636">
        <v>96950</v>
      </c>
      <c r="CH636" s="3">
        <v>13.9</v>
      </c>
      <c r="CI636" s="3">
        <v>13.9</v>
      </c>
      <c r="CJ636" s="3">
        <v>20.85</v>
      </c>
      <c r="CK636" s="3">
        <v>20.85</v>
      </c>
      <c r="CL636" t="s">
        <v>132</v>
      </c>
      <c r="CM636" t="s">
        <v>119</v>
      </c>
      <c r="CN636" t="s">
        <v>133</v>
      </c>
      <c r="CP636" t="s">
        <v>111</v>
      </c>
      <c r="CQ636" t="s">
        <v>134</v>
      </c>
      <c r="CR636" t="s">
        <v>111</v>
      </c>
      <c r="CS636" t="s">
        <v>134</v>
      </c>
      <c r="CT636" t="s">
        <v>134</v>
      </c>
      <c r="CU636" t="s">
        <v>134</v>
      </c>
      <c r="CV636" t="s">
        <v>119</v>
      </c>
      <c r="CW636" t="s">
        <v>119</v>
      </c>
      <c r="CX636">
        <v>16702352883</v>
      </c>
      <c r="CY636" t="s">
        <v>175</v>
      </c>
      <c r="CZ636" t="s">
        <v>119</v>
      </c>
      <c r="DA636" t="s">
        <v>134</v>
      </c>
      <c r="DB636" t="s">
        <v>111</v>
      </c>
    </row>
    <row r="637" spans="1:111" ht="15" customHeight="1" x14ac:dyDescent="0.25">
      <c r="A637" t="s">
        <v>4920</v>
      </c>
      <c r="B637" t="s">
        <v>137</v>
      </c>
      <c r="C637" s="1">
        <v>44078.272424884257</v>
      </c>
      <c r="D637" s="1">
        <v>44152</v>
      </c>
      <c r="E637" t="s">
        <v>110</v>
      </c>
      <c r="G637" t="s">
        <v>111</v>
      </c>
      <c r="H637" t="s">
        <v>111</v>
      </c>
      <c r="I637" t="s">
        <v>111</v>
      </c>
      <c r="J637" t="s">
        <v>167</v>
      </c>
      <c r="K637" t="s">
        <v>168</v>
      </c>
      <c r="L637" t="s">
        <v>169</v>
      </c>
      <c r="M637" t="s">
        <v>170</v>
      </c>
      <c r="N637" t="s">
        <v>154</v>
      </c>
      <c r="O637" t="s">
        <v>117</v>
      </c>
      <c r="P637">
        <v>96950</v>
      </c>
      <c r="Q637" t="s">
        <v>118</v>
      </c>
      <c r="S637">
        <v>16702352883</v>
      </c>
      <c r="U637">
        <v>561320</v>
      </c>
      <c r="V637" t="s">
        <v>120</v>
      </c>
      <c r="X637" t="s">
        <v>171</v>
      </c>
      <c r="Y637" t="s">
        <v>172</v>
      </c>
      <c r="Z637" t="s">
        <v>173</v>
      </c>
      <c r="AA637" t="s">
        <v>174</v>
      </c>
      <c r="AB637" t="s">
        <v>169</v>
      </c>
      <c r="AC637" t="s">
        <v>170</v>
      </c>
      <c r="AD637" t="s">
        <v>154</v>
      </c>
      <c r="AE637" t="s">
        <v>117</v>
      </c>
      <c r="AF637">
        <v>96950</v>
      </c>
      <c r="AG637" t="s">
        <v>118</v>
      </c>
      <c r="AI637">
        <v>16702352883</v>
      </c>
      <c r="AK637" t="s">
        <v>175</v>
      </c>
      <c r="BC637" t="str">
        <f>"43-3031.00"</f>
        <v>43-3031.00</v>
      </c>
      <c r="BD637" t="s">
        <v>176</v>
      </c>
      <c r="BE637" t="s">
        <v>177</v>
      </c>
      <c r="BF637" t="s">
        <v>176</v>
      </c>
      <c r="BG637">
        <v>5</v>
      </c>
      <c r="BH637">
        <v>5</v>
      </c>
      <c r="BI637" s="1">
        <v>44105</v>
      </c>
      <c r="BJ637" s="1">
        <v>44469</v>
      </c>
      <c r="BK637" s="1">
        <v>44152</v>
      </c>
      <c r="BL637" s="1">
        <v>44469</v>
      </c>
      <c r="BM637">
        <v>35</v>
      </c>
      <c r="BN637">
        <v>0</v>
      </c>
      <c r="BO637">
        <v>7</v>
      </c>
      <c r="BP637">
        <v>7</v>
      </c>
      <c r="BQ637">
        <v>7</v>
      </c>
      <c r="BR637">
        <v>7</v>
      </c>
      <c r="BS637">
        <v>7</v>
      </c>
      <c r="BT637">
        <v>0</v>
      </c>
      <c r="BU637" t="str">
        <f>"10:00 AM"</f>
        <v>10:00 AM</v>
      </c>
      <c r="BV637" t="str">
        <f>"5:00 PM"</f>
        <v>5:00 PM</v>
      </c>
      <c r="BW637" t="s">
        <v>128</v>
      </c>
      <c r="BX637">
        <v>6</v>
      </c>
      <c r="BY637">
        <v>12</v>
      </c>
      <c r="BZ637" t="s">
        <v>111</v>
      </c>
      <c r="CA637">
        <v>0</v>
      </c>
      <c r="CB637" s="2" t="s">
        <v>178</v>
      </c>
      <c r="CC637" t="s">
        <v>169</v>
      </c>
      <c r="CD637" t="s">
        <v>170</v>
      </c>
      <c r="CE637" t="s">
        <v>154</v>
      </c>
      <c r="CF637" t="s">
        <v>117</v>
      </c>
      <c r="CG637">
        <v>96950</v>
      </c>
      <c r="CH637" s="3">
        <v>13.9</v>
      </c>
      <c r="CI637" s="3">
        <v>13.9</v>
      </c>
      <c r="CJ637" s="3">
        <v>20.85</v>
      </c>
      <c r="CK637" s="3">
        <v>20.85</v>
      </c>
      <c r="CL637" t="s">
        <v>132</v>
      </c>
      <c r="CM637" t="s">
        <v>119</v>
      </c>
      <c r="CN637" t="s">
        <v>133</v>
      </c>
      <c r="CP637" t="s">
        <v>111</v>
      </c>
      <c r="CQ637" t="s">
        <v>134</v>
      </c>
      <c r="CR637" t="s">
        <v>111</v>
      </c>
      <c r="CS637" t="s">
        <v>134</v>
      </c>
      <c r="CT637" t="s">
        <v>134</v>
      </c>
      <c r="CU637" t="s">
        <v>134</v>
      </c>
      <c r="CV637" t="s">
        <v>119</v>
      </c>
      <c r="CW637" t="s">
        <v>119</v>
      </c>
      <c r="CX637">
        <v>16702352883</v>
      </c>
      <c r="CY637" t="s">
        <v>175</v>
      </c>
      <c r="CZ637" t="s">
        <v>119</v>
      </c>
      <c r="DA637" t="s">
        <v>134</v>
      </c>
      <c r="DB637" t="s">
        <v>111</v>
      </c>
    </row>
    <row r="638" spans="1:111" ht="15" customHeight="1" x14ac:dyDescent="0.25">
      <c r="A638" t="s">
        <v>965</v>
      </c>
      <c r="B638" t="s">
        <v>109</v>
      </c>
      <c r="C638" s="1">
        <v>44078.283676157407</v>
      </c>
      <c r="D638" s="1">
        <v>44160</v>
      </c>
      <c r="E638" t="s">
        <v>138</v>
      </c>
      <c r="F638" s="1">
        <v>44104.833333333336</v>
      </c>
      <c r="G638" t="s">
        <v>111</v>
      </c>
      <c r="H638" t="s">
        <v>111</v>
      </c>
      <c r="I638" t="s">
        <v>111</v>
      </c>
      <c r="J638" t="s">
        <v>167</v>
      </c>
      <c r="K638" t="s">
        <v>168</v>
      </c>
      <c r="L638" t="s">
        <v>169</v>
      </c>
      <c r="M638" t="s">
        <v>170</v>
      </c>
      <c r="N638" t="s">
        <v>154</v>
      </c>
      <c r="O638" t="s">
        <v>117</v>
      </c>
      <c r="P638">
        <v>96950</v>
      </c>
      <c r="Q638" t="s">
        <v>118</v>
      </c>
      <c r="S638">
        <v>16702352883</v>
      </c>
      <c r="U638">
        <v>561320</v>
      </c>
      <c r="V638" t="s">
        <v>120</v>
      </c>
      <c r="X638" t="s">
        <v>171</v>
      </c>
      <c r="Y638" t="s">
        <v>172</v>
      </c>
      <c r="Z638" t="s">
        <v>173</v>
      </c>
      <c r="AA638" t="s">
        <v>174</v>
      </c>
      <c r="AB638" t="s">
        <v>169</v>
      </c>
      <c r="AC638" t="s">
        <v>170</v>
      </c>
      <c r="AD638" t="s">
        <v>154</v>
      </c>
      <c r="AE638" t="s">
        <v>117</v>
      </c>
      <c r="AF638">
        <v>96950</v>
      </c>
      <c r="AG638" t="s">
        <v>118</v>
      </c>
      <c r="AI638">
        <v>16702352883</v>
      </c>
      <c r="AK638" t="s">
        <v>175</v>
      </c>
      <c r="BC638" t="str">
        <f>"43-3031.00"</f>
        <v>43-3031.00</v>
      </c>
      <c r="BD638" t="s">
        <v>176</v>
      </c>
      <c r="BE638" t="s">
        <v>177</v>
      </c>
      <c r="BF638" t="s">
        <v>176</v>
      </c>
      <c r="BG638">
        <v>5</v>
      </c>
      <c r="BI638" s="1">
        <v>44105</v>
      </c>
      <c r="BJ638" s="1">
        <v>44469</v>
      </c>
      <c r="BM638">
        <v>35</v>
      </c>
      <c r="BN638">
        <v>0</v>
      </c>
      <c r="BO638">
        <v>7</v>
      </c>
      <c r="BP638">
        <v>7</v>
      </c>
      <c r="BQ638">
        <v>7</v>
      </c>
      <c r="BR638">
        <v>7</v>
      </c>
      <c r="BS638">
        <v>7</v>
      </c>
      <c r="BT638">
        <v>0</v>
      </c>
      <c r="BU638" t="str">
        <f>"10:00 AM"</f>
        <v>10:00 AM</v>
      </c>
      <c r="BV638" t="str">
        <f>"5:00 PM"</f>
        <v>5:00 PM</v>
      </c>
      <c r="BW638" t="s">
        <v>128</v>
      </c>
      <c r="BX638">
        <v>6</v>
      </c>
      <c r="BY638">
        <v>12</v>
      </c>
      <c r="BZ638" t="s">
        <v>111</v>
      </c>
      <c r="CA638">
        <v>0</v>
      </c>
      <c r="CB638" s="2" t="s">
        <v>178</v>
      </c>
      <c r="CC638" t="s">
        <v>169</v>
      </c>
      <c r="CD638" t="s">
        <v>170</v>
      </c>
      <c r="CE638" t="s">
        <v>154</v>
      </c>
      <c r="CF638" t="s">
        <v>117</v>
      </c>
      <c r="CG638">
        <v>96950</v>
      </c>
      <c r="CH638" s="3">
        <v>13.9</v>
      </c>
      <c r="CI638" s="3">
        <v>13.9</v>
      </c>
      <c r="CJ638" s="3">
        <v>20.85</v>
      </c>
      <c r="CK638" s="3">
        <v>20.85</v>
      </c>
      <c r="CL638" t="s">
        <v>132</v>
      </c>
      <c r="CM638" t="s">
        <v>119</v>
      </c>
      <c r="CN638" t="s">
        <v>133</v>
      </c>
      <c r="CP638" t="s">
        <v>111</v>
      </c>
      <c r="CQ638" t="s">
        <v>134</v>
      </c>
      <c r="CR638" t="s">
        <v>111</v>
      </c>
      <c r="CS638" t="s">
        <v>134</v>
      </c>
      <c r="CT638" t="s">
        <v>134</v>
      </c>
      <c r="CU638" t="s">
        <v>134</v>
      </c>
      <c r="CV638" t="s">
        <v>119</v>
      </c>
      <c r="CW638" t="s">
        <v>119</v>
      </c>
      <c r="CX638">
        <v>16702352883</v>
      </c>
      <c r="CY638" t="s">
        <v>175</v>
      </c>
      <c r="CZ638" t="s">
        <v>119</v>
      </c>
      <c r="DA638" t="s">
        <v>134</v>
      </c>
      <c r="DB638" t="s">
        <v>111</v>
      </c>
    </row>
    <row r="639" spans="1:111" ht="15" customHeight="1" x14ac:dyDescent="0.25">
      <c r="A639" t="s">
        <v>8347</v>
      </c>
      <c r="B639" t="s">
        <v>109</v>
      </c>
      <c r="C639" s="1">
        <v>44078.293696064815</v>
      </c>
      <c r="D639" s="1">
        <v>44125</v>
      </c>
      <c r="E639" t="s">
        <v>110</v>
      </c>
      <c r="G639" t="s">
        <v>111</v>
      </c>
      <c r="H639" t="s">
        <v>111</v>
      </c>
      <c r="I639" t="s">
        <v>111</v>
      </c>
      <c r="J639" t="s">
        <v>167</v>
      </c>
      <c r="K639" t="s">
        <v>168</v>
      </c>
      <c r="L639" t="s">
        <v>169</v>
      </c>
      <c r="M639" t="s">
        <v>170</v>
      </c>
      <c r="N639" t="s">
        <v>154</v>
      </c>
      <c r="O639" t="s">
        <v>117</v>
      </c>
      <c r="P639">
        <v>96950</v>
      </c>
      <c r="Q639" t="s">
        <v>118</v>
      </c>
      <c r="S639">
        <v>16702352883</v>
      </c>
      <c r="U639">
        <v>561320</v>
      </c>
      <c r="V639" t="s">
        <v>120</v>
      </c>
      <c r="X639" t="s">
        <v>171</v>
      </c>
      <c r="Y639" t="s">
        <v>172</v>
      </c>
      <c r="Z639" t="s">
        <v>173</v>
      </c>
      <c r="AA639" t="s">
        <v>174</v>
      </c>
      <c r="AB639" t="s">
        <v>169</v>
      </c>
      <c r="AC639" t="s">
        <v>170</v>
      </c>
      <c r="AD639" t="s">
        <v>154</v>
      </c>
      <c r="AE639" t="s">
        <v>117</v>
      </c>
      <c r="AF639">
        <v>96950</v>
      </c>
      <c r="AG639" t="s">
        <v>118</v>
      </c>
      <c r="AI639">
        <v>16702352883</v>
      </c>
      <c r="AK639" t="s">
        <v>175</v>
      </c>
      <c r="BC639" t="str">
        <f>"43-3031.00"</f>
        <v>43-3031.00</v>
      </c>
      <c r="BD639" t="s">
        <v>176</v>
      </c>
      <c r="BE639" t="s">
        <v>177</v>
      </c>
      <c r="BF639" t="s">
        <v>176</v>
      </c>
      <c r="BG639">
        <v>5</v>
      </c>
      <c r="BI639" s="1">
        <v>44105</v>
      </c>
      <c r="BJ639" s="1">
        <v>44469</v>
      </c>
      <c r="BM639">
        <v>35</v>
      </c>
      <c r="BN639">
        <v>0</v>
      </c>
      <c r="BO639">
        <v>7</v>
      </c>
      <c r="BP639">
        <v>7</v>
      </c>
      <c r="BQ639">
        <v>7</v>
      </c>
      <c r="BR639">
        <v>7</v>
      </c>
      <c r="BS639">
        <v>7</v>
      </c>
      <c r="BT639">
        <v>0</v>
      </c>
      <c r="BU639" t="str">
        <f>"10:00 AM"</f>
        <v>10:00 AM</v>
      </c>
      <c r="BV639" t="str">
        <f>"5:00 PM"</f>
        <v>5:00 PM</v>
      </c>
      <c r="BW639" t="s">
        <v>128</v>
      </c>
      <c r="BX639">
        <v>6</v>
      </c>
      <c r="BY639">
        <v>12</v>
      </c>
      <c r="BZ639" t="s">
        <v>111</v>
      </c>
      <c r="CA639">
        <v>0</v>
      </c>
      <c r="CB639" s="2" t="s">
        <v>178</v>
      </c>
      <c r="CC639" t="s">
        <v>169</v>
      </c>
      <c r="CD639" t="s">
        <v>170</v>
      </c>
      <c r="CE639" t="s">
        <v>154</v>
      </c>
      <c r="CF639" t="s">
        <v>117</v>
      </c>
      <c r="CG639">
        <v>96950</v>
      </c>
      <c r="CH639" s="3">
        <v>13.9</v>
      </c>
      <c r="CI639" s="3">
        <v>13.9</v>
      </c>
      <c r="CJ639" s="3">
        <v>20.85</v>
      </c>
      <c r="CK639" s="3">
        <v>20.85</v>
      </c>
      <c r="CL639" t="s">
        <v>132</v>
      </c>
      <c r="CM639" t="s">
        <v>119</v>
      </c>
      <c r="CN639" t="s">
        <v>133</v>
      </c>
      <c r="CP639" t="s">
        <v>111</v>
      </c>
      <c r="CQ639" t="s">
        <v>134</v>
      </c>
      <c r="CR639" t="s">
        <v>111</v>
      </c>
      <c r="CS639" t="s">
        <v>134</v>
      </c>
      <c r="CT639" t="s">
        <v>134</v>
      </c>
      <c r="CU639" t="s">
        <v>134</v>
      </c>
      <c r="CV639" t="s">
        <v>119</v>
      </c>
      <c r="CW639" t="s">
        <v>119</v>
      </c>
      <c r="CX639">
        <v>16702352883</v>
      </c>
      <c r="CY639" t="s">
        <v>175</v>
      </c>
      <c r="CZ639" t="s">
        <v>119</v>
      </c>
      <c r="DA639" t="s">
        <v>134</v>
      </c>
      <c r="DB639" t="s">
        <v>111</v>
      </c>
    </row>
    <row r="640" spans="1:111" ht="15" customHeight="1" x14ac:dyDescent="0.25">
      <c r="A640" t="s">
        <v>5978</v>
      </c>
      <c r="B640" t="s">
        <v>137</v>
      </c>
      <c r="C640" s="1">
        <v>44078.987504861114</v>
      </c>
      <c r="D640" s="1">
        <v>44141</v>
      </c>
      <c r="E640" t="s">
        <v>138</v>
      </c>
      <c r="F640" s="1">
        <v>44103.833333333336</v>
      </c>
      <c r="G640" t="s">
        <v>111</v>
      </c>
      <c r="H640" t="s">
        <v>111</v>
      </c>
      <c r="I640" t="s">
        <v>111</v>
      </c>
      <c r="J640" t="s">
        <v>5979</v>
      </c>
      <c r="K640" t="s">
        <v>5980</v>
      </c>
      <c r="L640" t="s">
        <v>5981</v>
      </c>
      <c r="M640" t="s">
        <v>119</v>
      </c>
      <c r="N640" t="s">
        <v>116</v>
      </c>
      <c r="O640" t="s">
        <v>117</v>
      </c>
      <c r="P640">
        <v>96950</v>
      </c>
      <c r="Q640" t="s">
        <v>118</v>
      </c>
      <c r="R640" t="s">
        <v>273</v>
      </c>
      <c r="S640">
        <v>16704832398</v>
      </c>
      <c r="U640">
        <v>4481</v>
      </c>
      <c r="V640" t="s">
        <v>120</v>
      </c>
      <c r="X640" t="s">
        <v>5982</v>
      </c>
      <c r="Y640" t="s">
        <v>5983</v>
      </c>
      <c r="AA640" t="s">
        <v>123</v>
      </c>
      <c r="AB640" t="s">
        <v>5981</v>
      </c>
      <c r="AC640" t="s">
        <v>119</v>
      </c>
      <c r="AD640" t="s">
        <v>116</v>
      </c>
      <c r="AE640" t="s">
        <v>117</v>
      </c>
      <c r="AF640">
        <v>96950</v>
      </c>
      <c r="AG640" t="s">
        <v>118</v>
      </c>
      <c r="AH640" t="s">
        <v>273</v>
      </c>
      <c r="AI640">
        <v>16704832398</v>
      </c>
      <c r="AK640" t="s">
        <v>5984</v>
      </c>
      <c r="BC640" t="str">
        <f>"11-1021.00"</f>
        <v>11-1021.00</v>
      </c>
      <c r="BD640" t="s">
        <v>838</v>
      </c>
      <c r="BE640" t="s">
        <v>5985</v>
      </c>
      <c r="BF640" t="s">
        <v>258</v>
      </c>
      <c r="BG640">
        <v>1</v>
      </c>
      <c r="BH640">
        <v>1</v>
      </c>
      <c r="BI640" s="1">
        <v>44105</v>
      </c>
      <c r="BJ640" s="1">
        <v>44469</v>
      </c>
      <c r="BK640" s="1">
        <v>44144</v>
      </c>
      <c r="BL640" s="1">
        <v>44469</v>
      </c>
      <c r="BM640">
        <v>35</v>
      </c>
      <c r="BN640">
        <v>0</v>
      </c>
      <c r="BO640">
        <v>7</v>
      </c>
      <c r="BP640">
        <v>7</v>
      </c>
      <c r="BQ640">
        <v>7</v>
      </c>
      <c r="BR640">
        <v>7</v>
      </c>
      <c r="BS640">
        <v>7</v>
      </c>
      <c r="BT640">
        <v>0</v>
      </c>
      <c r="BU640" t="str">
        <f>"10:00 AM"</f>
        <v>10:00 AM</v>
      </c>
      <c r="BV640" t="str">
        <f>"6:00 PM"</f>
        <v>6:00 PM</v>
      </c>
      <c r="BW640" t="s">
        <v>128</v>
      </c>
      <c r="BX640">
        <v>0</v>
      </c>
      <c r="BY640">
        <v>48</v>
      </c>
      <c r="BZ640" t="s">
        <v>134</v>
      </c>
      <c r="CA640">
        <v>3</v>
      </c>
      <c r="CB640" s="2" t="s">
        <v>5986</v>
      </c>
      <c r="CC640" t="s">
        <v>5981</v>
      </c>
      <c r="CD640" t="s">
        <v>119</v>
      </c>
      <c r="CE640" t="s">
        <v>116</v>
      </c>
      <c r="CF640" t="s">
        <v>117</v>
      </c>
      <c r="CG640">
        <v>96950</v>
      </c>
      <c r="CH640" s="3">
        <v>30.92</v>
      </c>
      <c r="CI640" s="3">
        <v>30.92</v>
      </c>
      <c r="CL640" t="s">
        <v>132</v>
      </c>
      <c r="CM640" t="s">
        <v>5987</v>
      </c>
      <c r="CN640" t="s">
        <v>133</v>
      </c>
      <c r="CP640" t="s">
        <v>111</v>
      </c>
      <c r="CQ640" t="s">
        <v>134</v>
      </c>
      <c r="CR640" t="s">
        <v>111</v>
      </c>
      <c r="CS640" t="s">
        <v>111</v>
      </c>
      <c r="CT640" t="s">
        <v>119</v>
      </c>
      <c r="CU640" t="s">
        <v>134</v>
      </c>
      <c r="CV640" t="s">
        <v>119</v>
      </c>
      <c r="CW640" t="s">
        <v>5988</v>
      </c>
      <c r="CX640">
        <v>16704832398</v>
      </c>
      <c r="CY640" t="s">
        <v>5989</v>
      </c>
      <c r="CZ640" t="s">
        <v>286</v>
      </c>
      <c r="DA640" t="s">
        <v>134</v>
      </c>
      <c r="DB640" t="s">
        <v>111</v>
      </c>
    </row>
    <row r="641" spans="1:111" ht="15" customHeight="1" x14ac:dyDescent="0.25">
      <c r="A641" t="s">
        <v>8642</v>
      </c>
      <c r="B641" t="s">
        <v>137</v>
      </c>
      <c r="C641" s="1">
        <v>44079.007667361111</v>
      </c>
      <c r="D641" s="1">
        <v>44140</v>
      </c>
      <c r="E641" t="s">
        <v>110</v>
      </c>
      <c r="G641" t="s">
        <v>111</v>
      </c>
      <c r="H641" t="s">
        <v>111</v>
      </c>
      <c r="I641" t="s">
        <v>111</v>
      </c>
      <c r="J641" t="s">
        <v>5979</v>
      </c>
      <c r="K641" t="s">
        <v>5980</v>
      </c>
      <c r="L641" t="s">
        <v>5981</v>
      </c>
      <c r="M641" t="s">
        <v>119</v>
      </c>
      <c r="N641" t="s">
        <v>116</v>
      </c>
      <c r="O641" t="s">
        <v>117</v>
      </c>
      <c r="P641">
        <v>96950</v>
      </c>
      <c r="Q641" t="s">
        <v>118</v>
      </c>
      <c r="R641" t="s">
        <v>273</v>
      </c>
      <c r="S641">
        <v>16704832398</v>
      </c>
      <c r="U641">
        <v>4481</v>
      </c>
      <c r="V641" t="s">
        <v>120</v>
      </c>
      <c r="X641" t="s">
        <v>5982</v>
      </c>
      <c r="Y641" t="s">
        <v>5983</v>
      </c>
      <c r="AA641" t="s">
        <v>123</v>
      </c>
      <c r="AB641" t="s">
        <v>5981</v>
      </c>
      <c r="AC641" t="s">
        <v>119</v>
      </c>
      <c r="AD641" t="s">
        <v>116</v>
      </c>
      <c r="AE641" t="s">
        <v>117</v>
      </c>
      <c r="AF641">
        <v>96950</v>
      </c>
      <c r="AG641" t="s">
        <v>118</v>
      </c>
      <c r="AH641" t="s">
        <v>273</v>
      </c>
      <c r="AI641">
        <v>16704832398</v>
      </c>
      <c r="AK641" t="s">
        <v>5984</v>
      </c>
      <c r="BC641" t="str">
        <f>"27-1022.00"</f>
        <v>27-1022.00</v>
      </c>
      <c r="BD641" t="s">
        <v>8643</v>
      </c>
      <c r="BE641" t="s">
        <v>8644</v>
      </c>
      <c r="BF641" t="s">
        <v>8645</v>
      </c>
      <c r="BG641">
        <v>1</v>
      </c>
      <c r="BH641">
        <v>1</v>
      </c>
      <c r="BI641" s="1">
        <v>44105</v>
      </c>
      <c r="BJ641" s="1">
        <v>44469</v>
      </c>
      <c r="BK641" s="1">
        <v>44140</v>
      </c>
      <c r="BL641" s="1">
        <v>44469</v>
      </c>
      <c r="BM641">
        <v>35</v>
      </c>
      <c r="BN641">
        <v>0</v>
      </c>
      <c r="BO641">
        <v>7</v>
      </c>
      <c r="BP641">
        <v>7</v>
      </c>
      <c r="BQ641">
        <v>7</v>
      </c>
      <c r="BR641">
        <v>7</v>
      </c>
      <c r="BS641">
        <v>7</v>
      </c>
      <c r="BT641">
        <v>0</v>
      </c>
      <c r="BU641" t="str">
        <f>"10:00 AM"</f>
        <v>10:00 AM</v>
      </c>
      <c r="BV641" t="str">
        <f>"6:00 PM"</f>
        <v>6:00 PM</v>
      </c>
      <c r="BW641" t="s">
        <v>128</v>
      </c>
      <c r="BX641">
        <v>0</v>
      </c>
      <c r="BY641">
        <v>18</v>
      </c>
      <c r="BZ641" t="s">
        <v>111</v>
      </c>
      <c r="CA641">
        <v>0</v>
      </c>
      <c r="CB641" s="2" t="s">
        <v>8646</v>
      </c>
      <c r="CC641" t="s">
        <v>5981</v>
      </c>
      <c r="CD641" t="s">
        <v>119</v>
      </c>
      <c r="CE641" t="s">
        <v>116</v>
      </c>
      <c r="CF641" t="s">
        <v>117</v>
      </c>
      <c r="CG641">
        <v>96950</v>
      </c>
      <c r="CH641" s="3">
        <v>29.39</v>
      </c>
      <c r="CI641" s="3">
        <v>29.39</v>
      </c>
      <c r="CL641" t="s">
        <v>132</v>
      </c>
      <c r="CM641" t="s">
        <v>8647</v>
      </c>
      <c r="CN641" t="s">
        <v>133</v>
      </c>
      <c r="CP641" t="s">
        <v>111</v>
      </c>
      <c r="CQ641" t="s">
        <v>134</v>
      </c>
      <c r="CR641" t="s">
        <v>111</v>
      </c>
      <c r="CS641" t="s">
        <v>111</v>
      </c>
      <c r="CT641" t="s">
        <v>119</v>
      </c>
      <c r="CU641" t="s">
        <v>134</v>
      </c>
      <c r="CV641" t="s">
        <v>119</v>
      </c>
      <c r="CW641" t="s">
        <v>4145</v>
      </c>
      <c r="CX641">
        <v>16704832398</v>
      </c>
      <c r="CY641" t="s">
        <v>5989</v>
      </c>
      <c r="CZ641" t="s">
        <v>286</v>
      </c>
      <c r="DA641" t="s">
        <v>134</v>
      </c>
      <c r="DB641" t="s">
        <v>111</v>
      </c>
    </row>
    <row r="642" spans="1:111" ht="15" customHeight="1" x14ac:dyDescent="0.25">
      <c r="A642" t="s">
        <v>7471</v>
      </c>
      <c r="B642" t="s">
        <v>109</v>
      </c>
      <c r="C642" s="1">
        <v>44079.200252083334</v>
      </c>
      <c r="D642" s="1">
        <v>44131</v>
      </c>
      <c r="E642" t="s">
        <v>110</v>
      </c>
      <c r="G642" t="s">
        <v>134</v>
      </c>
      <c r="H642" t="s">
        <v>111</v>
      </c>
      <c r="I642" t="s">
        <v>111</v>
      </c>
      <c r="J642" t="s">
        <v>980</v>
      </c>
      <c r="K642" t="s">
        <v>2116</v>
      </c>
      <c r="L642" t="s">
        <v>985</v>
      </c>
      <c r="N642" t="s">
        <v>116</v>
      </c>
      <c r="O642" t="s">
        <v>117</v>
      </c>
      <c r="P642">
        <v>96950</v>
      </c>
      <c r="Q642" t="s">
        <v>118</v>
      </c>
      <c r="S642">
        <v>16702341745</v>
      </c>
      <c r="U642">
        <v>81231</v>
      </c>
      <c r="V642" t="s">
        <v>120</v>
      </c>
      <c r="X642" t="s">
        <v>983</v>
      </c>
      <c r="Y642" t="s">
        <v>984</v>
      </c>
      <c r="Z642" t="s">
        <v>768</v>
      </c>
      <c r="AA642" t="s">
        <v>2117</v>
      </c>
      <c r="AB642" t="s">
        <v>2118</v>
      </c>
      <c r="AD642" t="s">
        <v>116</v>
      </c>
      <c r="AE642" t="s">
        <v>117</v>
      </c>
      <c r="AF642">
        <v>96950</v>
      </c>
      <c r="AG642" t="s">
        <v>118</v>
      </c>
      <c r="AI642">
        <v>16702341745</v>
      </c>
      <c r="AK642" t="s">
        <v>986</v>
      </c>
      <c r="BC642" t="str">
        <f>"11-1021.00"</f>
        <v>11-1021.00</v>
      </c>
      <c r="BD642" t="s">
        <v>838</v>
      </c>
      <c r="BE642" t="s">
        <v>2119</v>
      </c>
      <c r="BF642" t="s">
        <v>258</v>
      </c>
      <c r="BG642">
        <v>1</v>
      </c>
      <c r="BI642" s="1">
        <v>44105</v>
      </c>
      <c r="BJ642" s="1">
        <v>45199</v>
      </c>
      <c r="BM642">
        <v>35</v>
      </c>
      <c r="BN642">
        <v>0</v>
      </c>
      <c r="BO642">
        <v>7</v>
      </c>
      <c r="BP642">
        <v>7</v>
      </c>
      <c r="BQ642">
        <v>7</v>
      </c>
      <c r="BR642">
        <v>7</v>
      </c>
      <c r="BS642">
        <v>7</v>
      </c>
      <c r="BT642">
        <v>0</v>
      </c>
      <c r="BU642" t="str">
        <f>"9:00 AM"</f>
        <v>9:00 AM</v>
      </c>
      <c r="BV642" t="str">
        <f>"4:00 PM"</f>
        <v>4:00 PM</v>
      </c>
      <c r="BW642" t="s">
        <v>162</v>
      </c>
      <c r="BX642">
        <v>0</v>
      </c>
      <c r="BY642">
        <v>12</v>
      </c>
      <c r="BZ642" t="s">
        <v>134</v>
      </c>
      <c r="CA642">
        <v>4</v>
      </c>
      <c r="CB642" s="2" t="s">
        <v>7472</v>
      </c>
      <c r="CC642" t="s">
        <v>989</v>
      </c>
      <c r="CD642" t="s">
        <v>2121</v>
      </c>
      <c r="CE642" t="s">
        <v>116</v>
      </c>
      <c r="CF642" t="s">
        <v>117</v>
      </c>
      <c r="CG642">
        <v>96950</v>
      </c>
      <c r="CH642" s="3">
        <v>30.92</v>
      </c>
      <c r="CI642" s="3">
        <v>30.92</v>
      </c>
      <c r="CJ642" s="3">
        <v>0</v>
      </c>
      <c r="CK642" s="3">
        <v>0</v>
      </c>
      <c r="CL642" t="s">
        <v>132</v>
      </c>
      <c r="CM642" t="s">
        <v>162</v>
      </c>
      <c r="CN642" t="s">
        <v>631</v>
      </c>
      <c r="CP642" t="s">
        <v>111</v>
      </c>
      <c r="CQ642" t="s">
        <v>134</v>
      </c>
      <c r="CR642" t="s">
        <v>111</v>
      </c>
      <c r="CS642" t="s">
        <v>111</v>
      </c>
      <c r="CT642" t="s">
        <v>119</v>
      </c>
      <c r="CU642" t="s">
        <v>134</v>
      </c>
      <c r="CV642" t="s">
        <v>119</v>
      </c>
      <c r="CW642" t="s">
        <v>859</v>
      </c>
      <c r="CX642">
        <v>16702871097</v>
      </c>
      <c r="CY642" t="s">
        <v>992</v>
      </c>
      <c r="CZ642" t="s">
        <v>119</v>
      </c>
      <c r="DA642" t="s">
        <v>111</v>
      </c>
      <c r="DB642" t="s">
        <v>111</v>
      </c>
      <c r="DC642" t="s">
        <v>7473</v>
      </c>
      <c r="DD642" t="s">
        <v>984</v>
      </c>
      <c r="DE642" t="s">
        <v>2123</v>
      </c>
      <c r="DF642" t="s">
        <v>7474</v>
      </c>
    </row>
    <row r="643" spans="1:111" ht="15" customHeight="1" x14ac:dyDescent="0.25">
      <c r="A643" t="s">
        <v>2115</v>
      </c>
      <c r="B643" t="s">
        <v>109</v>
      </c>
      <c r="C643" s="1">
        <v>44079.207979398147</v>
      </c>
      <c r="D643" s="1">
        <v>44124</v>
      </c>
      <c r="E643" t="s">
        <v>110</v>
      </c>
      <c r="G643" t="s">
        <v>111</v>
      </c>
      <c r="H643" t="s">
        <v>111</v>
      </c>
      <c r="I643" t="s">
        <v>111</v>
      </c>
      <c r="J643" t="s">
        <v>980</v>
      </c>
      <c r="K643" t="s">
        <v>2116</v>
      </c>
      <c r="L643" t="s">
        <v>985</v>
      </c>
      <c r="N643" t="s">
        <v>116</v>
      </c>
      <c r="O643" t="s">
        <v>117</v>
      </c>
      <c r="P643">
        <v>96950</v>
      </c>
      <c r="Q643" t="s">
        <v>118</v>
      </c>
      <c r="S643">
        <v>16702341745</v>
      </c>
      <c r="U643">
        <v>81231</v>
      </c>
      <c r="V643" t="s">
        <v>120</v>
      </c>
      <c r="X643" t="s">
        <v>983</v>
      </c>
      <c r="Y643" t="s">
        <v>984</v>
      </c>
      <c r="Z643" t="s">
        <v>768</v>
      </c>
      <c r="AA643" t="s">
        <v>2117</v>
      </c>
      <c r="AB643" t="s">
        <v>2118</v>
      </c>
      <c r="AD643" t="s">
        <v>116</v>
      </c>
      <c r="AE643" t="s">
        <v>117</v>
      </c>
      <c r="AF643">
        <v>96950</v>
      </c>
      <c r="AG643" t="s">
        <v>118</v>
      </c>
      <c r="AI643">
        <v>16702341745</v>
      </c>
      <c r="AK643" t="s">
        <v>986</v>
      </c>
      <c r="BC643" t="str">
        <f>"11-1021.00"</f>
        <v>11-1021.00</v>
      </c>
      <c r="BD643" t="s">
        <v>838</v>
      </c>
      <c r="BE643" t="s">
        <v>2119</v>
      </c>
      <c r="BF643" t="s">
        <v>258</v>
      </c>
      <c r="BG643">
        <v>1</v>
      </c>
      <c r="BI643" s="1">
        <v>44105</v>
      </c>
      <c r="BJ643" s="1">
        <v>44469</v>
      </c>
      <c r="BM643">
        <v>35</v>
      </c>
      <c r="BN643">
        <v>0</v>
      </c>
      <c r="BO643">
        <v>7</v>
      </c>
      <c r="BP643">
        <v>7</v>
      </c>
      <c r="BQ643">
        <v>7</v>
      </c>
      <c r="BR643">
        <v>7</v>
      </c>
      <c r="BS643">
        <v>7</v>
      </c>
      <c r="BT643">
        <v>0</v>
      </c>
      <c r="BU643" t="str">
        <f>"9:00 AM"</f>
        <v>9:00 AM</v>
      </c>
      <c r="BV643" t="str">
        <f>"4:00 PM"</f>
        <v>4:00 PM</v>
      </c>
      <c r="BW643" t="s">
        <v>162</v>
      </c>
      <c r="BX643">
        <v>0</v>
      </c>
      <c r="BY643">
        <v>12</v>
      </c>
      <c r="BZ643" t="s">
        <v>134</v>
      </c>
      <c r="CA643">
        <v>5</v>
      </c>
      <c r="CB643" t="s">
        <v>2120</v>
      </c>
      <c r="CC643" t="s">
        <v>989</v>
      </c>
      <c r="CD643" t="s">
        <v>2121</v>
      </c>
      <c r="CE643" t="s">
        <v>116</v>
      </c>
      <c r="CF643" t="s">
        <v>117</v>
      </c>
      <c r="CG643">
        <v>96950</v>
      </c>
      <c r="CH643" s="3">
        <v>30.92</v>
      </c>
      <c r="CI643" s="3">
        <v>30.92</v>
      </c>
      <c r="CJ643" s="3">
        <v>0</v>
      </c>
      <c r="CK643" s="3">
        <v>0</v>
      </c>
      <c r="CL643" t="s">
        <v>132</v>
      </c>
      <c r="CM643" t="s">
        <v>2122</v>
      </c>
      <c r="CN643" t="s">
        <v>133</v>
      </c>
      <c r="CP643" t="s">
        <v>111</v>
      </c>
      <c r="CQ643" t="s">
        <v>134</v>
      </c>
      <c r="CR643" t="s">
        <v>111</v>
      </c>
      <c r="CS643" t="s">
        <v>111</v>
      </c>
      <c r="CT643" t="s">
        <v>119</v>
      </c>
      <c r="CU643" t="s">
        <v>134</v>
      </c>
      <c r="CV643" t="s">
        <v>119</v>
      </c>
      <c r="CW643" t="s">
        <v>859</v>
      </c>
      <c r="CX643">
        <v>16702871097</v>
      </c>
      <c r="CY643" t="s">
        <v>992</v>
      </c>
      <c r="CZ643" t="s">
        <v>119</v>
      </c>
      <c r="DA643" t="s">
        <v>134</v>
      </c>
      <c r="DB643" t="s">
        <v>111</v>
      </c>
      <c r="DC643" t="s">
        <v>983</v>
      </c>
      <c r="DD643" t="s">
        <v>984</v>
      </c>
      <c r="DE643" t="s">
        <v>2123</v>
      </c>
      <c r="DF643" t="s">
        <v>980</v>
      </c>
      <c r="DG643" t="s">
        <v>992</v>
      </c>
    </row>
    <row r="644" spans="1:111" ht="15" customHeight="1" x14ac:dyDescent="0.25">
      <c r="A644" t="s">
        <v>5884</v>
      </c>
      <c r="B644" t="s">
        <v>109</v>
      </c>
      <c r="C644" s="1">
        <v>44079.360304050926</v>
      </c>
      <c r="D644" s="1">
        <v>44165</v>
      </c>
      <c r="E644" t="s">
        <v>138</v>
      </c>
      <c r="F644" s="1">
        <v>44103.833333333336</v>
      </c>
      <c r="G644" t="s">
        <v>134</v>
      </c>
      <c r="H644" t="s">
        <v>111</v>
      </c>
      <c r="I644" t="s">
        <v>111</v>
      </c>
      <c r="J644" t="s">
        <v>461</v>
      </c>
      <c r="L644" t="s">
        <v>466</v>
      </c>
      <c r="N644" t="s">
        <v>116</v>
      </c>
      <c r="O644" t="s">
        <v>117</v>
      </c>
      <c r="P644">
        <v>96950</v>
      </c>
      <c r="Q644" t="s">
        <v>118</v>
      </c>
      <c r="S644">
        <v>16704832564</v>
      </c>
      <c r="U644">
        <v>81211</v>
      </c>
      <c r="V644" t="s">
        <v>120</v>
      </c>
      <c r="X644" t="s">
        <v>463</v>
      </c>
      <c r="Y644" t="s">
        <v>464</v>
      </c>
      <c r="Z644" t="s">
        <v>465</v>
      </c>
      <c r="AA644" t="s">
        <v>123</v>
      </c>
      <c r="AB644" t="s">
        <v>466</v>
      </c>
      <c r="AC644" t="s">
        <v>5531</v>
      </c>
      <c r="AD644" t="s">
        <v>154</v>
      </c>
      <c r="AE644" t="s">
        <v>117</v>
      </c>
      <c r="AF644">
        <v>96950</v>
      </c>
      <c r="AG644" t="s">
        <v>118</v>
      </c>
      <c r="AI644">
        <v>16704832564</v>
      </c>
      <c r="AK644" t="s">
        <v>467</v>
      </c>
      <c r="BC644" t="str">
        <f>"31-9011.00"</f>
        <v>31-9011.00</v>
      </c>
      <c r="BD644" t="s">
        <v>504</v>
      </c>
      <c r="BE644" t="s">
        <v>5532</v>
      </c>
      <c r="BF644" t="s">
        <v>506</v>
      </c>
      <c r="BG644">
        <v>2</v>
      </c>
      <c r="BI644" s="1">
        <v>44105</v>
      </c>
      <c r="BJ644" s="1">
        <v>45199</v>
      </c>
      <c r="BM644">
        <v>40</v>
      </c>
      <c r="BN644">
        <v>0</v>
      </c>
      <c r="BO644">
        <v>8</v>
      </c>
      <c r="BP644">
        <v>8</v>
      </c>
      <c r="BQ644">
        <v>8</v>
      </c>
      <c r="BR644">
        <v>8</v>
      </c>
      <c r="BS644">
        <v>8</v>
      </c>
      <c r="BT644">
        <v>0</v>
      </c>
      <c r="BU644" t="str">
        <f>"9:00 AM"</f>
        <v>9:00 AM</v>
      </c>
      <c r="BV644" t="str">
        <f>"6:00 PM"</f>
        <v>6:00 PM</v>
      </c>
      <c r="BW644" t="s">
        <v>162</v>
      </c>
      <c r="BX644">
        <v>0</v>
      </c>
      <c r="BY644">
        <v>6</v>
      </c>
      <c r="BZ644" t="s">
        <v>111</v>
      </c>
      <c r="CA644">
        <v>0</v>
      </c>
      <c r="CB644" s="2" t="s">
        <v>5533</v>
      </c>
      <c r="CC644" t="s">
        <v>5534</v>
      </c>
      <c r="CE644" t="s">
        <v>116</v>
      </c>
      <c r="CF644" t="s">
        <v>117</v>
      </c>
      <c r="CG644">
        <v>96950</v>
      </c>
      <c r="CH644" s="3">
        <v>12.22</v>
      </c>
      <c r="CI644" s="3">
        <v>12.22</v>
      </c>
      <c r="CJ644" s="3">
        <v>0</v>
      </c>
      <c r="CL644" t="s">
        <v>132</v>
      </c>
      <c r="CN644" t="s">
        <v>631</v>
      </c>
      <c r="CP644" t="s">
        <v>111</v>
      </c>
      <c r="CQ644" t="s">
        <v>134</v>
      </c>
      <c r="CR644" t="s">
        <v>111</v>
      </c>
      <c r="CS644" t="s">
        <v>111</v>
      </c>
      <c r="CT644" t="s">
        <v>119</v>
      </c>
      <c r="CU644" t="s">
        <v>134</v>
      </c>
      <c r="CV644" t="s">
        <v>119</v>
      </c>
      <c r="CW644" t="s">
        <v>5885</v>
      </c>
      <c r="CX644" t="s">
        <v>119</v>
      </c>
      <c r="CY644" t="s">
        <v>119</v>
      </c>
      <c r="CZ644" t="s">
        <v>119</v>
      </c>
      <c r="DA644" t="s">
        <v>134</v>
      </c>
      <c r="DB644" t="s">
        <v>111</v>
      </c>
      <c r="DC644" t="s">
        <v>463</v>
      </c>
      <c r="DD644" t="s">
        <v>464</v>
      </c>
      <c r="DE644" t="s">
        <v>465</v>
      </c>
      <c r="DF644" t="s">
        <v>461</v>
      </c>
      <c r="DG644" t="s">
        <v>467</v>
      </c>
    </row>
    <row r="645" spans="1:111" ht="15" customHeight="1" x14ac:dyDescent="0.25">
      <c r="A645" t="s">
        <v>1184</v>
      </c>
      <c r="B645" t="s">
        <v>109</v>
      </c>
      <c r="C645" s="1">
        <v>44080.190081134257</v>
      </c>
      <c r="D645" s="1">
        <v>44165</v>
      </c>
      <c r="E645" t="s">
        <v>110</v>
      </c>
      <c r="G645" t="s">
        <v>111</v>
      </c>
      <c r="H645" t="s">
        <v>111</v>
      </c>
      <c r="I645" t="s">
        <v>111</v>
      </c>
      <c r="J645" t="s">
        <v>1185</v>
      </c>
      <c r="K645" t="s">
        <v>1186</v>
      </c>
      <c r="L645" t="s">
        <v>1187</v>
      </c>
      <c r="N645" t="s">
        <v>154</v>
      </c>
      <c r="O645" t="s">
        <v>117</v>
      </c>
      <c r="P645">
        <v>96950</v>
      </c>
      <c r="Q645" t="s">
        <v>118</v>
      </c>
      <c r="S645">
        <v>16703227709</v>
      </c>
      <c r="U645">
        <v>54162</v>
      </c>
      <c r="V645" t="s">
        <v>120</v>
      </c>
      <c r="X645" t="s">
        <v>1188</v>
      </c>
      <c r="Y645" t="s">
        <v>1189</v>
      </c>
      <c r="Z645" t="s">
        <v>1190</v>
      </c>
      <c r="AA645" t="s">
        <v>342</v>
      </c>
      <c r="AB645" t="s">
        <v>1187</v>
      </c>
      <c r="AD645" t="s">
        <v>154</v>
      </c>
      <c r="AE645" t="s">
        <v>117</v>
      </c>
      <c r="AF645">
        <v>96950</v>
      </c>
      <c r="AG645" t="s">
        <v>118</v>
      </c>
      <c r="AI645">
        <v>16703227709</v>
      </c>
      <c r="AK645" t="s">
        <v>1191</v>
      </c>
      <c r="AL645" t="s">
        <v>1192</v>
      </c>
      <c r="AM645" t="s">
        <v>1193</v>
      </c>
      <c r="AN645" t="s">
        <v>1194</v>
      </c>
      <c r="AO645" t="s">
        <v>1195</v>
      </c>
      <c r="AP645" t="s">
        <v>1196</v>
      </c>
      <c r="AR645" t="s">
        <v>154</v>
      </c>
      <c r="AS645" t="s">
        <v>117</v>
      </c>
      <c r="AT645">
        <v>96950</v>
      </c>
      <c r="AU645" t="s">
        <v>118</v>
      </c>
      <c r="AW645">
        <v>16702349480</v>
      </c>
      <c r="AY645" t="s">
        <v>1197</v>
      </c>
      <c r="AZ645" t="s">
        <v>1198</v>
      </c>
      <c r="BA645" t="s">
        <v>117</v>
      </c>
      <c r="BB645" t="s">
        <v>1199</v>
      </c>
      <c r="BC645" t="str">
        <f>"49-9071.00"</f>
        <v>49-9071.00</v>
      </c>
      <c r="BD645" t="s">
        <v>125</v>
      </c>
      <c r="BE645" t="s">
        <v>1200</v>
      </c>
      <c r="BF645" t="s">
        <v>1201</v>
      </c>
      <c r="BG645">
        <v>5</v>
      </c>
      <c r="BI645" s="1">
        <v>44105</v>
      </c>
      <c r="BJ645" s="1">
        <v>44469</v>
      </c>
      <c r="BM645">
        <v>40</v>
      </c>
      <c r="BN645">
        <v>0</v>
      </c>
      <c r="BO645">
        <v>8</v>
      </c>
      <c r="BP645">
        <v>8</v>
      </c>
      <c r="BQ645">
        <v>8</v>
      </c>
      <c r="BR645">
        <v>8</v>
      </c>
      <c r="BS645">
        <v>8</v>
      </c>
      <c r="BT645">
        <v>0</v>
      </c>
      <c r="BU645" t="str">
        <f t="shared" ref="BU645:BU651" si="40">"8:00 AM"</f>
        <v>8:00 AM</v>
      </c>
      <c r="BV645" t="str">
        <f t="shared" ref="BV645:BV651" si="41">"5:00 PM"</f>
        <v>5:00 PM</v>
      </c>
      <c r="BW645" t="s">
        <v>162</v>
      </c>
      <c r="BX645">
        <v>0</v>
      </c>
      <c r="BY645">
        <v>12</v>
      </c>
      <c r="BZ645" t="s">
        <v>111</v>
      </c>
      <c r="CA645">
        <v>0</v>
      </c>
      <c r="CB645" t="s">
        <v>1202</v>
      </c>
      <c r="CC645" t="s">
        <v>1203</v>
      </c>
      <c r="CE645" t="s">
        <v>154</v>
      </c>
      <c r="CF645" t="s">
        <v>117</v>
      </c>
      <c r="CG645">
        <v>96950</v>
      </c>
      <c r="CH645" s="3">
        <v>12.67</v>
      </c>
      <c r="CI645" s="3">
        <v>12.7</v>
      </c>
      <c r="CJ645" s="3">
        <v>19.010000000000002</v>
      </c>
      <c r="CK645" s="3">
        <v>19.05</v>
      </c>
      <c r="CL645" t="s">
        <v>132</v>
      </c>
      <c r="CM645" t="s">
        <v>162</v>
      </c>
      <c r="CN645" t="s">
        <v>133</v>
      </c>
      <c r="CP645" t="s">
        <v>134</v>
      </c>
      <c r="CQ645" t="s">
        <v>134</v>
      </c>
      <c r="CR645" t="s">
        <v>134</v>
      </c>
      <c r="CS645" t="s">
        <v>134</v>
      </c>
      <c r="CT645" t="s">
        <v>119</v>
      </c>
      <c r="CU645" t="s">
        <v>134</v>
      </c>
      <c r="CV645" t="s">
        <v>119</v>
      </c>
      <c r="CW645" t="s">
        <v>162</v>
      </c>
      <c r="CX645">
        <v>16703227709</v>
      </c>
      <c r="CY645" t="s">
        <v>1191</v>
      </c>
      <c r="CZ645" t="s">
        <v>119</v>
      </c>
      <c r="DA645" t="s">
        <v>134</v>
      </c>
      <c r="DB645" t="s">
        <v>111</v>
      </c>
      <c r="DC645" t="s">
        <v>1193</v>
      </c>
      <c r="DD645" t="s">
        <v>1194</v>
      </c>
      <c r="DE645" t="s">
        <v>863</v>
      </c>
      <c r="DF645" t="s">
        <v>1204</v>
      </c>
      <c r="DG645" t="s">
        <v>1197</v>
      </c>
    </row>
    <row r="646" spans="1:111" ht="15" customHeight="1" x14ac:dyDescent="0.25">
      <c r="A646" t="s">
        <v>4262</v>
      </c>
      <c r="B646" t="s">
        <v>137</v>
      </c>
      <c r="C646" s="1">
        <v>44080.341148263891</v>
      </c>
      <c r="D646" s="1">
        <v>44158</v>
      </c>
      <c r="E646" t="s">
        <v>138</v>
      </c>
      <c r="F646" s="1">
        <v>44103.833333333336</v>
      </c>
      <c r="G646" t="s">
        <v>111</v>
      </c>
      <c r="H646" t="s">
        <v>111</v>
      </c>
      <c r="I646" t="s">
        <v>111</v>
      </c>
      <c r="J646" t="s">
        <v>4263</v>
      </c>
      <c r="K646" t="s">
        <v>119</v>
      </c>
      <c r="L646" t="s">
        <v>4264</v>
      </c>
      <c r="M646" t="s">
        <v>4265</v>
      </c>
      <c r="N646" t="s">
        <v>116</v>
      </c>
      <c r="O646" t="s">
        <v>117</v>
      </c>
      <c r="P646">
        <v>96950</v>
      </c>
      <c r="Q646" t="s">
        <v>118</v>
      </c>
      <c r="R646" t="s">
        <v>119</v>
      </c>
      <c r="S646">
        <v>16717277973</v>
      </c>
      <c r="U646">
        <v>23821</v>
      </c>
      <c r="V646" t="s">
        <v>120</v>
      </c>
      <c r="X646" t="s">
        <v>3876</v>
      </c>
      <c r="Y646" t="s">
        <v>4266</v>
      </c>
      <c r="Z646" t="s">
        <v>4267</v>
      </c>
      <c r="AA646" t="s">
        <v>123</v>
      </c>
      <c r="AB646" t="s">
        <v>4264</v>
      </c>
      <c r="AC646" t="s">
        <v>4268</v>
      </c>
      <c r="AD646" t="s">
        <v>116</v>
      </c>
      <c r="AE646" t="s">
        <v>117</v>
      </c>
      <c r="AF646">
        <v>96950</v>
      </c>
      <c r="AG646" t="s">
        <v>118</v>
      </c>
      <c r="AH646" t="s">
        <v>119</v>
      </c>
      <c r="AI646">
        <v>16717277973</v>
      </c>
      <c r="AK646" t="s">
        <v>4269</v>
      </c>
      <c r="AL646" t="s">
        <v>1192</v>
      </c>
      <c r="AM646" t="s">
        <v>4270</v>
      </c>
      <c r="AN646" t="s">
        <v>4271</v>
      </c>
      <c r="AO646" t="s">
        <v>4272</v>
      </c>
      <c r="AP646" t="s">
        <v>4273</v>
      </c>
      <c r="AQ646" t="s">
        <v>340</v>
      </c>
      <c r="AR646" t="s">
        <v>116</v>
      </c>
      <c r="AS646" t="s">
        <v>117</v>
      </c>
      <c r="AT646">
        <v>96950</v>
      </c>
      <c r="AU646" t="s">
        <v>118</v>
      </c>
      <c r="AV646" t="s">
        <v>119</v>
      </c>
      <c r="AW646">
        <v>16702331209</v>
      </c>
      <c r="AX646" t="s">
        <v>119</v>
      </c>
      <c r="AY646" t="s">
        <v>1574</v>
      </c>
      <c r="AZ646" t="s">
        <v>4274</v>
      </c>
      <c r="BA646" t="s">
        <v>117</v>
      </c>
      <c r="BB646" t="s">
        <v>1441</v>
      </c>
      <c r="BC646" t="str">
        <f>"17-2071.00"</f>
        <v>17-2071.00</v>
      </c>
      <c r="BD646" t="s">
        <v>4275</v>
      </c>
      <c r="BE646" t="s">
        <v>4276</v>
      </c>
      <c r="BF646" t="s">
        <v>4277</v>
      </c>
      <c r="BG646">
        <v>1</v>
      </c>
      <c r="BH646">
        <v>1</v>
      </c>
      <c r="BI646" s="1">
        <v>44105</v>
      </c>
      <c r="BJ646" s="1">
        <v>44469</v>
      </c>
      <c r="BK646" s="1">
        <v>44158</v>
      </c>
      <c r="BL646" s="1">
        <v>44469</v>
      </c>
      <c r="BM646">
        <v>40</v>
      </c>
      <c r="BN646">
        <v>0</v>
      </c>
      <c r="BO646">
        <v>8</v>
      </c>
      <c r="BP646">
        <v>8</v>
      </c>
      <c r="BQ646">
        <v>8</v>
      </c>
      <c r="BR646">
        <v>8</v>
      </c>
      <c r="BS646">
        <v>8</v>
      </c>
      <c r="BT646">
        <v>0</v>
      </c>
      <c r="BU646" t="str">
        <f t="shared" si="40"/>
        <v>8:00 AM</v>
      </c>
      <c r="BV646" t="str">
        <f t="shared" si="41"/>
        <v>5:00 PM</v>
      </c>
      <c r="BW646" t="s">
        <v>415</v>
      </c>
      <c r="BX646">
        <v>0</v>
      </c>
      <c r="BY646">
        <v>48</v>
      </c>
      <c r="BZ646" t="s">
        <v>134</v>
      </c>
      <c r="CA646">
        <v>20</v>
      </c>
      <c r="CB646" t="s">
        <v>4278</v>
      </c>
      <c r="CC646" t="s">
        <v>4265</v>
      </c>
      <c r="CE646" t="s">
        <v>116</v>
      </c>
      <c r="CF646" t="s">
        <v>117</v>
      </c>
      <c r="CG646">
        <v>96950</v>
      </c>
      <c r="CH646" s="3">
        <v>34.06</v>
      </c>
      <c r="CI646" s="3">
        <v>34.06</v>
      </c>
      <c r="CJ646" s="3">
        <v>51.09</v>
      </c>
      <c r="CK646" s="3">
        <v>51.09</v>
      </c>
      <c r="CL646" t="s">
        <v>132</v>
      </c>
      <c r="CM646" t="s">
        <v>119</v>
      </c>
      <c r="CN646" t="s">
        <v>133</v>
      </c>
      <c r="CP646" t="s">
        <v>111</v>
      </c>
      <c r="CQ646" t="s">
        <v>134</v>
      </c>
      <c r="CR646" t="s">
        <v>134</v>
      </c>
      <c r="CS646" t="s">
        <v>134</v>
      </c>
      <c r="CT646" t="s">
        <v>119</v>
      </c>
      <c r="CU646" t="s">
        <v>134</v>
      </c>
      <c r="CV646" t="s">
        <v>119</v>
      </c>
      <c r="CW646" t="s">
        <v>119</v>
      </c>
      <c r="CX646">
        <v>16717277973</v>
      </c>
      <c r="CY646" t="s">
        <v>4279</v>
      </c>
      <c r="CZ646" t="s">
        <v>119</v>
      </c>
      <c r="DA646" t="s">
        <v>134</v>
      </c>
      <c r="DB646" t="s">
        <v>111</v>
      </c>
      <c r="DC646" t="s">
        <v>4270</v>
      </c>
      <c r="DD646" t="s">
        <v>4271</v>
      </c>
      <c r="DE646" t="s">
        <v>1573</v>
      </c>
      <c r="DF646" t="s">
        <v>4274</v>
      </c>
      <c r="DG646" t="s">
        <v>1574</v>
      </c>
    </row>
    <row r="647" spans="1:111" ht="15" customHeight="1" x14ac:dyDescent="0.25">
      <c r="A647" t="s">
        <v>6530</v>
      </c>
      <c r="B647" t="s">
        <v>137</v>
      </c>
      <c r="C647" s="1">
        <v>44080.777839467592</v>
      </c>
      <c r="D647" s="1">
        <v>44160</v>
      </c>
      <c r="E647" t="s">
        <v>138</v>
      </c>
      <c r="F647" s="1">
        <v>44103.833333333336</v>
      </c>
      <c r="G647" t="s">
        <v>134</v>
      </c>
      <c r="H647" t="s">
        <v>111</v>
      </c>
      <c r="I647" t="s">
        <v>111</v>
      </c>
      <c r="J647" t="s">
        <v>4424</v>
      </c>
      <c r="L647" t="s">
        <v>4425</v>
      </c>
      <c r="N647" t="s">
        <v>116</v>
      </c>
      <c r="O647" t="s">
        <v>117</v>
      </c>
      <c r="P647">
        <v>96950</v>
      </c>
      <c r="Q647" t="s">
        <v>118</v>
      </c>
      <c r="S647">
        <v>16702342838</v>
      </c>
      <c r="U647">
        <v>42512</v>
      </c>
      <c r="V647" t="s">
        <v>120</v>
      </c>
      <c r="X647" t="s">
        <v>2144</v>
      </c>
      <c r="Y647" t="s">
        <v>4426</v>
      </c>
      <c r="Z647" t="s">
        <v>119</v>
      </c>
      <c r="AA647" t="s">
        <v>123</v>
      </c>
      <c r="AB647" t="s">
        <v>4425</v>
      </c>
      <c r="AD647" t="s">
        <v>116</v>
      </c>
      <c r="AE647" t="s">
        <v>117</v>
      </c>
      <c r="AF647">
        <v>96950</v>
      </c>
      <c r="AG647" t="s">
        <v>118</v>
      </c>
      <c r="AI647">
        <v>16702342838</v>
      </c>
      <c r="AK647" t="s">
        <v>4427</v>
      </c>
      <c r="BC647" t="str">
        <f>"11-1021.00"</f>
        <v>11-1021.00</v>
      </c>
      <c r="BD647" t="s">
        <v>838</v>
      </c>
      <c r="BE647" t="s">
        <v>4428</v>
      </c>
      <c r="BF647" t="s">
        <v>4429</v>
      </c>
      <c r="BG647">
        <v>1</v>
      </c>
      <c r="BH647">
        <v>1</v>
      </c>
      <c r="BI647" s="1">
        <v>44105</v>
      </c>
      <c r="BJ647" s="1">
        <v>45199</v>
      </c>
      <c r="BK647" s="1">
        <v>44162</v>
      </c>
      <c r="BL647" s="1">
        <v>45199</v>
      </c>
      <c r="BM647">
        <v>40</v>
      </c>
      <c r="BN647">
        <v>0</v>
      </c>
      <c r="BO647">
        <v>8</v>
      </c>
      <c r="BP647">
        <v>8</v>
      </c>
      <c r="BQ647">
        <v>8</v>
      </c>
      <c r="BR647">
        <v>8</v>
      </c>
      <c r="BS647">
        <v>8</v>
      </c>
      <c r="BT647">
        <v>0</v>
      </c>
      <c r="BU647" t="str">
        <f t="shared" si="40"/>
        <v>8:00 AM</v>
      </c>
      <c r="BV647" t="str">
        <f t="shared" si="41"/>
        <v>5:00 PM</v>
      </c>
      <c r="BW647" t="s">
        <v>162</v>
      </c>
      <c r="BX647">
        <v>0</v>
      </c>
      <c r="BY647">
        <v>12</v>
      </c>
      <c r="BZ647" t="s">
        <v>134</v>
      </c>
      <c r="CA647">
        <v>4</v>
      </c>
      <c r="CB647" t="s">
        <v>6531</v>
      </c>
      <c r="CC647" t="s">
        <v>6532</v>
      </c>
      <c r="CD647" t="s">
        <v>6533</v>
      </c>
      <c r="CE647" t="s">
        <v>116</v>
      </c>
      <c r="CF647" t="s">
        <v>117</v>
      </c>
      <c r="CG647">
        <v>96950</v>
      </c>
      <c r="CH647" s="3">
        <v>30.92</v>
      </c>
      <c r="CI647" s="3">
        <v>30.92</v>
      </c>
      <c r="CJ647" s="3">
        <v>0</v>
      </c>
      <c r="CK647" s="3">
        <v>0</v>
      </c>
      <c r="CL647" t="s">
        <v>132</v>
      </c>
      <c r="CM647" t="s">
        <v>162</v>
      </c>
      <c r="CN647" t="s">
        <v>133</v>
      </c>
      <c r="CP647" t="s">
        <v>111</v>
      </c>
      <c r="CQ647" t="s">
        <v>134</v>
      </c>
      <c r="CR647" t="s">
        <v>111</v>
      </c>
      <c r="CS647" t="s">
        <v>111</v>
      </c>
      <c r="CT647" t="s">
        <v>119</v>
      </c>
      <c r="CU647" t="s">
        <v>134</v>
      </c>
      <c r="CV647" t="s">
        <v>119</v>
      </c>
      <c r="CW647" t="s">
        <v>6534</v>
      </c>
      <c r="CX647">
        <v>16702873381</v>
      </c>
      <c r="CY647" t="s">
        <v>4432</v>
      </c>
      <c r="CZ647" t="s">
        <v>119</v>
      </c>
      <c r="DA647" t="s">
        <v>134</v>
      </c>
      <c r="DB647" t="s">
        <v>111</v>
      </c>
      <c r="DC647" t="s">
        <v>2144</v>
      </c>
      <c r="DD647" t="s">
        <v>4426</v>
      </c>
      <c r="DE647" t="s">
        <v>487</v>
      </c>
      <c r="DF647" t="s">
        <v>4424</v>
      </c>
      <c r="DG647" t="s">
        <v>4427</v>
      </c>
    </row>
    <row r="648" spans="1:111" ht="15" customHeight="1" x14ac:dyDescent="0.25">
      <c r="A648" t="s">
        <v>8557</v>
      </c>
      <c r="B648" t="s">
        <v>109</v>
      </c>
      <c r="C648" s="1">
        <v>44080.790195254631</v>
      </c>
      <c r="D648" s="1">
        <v>44165</v>
      </c>
      <c r="E648" t="s">
        <v>138</v>
      </c>
      <c r="F648" s="1">
        <v>44103.833333333336</v>
      </c>
      <c r="G648" t="s">
        <v>134</v>
      </c>
      <c r="H648" t="s">
        <v>111</v>
      </c>
      <c r="I648" t="s">
        <v>111</v>
      </c>
      <c r="J648" t="s">
        <v>4424</v>
      </c>
      <c r="L648" t="s">
        <v>4425</v>
      </c>
      <c r="N648" t="s">
        <v>116</v>
      </c>
      <c r="O648" t="s">
        <v>117</v>
      </c>
      <c r="P648">
        <v>96950</v>
      </c>
      <c r="Q648" t="s">
        <v>118</v>
      </c>
      <c r="S648">
        <v>16702342838</v>
      </c>
      <c r="U648">
        <v>42512</v>
      </c>
      <c r="V648" t="s">
        <v>120</v>
      </c>
      <c r="X648" t="s">
        <v>2144</v>
      </c>
      <c r="Y648" t="s">
        <v>4426</v>
      </c>
      <c r="Z648" t="s">
        <v>119</v>
      </c>
      <c r="AA648" t="s">
        <v>123</v>
      </c>
      <c r="AB648" t="s">
        <v>4425</v>
      </c>
      <c r="AD648" t="s">
        <v>116</v>
      </c>
      <c r="AE648" t="s">
        <v>117</v>
      </c>
      <c r="AF648">
        <v>96950</v>
      </c>
      <c r="AG648" t="s">
        <v>118</v>
      </c>
      <c r="AI648">
        <v>16702342838</v>
      </c>
      <c r="AK648" t="s">
        <v>4427</v>
      </c>
      <c r="BC648" t="str">
        <f>"11-2022.00"</f>
        <v>11-2022.00</v>
      </c>
      <c r="BD648" t="s">
        <v>364</v>
      </c>
      <c r="BE648" t="s">
        <v>5171</v>
      </c>
      <c r="BF648" t="s">
        <v>4142</v>
      </c>
      <c r="BG648">
        <v>1</v>
      </c>
      <c r="BI648" s="1">
        <v>44105</v>
      </c>
      <c r="BJ648" s="1">
        <v>45199</v>
      </c>
      <c r="BM648">
        <v>40</v>
      </c>
      <c r="BN648">
        <v>0</v>
      </c>
      <c r="BO648">
        <v>8</v>
      </c>
      <c r="BP648">
        <v>8</v>
      </c>
      <c r="BQ648">
        <v>8</v>
      </c>
      <c r="BR648">
        <v>8</v>
      </c>
      <c r="BS648">
        <v>8</v>
      </c>
      <c r="BT648">
        <v>0</v>
      </c>
      <c r="BU648" t="str">
        <f t="shared" si="40"/>
        <v>8:00 AM</v>
      </c>
      <c r="BV648" t="str">
        <f t="shared" si="41"/>
        <v>5:00 PM</v>
      </c>
      <c r="BW648" t="s">
        <v>162</v>
      </c>
      <c r="BX648">
        <v>0</v>
      </c>
      <c r="BY648">
        <v>12</v>
      </c>
      <c r="BZ648" t="s">
        <v>111</v>
      </c>
      <c r="CA648">
        <v>0</v>
      </c>
      <c r="CB648" s="2" t="s">
        <v>8558</v>
      </c>
      <c r="CC648" t="s">
        <v>6532</v>
      </c>
      <c r="CD648" t="s">
        <v>6533</v>
      </c>
      <c r="CE648" t="s">
        <v>116</v>
      </c>
      <c r="CF648" t="s">
        <v>117</v>
      </c>
      <c r="CG648">
        <v>96950</v>
      </c>
      <c r="CH648" s="3">
        <v>30.42</v>
      </c>
      <c r="CI648" s="3">
        <v>30.42</v>
      </c>
      <c r="CJ648" s="3">
        <v>0</v>
      </c>
      <c r="CK648" s="3">
        <v>0</v>
      </c>
      <c r="CL648" t="s">
        <v>132</v>
      </c>
      <c r="CM648" t="s">
        <v>162</v>
      </c>
      <c r="CN648" t="s">
        <v>133</v>
      </c>
      <c r="CP648" t="s">
        <v>111</v>
      </c>
      <c r="CQ648" t="s">
        <v>134</v>
      </c>
      <c r="CR648" t="s">
        <v>111</v>
      </c>
      <c r="CS648" t="s">
        <v>111</v>
      </c>
      <c r="CT648" t="s">
        <v>119</v>
      </c>
      <c r="CU648" t="s">
        <v>134</v>
      </c>
      <c r="CV648" t="s">
        <v>119</v>
      </c>
      <c r="CW648" t="s">
        <v>6534</v>
      </c>
      <c r="CX648">
        <v>16702873381</v>
      </c>
      <c r="CY648" t="s">
        <v>4432</v>
      </c>
      <c r="CZ648" t="s">
        <v>119</v>
      </c>
      <c r="DA648" t="s">
        <v>134</v>
      </c>
      <c r="DB648" t="s">
        <v>111</v>
      </c>
      <c r="DC648" t="s">
        <v>2144</v>
      </c>
      <c r="DD648" t="s">
        <v>4426</v>
      </c>
      <c r="DF648" t="s">
        <v>4424</v>
      </c>
      <c r="DG648" t="s">
        <v>4427</v>
      </c>
    </row>
    <row r="649" spans="1:111" ht="15" customHeight="1" x14ac:dyDescent="0.25">
      <c r="A649" t="s">
        <v>8203</v>
      </c>
      <c r="B649" t="s">
        <v>109</v>
      </c>
      <c r="C649" s="1">
        <v>44080.791294907409</v>
      </c>
      <c r="D649" s="1">
        <v>44172</v>
      </c>
      <c r="E649" t="s">
        <v>138</v>
      </c>
      <c r="F649" s="1">
        <v>44103.833333333336</v>
      </c>
      <c r="G649" t="s">
        <v>134</v>
      </c>
      <c r="H649" t="s">
        <v>111</v>
      </c>
      <c r="I649" t="s">
        <v>111</v>
      </c>
      <c r="J649" t="s">
        <v>4424</v>
      </c>
      <c r="L649" t="s">
        <v>4425</v>
      </c>
      <c r="N649" t="s">
        <v>116</v>
      </c>
      <c r="O649" t="s">
        <v>117</v>
      </c>
      <c r="P649">
        <v>96950</v>
      </c>
      <c r="Q649" t="s">
        <v>118</v>
      </c>
      <c r="S649">
        <v>16702342838</v>
      </c>
      <c r="U649">
        <v>42512</v>
      </c>
      <c r="V649" t="s">
        <v>120</v>
      </c>
      <c r="X649" t="s">
        <v>2144</v>
      </c>
      <c r="Y649" t="s">
        <v>4426</v>
      </c>
      <c r="Z649" t="s">
        <v>119</v>
      </c>
      <c r="AA649" t="s">
        <v>123</v>
      </c>
      <c r="AB649" t="s">
        <v>4425</v>
      </c>
      <c r="AD649" t="s">
        <v>116</v>
      </c>
      <c r="AE649" t="s">
        <v>117</v>
      </c>
      <c r="AF649">
        <v>96950</v>
      </c>
      <c r="AG649" t="s">
        <v>118</v>
      </c>
      <c r="AI649">
        <v>16702342838</v>
      </c>
      <c r="AK649" t="s">
        <v>4427</v>
      </c>
      <c r="BC649" t="str">
        <f>"53-3033.00"</f>
        <v>53-3033.00</v>
      </c>
      <c r="BD649" t="s">
        <v>2436</v>
      </c>
      <c r="BE649" t="s">
        <v>8204</v>
      </c>
      <c r="BF649" t="s">
        <v>8205</v>
      </c>
      <c r="BG649">
        <v>1</v>
      </c>
      <c r="BI649" s="1">
        <v>44105</v>
      </c>
      <c r="BJ649" s="1">
        <v>45199</v>
      </c>
      <c r="BM649">
        <v>40</v>
      </c>
      <c r="BN649">
        <v>0</v>
      </c>
      <c r="BO649">
        <v>8</v>
      </c>
      <c r="BP649">
        <v>8</v>
      </c>
      <c r="BQ649">
        <v>8</v>
      </c>
      <c r="BR649">
        <v>8</v>
      </c>
      <c r="BS649">
        <v>8</v>
      </c>
      <c r="BT649">
        <v>0</v>
      </c>
      <c r="BU649" t="str">
        <f t="shared" si="40"/>
        <v>8:00 AM</v>
      </c>
      <c r="BV649" t="str">
        <f t="shared" si="41"/>
        <v>5:00 PM</v>
      </c>
      <c r="BW649" t="s">
        <v>162</v>
      </c>
      <c r="BX649">
        <v>0</v>
      </c>
      <c r="BY649">
        <v>12</v>
      </c>
      <c r="BZ649" t="s">
        <v>111</v>
      </c>
      <c r="CA649">
        <v>0</v>
      </c>
      <c r="CB649" s="2" t="s">
        <v>8206</v>
      </c>
      <c r="CC649" t="s">
        <v>6532</v>
      </c>
      <c r="CD649" t="s">
        <v>6533</v>
      </c>
      <c r="CE649" t="s">
        <v>116</v>
      </c>
      <c r="CF649" t="s">
        <v>117</v>
      </c>
      <c r="CG649">
        <v>96950</v>
      </c>
      <c r="CH649" s="3">
        <v>11.14</v>
      </c>
      <c r="CI649" s="3">
        <v>11.14</v>
      </c>
      <c r="CJ649" s="3">
        <v>0</v>
      </c>
      <c r="CK649" s="3">
        <v>0</v>
      </c>
      <c r="CL649" t="s">
        <v>132</v>
      </c>
      <c r="CM649" t="s">
        <v>162</v>
      </c>
      <c r="CN649" t="s">
        <v>133</v>
      </c>
      <c r="CP649" t="s">
        <v>111</v>
      </c>
      <c r="CQ649" t="s">
        <v>134</v>
      </c>
      <c r="CR649" t="s">
        <v>111</v>
      </c>
      <c r="CS649" t="s">
        <v>111</v>
      </c>
      <c r="CT649" t="s">
        <v>119</v>
      </c>
      <c r="CU649" t="s">
        <v>134</v>
      </c>
      <c r="CV649" t="s">
        <v>119</v>
      </c>
      <c r="CW649" t="s">
        <v>6534</v>
      </c>
      <c r="CX649">
        <v>16702873381</v>
      </c>
      <c r="CY649" t="s">
        <v>4432</v>
      </c>
      <c r="CZ649" t="s">
        <v>119</v>
      </c>
      <c r="DA649" t="s">
        <v>134</v>
      </c>
      <c r="DB649" t="s">
        <v>111</v>
      </c>
      <c r="DC649" t="s">
        <v>6789</v>
      </c>
      <c r="DD649" t="s">
        <v>6790</v>
      </c>
      <c r="DF649" t="s">
        <v>4424</v>
      </c>
      <c r="DG649" t="s">
        <v>4427</v>
      </c>
    </row>
    <row r="650" spans="1:111" ht="15" customHeight="1" x14ac:dyDescent="0.25">
      <c r="A650" t="s">
        <v>6782</v>
      </c>
      <c r="B650" t="s">
        <v>109</v>
      </c>
      <c r="C650" s="1">
        <v>44080.792359259256</v>
      </c>
      <c r="D650" s="1">
        <v>44165</v>
      </c>
      <c r="E650" t="s">
        <v>138</v>
      </c>
      <c r="F650" s="1">
        <v>44103.833333333336</v>
      </c>
      <c r="G650" t="s">
        <v>134</v>
      </c>
      <c r="H650" t="s">
        <v>111</v>
      </c>
      <c r="I650" t="s">
        <v>111</v>
      </c>
      <c r="J650" t="s">
        <v>4424</v>
      </c>
      <c r="L650" t="s">
        <v>4425</v>
      </c>
      <c r="M650" t="s">
        <v>6783</v>
      </c>
      <c r="N650" t="s">
        <v>116</v>
      </c>
      <c r="O650" t="s">
        <v>117</v>
      </c>
      <c r="P650">
        <v>96950</v>
      </c>
      <c r="Q650" t="s">
        <v>118</v>
      </c>
      <c r="S650">
        <v>16702873381</v>
      </c>
      <c r="U650">
        <v>42512</v>
      </c>
      <c r="V650" t="s">
        <v>120</v>
      </c>
      <c r="X650" t="s">
        <v>2144</v>
      </c>
      <c r="Y650" t="s">
        <v>4426</v>
      </c>
      <c r="Z650" t="s">
        <v>119</v>
      </c>
      <c r="AA650" t="s">
        <v>123</v>
      </c>
      <c r="AB650" t="s">
        <v>4425</v>
      </c>
      <c r="AD650" t="s">
        <v>116</v>
      </c>
      <c r="AE650" t="s">
        <v>117</v>
      </c>
      <c r="AF650">
        <v>96950</v>
      </c>
      <c r="AG650" t="s">
        <v>118</v>
      </c>
      <c r="AI650">
        <v>16702873381</v>
      </c>
      <c r="AK650" t="s">
        <v>4427</v>
      </c>
      <c r="BC650" t="str">
        <f>"41-2031.00"</f>
        <v>41-2031.00</v>
      </c>
      <c r="BD650" t="s">
        <v>3070</v>
      </c>
      <c r="BE650" t="s">
        <v>6784</v>
      </c>
      <c r="BF650" t="s">
        <v>6785</v>
      </c>
      <c r="BG650">
        <v>1</v>
      </c>
      <c r="BI650" s="1">
        <v>44105</v>
      </c>
      <c r="BJ650" s="1">
        <v>45199</v>
      </c>
      <c r="BM650">
        <v>40</v>
      </c>
      <c r="BN650">
        <v>0</v>
      </c>
      <c r="BO650">
        <v>8</v>
      </c>
      <c r="BP650">
        <v>8</v>
      </c>
      <c r="BQ650">
        <v>8</v>
      </c>
      <c r="BR650">
        <v>8</v>
      </c>
      <c r="BS650">
        <v>8</v>
      </c>
      <c r="BT650">
        <v>0</v>
      </c>
      <c r="BU650" t="str">
        <f t="shared" si="40"/>
        <v>8:00 AM</v>
      </c>
      <c r="BV650" t="str">
        <f t="shared" si="41"/>
        <v>5:00 PM</v>
      </c>
      <c r="BW650" t="s">
        <v>162</v>
      </c>
      <c r="BX650">
        <v>0</v>
      </c>
      <c r="BY650">
        <v>12</v>
      </c>
      <c r="BZ650" t="s">
        <v>111</v>
      </c>
      <c r="CA650">
        <v>0</v>
      </c>
      <c r="CB650" s="2" t="s">
        <v>6786</v>
      </c>
      <c r="CC650" t="s">
        <v>6787</v>
      </c>
      <c r="CE650" t="s">
        <v>116</v>
      </c>
      <c r="CF650" t="s">
        <v>117</v>
      </c>
      <c r="CG650">
        <v>96950</v>
      </c>
      <c r="CH650" s="3">
        <v>11.52</v>
      </c>
      <c r="CI650" s="3">
        <v>11.52</v>
      </c>
      <c r="CJ650" s="3">
        <v>0</v>
      </c>
      <c r="CK650" s="3">
        <v>0</v>
      </c>
      <c r="CL650" t="s">
        <v>132</v>
      </c>
      <c r="CM650" t="s">
        <v>162</v>
      </c>
      <c r="CN650" t="s">
        <v>133</v>
      </c>
      <c r="CP650" t="s">
        <v>111</v>
      </c>
      <c r="CQ650" t="s">
        <v>134</v>
      </c>
      <c r="CR650" t="s">
        <v>111</v>
      </c>
      <c r="CS650" t="s">
        <v>111</v>
      </c>
      <c r="CT650" t="s">
        <v>119</v>
      </c>
      <c r="CU650" t="s">
        <v>134</v>
      </c>
      <c r="CV650" t="s">
        <v>119</v>
      </c>
      <c r="CW650" t="s">
        <v>6788</v>
      </c>
      <c r="CX650">
        <v>16702873381</v>
      </c>
      <c r="CY650" t="s">
        <v>4432</v>
      </c>
      <c r="CZ650" t="s">
        <v>119</v>
      </c>
      <c r="DA650" t="s">
        <v>134</v>
      </c>
      <c r="DB650" t="s">
        <v>111</v>
      </c>
      <c r="DC650" t="s">
        <v>6789</v>
      </c>
      <c r="DD650" t="s">
        <v>6790</v>
      </c>
      <c r="DF650" t="s">
        <v>4424</v>
      </c>
      <c r="DG650" t="s">
        <v>4427</v>
      </c>
    </row>
    <row r="651" spans="1:111" ht="15" customHeight="1" x14ac:dyDescent="0.25">
      <c r="A651" t="s">
        <v>7081</v>
      </c>
      <c r="B651" t="s">
        <v>193</v>
      </c>
      <c r="C651" s="1">
        <v>44080.83295300926</v>
      </c>
      <c r="D651" s="1">
        <v>44140</v>
      </c>
      <c r="E651" t="s">
        <v>110</v>
      </c>
      <c r="G651" t="s">
        <v>111</v>
      </c>
      <c r="H651" t="s">
        <v>111</v>
      </c>
      <c r="I651" t="s">
        <v>111</v>
      </c>
      <c r="J651" t="s">
        <v>2821</v>
      </c>
      <c r="K651" t="s">
        <v>6064</v>
      </c>
      <c r="L651" t="s">
        <v>1805</v>
      </c>
      <c r="N651" t="s">
        <v>116</v>
      </c>
      <c r="O651" t="s">
        <v>117</v>
      </c>
      <c r="P651">
        <v>96950</v>
      </c>
      <c r="Q651" t="s">
        <v>118</v>
      </c>
      <c r="S651">
        <v>16702358778</v>
      </c>
      <c r="U651">
        <v>523140</v>
      </c>
      <c r="V651" t="s">
        <v>120</v>
      </c>
      <c r="X651" t="s">
        <v>920</v>
      </c>
      <c r="Y651" t="s">
        <v>921</v>
      </c>
      <c r="Z651" t="s">
        <v>922</v>
      </c>
      <c r="AA651" t="s">
        <v>333</v>
      </c>
      <c r="AB651" t="s">
        <v>1805</v>
      </c>
      <c r="AD651" t="s">
        <v>116</v>
      </c>
      <c r="AE651" t="s">
        <v>117</v>
      </c>
      <c r="AF651">
        <v>96950</v>
      </c>
      <c r="AG651" t="s">
        <v>118</v>
      </c>
      <c r="AI651">
        <v>16702358778</v>
      </c>
      <c r="AK651" t="s">
        <v>923</v>
      </c>
      <c r="BC651" t="str">
        <f>"41-2011.00"</f>
        <v>41-2011.00</v>
      </c>
      <c r="BD651" t="s">
        <v>6933</v>
      </c>
      <c r="BE651" t="s">
        <v>7082</v>
      </c>
      <c r="BF651" t="s">
        <v>7083</v>
      </c>
      <c r="BG651">
        <v>1</v>
      </c>
      <c r="BI651" s="1">
        <v>44105</v>
      </c>
      <c r="BJ651" s="1">
        <v>44469</v>
      </c>
      <c r="BM651">
        <v>40</v>
      </c>
      <c r="BN651">
        <v>0</v>
      </c>
      <c r="BO651">
        <v>8</v>
      </c>
      <c r="BP651">
        <v>8</v>
      </c>
      <c r="BQ651">
        <v>8</v>
      </c>
      <c r="BR651">
        <v>8</v>
      </c>
      <c r="BS651">
        <v>8</v>
      </c>
      <c r="BT651">
        <v>0</v>
      </c>
      <c r="BU651" t="str">
        <f t="shared" si="40"/>
        <v>8:00 AM</v>
      </c>
      <c r="BV651" t="str">
        <f t="shared" si="41"/>
        <v>5:00 PM</v>
      </c>
      <c r="BW651" t="s">
        <v>128</v>
      </c>
      <c r="BX651">
        <v>0</v>
      </c>
      <c r="BY651">
        <v>0</v>
      </c>
      <c r="BZ651" t="s">
        <v>111</v>
      </c>
      <c r="CA651">
        <v>0</v>
      </c>
      <c r="CB651" s="2" t="s">
        <v>7084</v>
      </c>
      <c r="CC651" t="s">
        <v>7085</v>
      </c>
      <c r="CE651" t="s">
        <v>116</v>
      </c>
      <c r="CF651" t="s">
        <v>117</v>
      </c>
      <c r="CG651">
        <v>96950</v>
      </c>
      <c r="CH651" s="3">
        <v>10.1</v>
      </c>
      <c r="CI651" s="3">
        <v>10.1</v>
      </c>
      <c r="CJ651" s="3">
        <v>15.15</v>
      </c>
      <c r="CK651" s="3">
        <v>15.15</v>
      </c>
      <c r="CL651" t="s">
        <v>132</v>
      </c>
      <c r="CM651" t="s">
        <v>286</v>
      </c>
      <c r="CN651" t="s">
        <v>133</v>
      </c>
      <c r="CP651" t="s">
        <v>111</v>
      </c>
      <c r="CQ651" t="s">
        <v>134</v>
      </c>
      <c r="CR651" t="s">
        <v>134</v>
      </c>
      <c r="CS651" t="s">
        <v>134</v>
      </c>
      <c r="CT651" t="s">
        <v>119</v>
      </c>
      <c r="CU651" t="s">
        <v>134</v>
      </c>
      <c r="CV651" t="s">
        <v>134</v>
      </c>
      <c r="CW651" t="s">
        <v>1812</v>
      </c>
      <c r="CX651">
        <v>16702358778</v>
      </c>
      <c r="CY651" t="s">
        <v>923</v>
      </c>
      <c r="CZ651" t="s">
        <v>119</v>
      </c>
      <c r="DA651" t="s">
        <v>134</v>
      </c>
      <c r="DB651" t="s">
        <v>111</v>
      </c>
    </row>
    <row r="652" spans="1:111" ht="15" customHeight="1" x14ac:dyDescent="0.25">
      <c r="A652" t="s">
        <v>9340</v>
      </c>
      <c r="B652" t="s">
        <v>137</v>
      </c>
      <c r="C652" s="1">
        <v>44081.06162453704</v>
      </c>
      <c r="D652" s="1">
        <v>44151</v>
      </c>
      <c r="E652" t="s">
        <v>138</v>
      </c>
      <c r="F652" s="1">
        <v>44254.791666666664</v>
      </c>
      <c r="G652" t="s">
        <v>111</v>
      </c>
      <c r="H652" t="s">
        <v>111</v>
      </c>
      <c r="I652" t="s">
        <v>111</v>
      </c>
      <c r="J652" t="s">
        <v>9341</v>
      </c>
      <c r="K652" t="s">
        <v>9342</v>
      </c>
      <c r="L652" t="s">
        <v>9171</v>
      </c>
      <c r="M652" t="s">
        <v>9343</v>
      </c>
      <c r="N652" t="s">
        <v>154</v>
      </c>
      <c r="O652" t="s">
        <v>117</v>
      </c>
      <c r="P652">
        <v>96950</v>
      </c>
      <c r="Q652" t="s">
        <v>118</v>
      </c>
      <c r="R652" t="s">
        <v>119</v>
      </c>
      <c r="S652">
        <v>16702340191</v>
      </c>
      <c r="U652">
        <v>81311</v>
      </c>
      <c r="V652" t="s">
        <v>120</v>
      </c>
      <c r="X652" t="s">
        <v>3920</v>
      </c>
      <c r="Y652" t="s">
        <v>9344</v>
      </c>
      <c r="AA652" t="s">
        <v>342</v>
      </c>
      <c r="AB652" t="s">
        <v>9171</v>
      </c>
      <c r="AC652" t="s">
        <v>9343</v>
      </c>
      <c r="AD652" t="s">
        <v>154</v>
      </c>
      <c r="AE652" t="s">
        <v>117</v>
      </c>
      <c r="AF652">
        <v>96950</v>
      </c>
      <c r="AG652" t="s">
        <v>118</v>
      </c>
      <c r="AH652" t="s">
        <v>119</v>
      </c>
      <c r="AI652">
        <v>16702340191</v>
      </c>
      <c r="AK652" t="s">
        <v>9345</v>
      </c>
      <c r="AL652" t="s">
        <v>1754</v>
      </c>
      <c r="AM652" t="s">
        <v>1755</v>
      </c>
      <c r="AN652" t="s">
        <v>1756</v>
      </c>
      <c r="AP652" t="s">
        <v>1757</v>
      </c>
      <c r="AQ652" t="s">
        <v>1758</v>
      </c>
      <c r="AR652" t="s">
        <v>116</v>
      </c>
      <c r="AS652" t="s">
        <v>117</v>
      </c>
      <c r="AT652">
        <v>96950</v>
      </c>
      <c r="AU652" t="s">
        <v>118</v>
      </c>
      <c r="AV652" t="s">
        <v>119</v>
      </c>
      <c r="AW652">
        <v>16702353010</v>
      </c>
      <c r="AY652" t="s">
        <v>1759</v>
      </c>
      <c r="AZ652" t="s">
        <v>1760</v>
      </c>
      <c r="BC652" t="str">
        <f>"21-2011.00"</f>
        <v>21-2011.00</v>
      </c>
      <c r="BD652" t="s">
        <v>7138</v>
      </c>
      <c r="BE652" t="s">
        <v>9346</v>
      </c>
      <c r="BF652" t="s">
        <v>7139</v>
      </c>
      <c r="BG652">
        <v>1</v>
      </c>
      <c r="BH652">
        <v>1</v>
      </c>
      <c r="BI652" s="1">
        <v>44256</v>
      </c>
      <c r="BJ652" s="1">
        <v>44620</v>
      </c>
      <c r="BK652" s="1">
        <v>44256</v>
      </c>
      <c r="BL652" s="1">
        <v>44620</v>
      </c>
      <c r="BM652">
        <v>38</v>
      </c>
      <c r="BN652">
        <v>9.5</v>
      </c>
      <c r="BO652">
        <v>0</v>
      </c>
      <c r="BP652">
        <v>0</v>
      </c>
      <c r="BQ652">
        <v>9.5</v>
      </c>
      <c r="BR652">
        <v>0</v>
      </c>
      <c r="BS652">
        <v>9.5</v>
      </c>
      <c r="BT652">
        <v>9.5</v>
      </c>
      <c r="BU652" t="str">
        <f>"10:00 AM"</f>
        <v>10:00 AM</v>
      </c>
      <c r="BV652" t="str">
        <f>"9:00 PM"</f>
        <v>9:00 PM</v>
      </c>
      <c r="BW652" t="s">
        <v>7140</v>
      </c>
      <c r="BX652">
        <v>0</v>
      </c>
      <c r="BY652">
        <v>18</v>
      </c>
      <c r="BZ652" t="s">
        <v>111</v>
      </c>
      <c r="CA652">
        <v>0</v>
      </c>
      <c r="CB652" s="2" t="s">
        <v>9347</v>
      </c>
      <c r="CC652" t="s">
        <v>9171</v>
      </c>
      <c r="CD652" t="s">
        <v>9343</v>
      </c>
      <c r="CE652" t="s">
        <v>154</v>
      </c>
      <c r="CF652" t="s">
        <v>117</v>
      </c>
      <c r="CG652">
        <v>96950</v>
      </c>
      <c r="CH652" s="3">
        <v>15.74</v>
      </c>
      <c r="CI652" s="3">
        <v>15.74</v>
      </c>
      <c r="CJ652" s="3">
        <v>23.61</v>
      </c>
      <c r="CK652" s="3">
        <v>23.61</v>
      </c>
      <c r="CL652" t="s">
        <v>132</v>
      </c>
      <c r="CN652" t="s">
        <v>133</v>
      </c>
      <c r="CP652" t="s">
        <v>111</v>
      </c>
      <c r="CQ652" t="s">
        <v>134</v>
      </c>
      <c r="CR652" t="s">
        <v>134</v>
      </c>
      <c r="CS652" t="s">
        <v>134</v>
      </c>
      <c r="CT652" t="s">
        <v>119</v>
      </c>
      <c r="CU652" t="s">
        <v>134</v>
      </c>
      <c r="CV652" t="s">
        <v>134</v>
      </c>
      <c r="CW652" t="s">
        <v>2641</v>
      </c>
      <c r="CX652">
        <v>16702340191</v>
      </c>
      <c r="CY652" t="s">
        <v>9345</v>
      </c>
      <c r="CZ652" t="s">
        <v>1178</v>
      </c>
      <c r="DA652" t="s">
        <v>134</v>
      </c>
      <c r="DB652" t="s">
        <v>111</v>
      </c>
    </row>
    <row r="653" spans="1:111" ht="15" customHeight="1" x14ac:dyDescent="0.25">
      <c r="A653" t="s">
        <v>4477</v>
      </c>
      <c r="B653" t="s">
        <v>109</v>
      </c>
      <c r="C653" s="1">
        <v>44081.140191203704</v>
      </c>
      <c r="D653" s="1">
        <v>44165</v>
      </c>
      <c r="E653" t="s">
        <v>110</v>
      </c>
      <c r="G653" t="s">
        <v>111</v>
      </c>
      <c r="H653" t="s">
        <v>111</v>
      </c>
      <c r="I653" t="s">
        <v>111</v>
      </c>
      <c r="J653" t="s">
        <v>3110</v>
      </c>
      <c r="K653" t="s">
        <v>3111</v>
      </c>
      <c r="L653" t="s">
        <v>2658</v>
      </c>
      <c r="N653" t="s">
        <v>116</v>
      </c>
      <c r="O653" t="s">
        <v>117</v>
      </c>
      <c r="P653">
        <v>96950</v>
      </c>
      <c r="Q653" t="s">
        <v>118</v>
      </c>
      <c r="R653" t="s">
        <v>117</v>
      </c>
      <c r="S653">
        <v>16718881388</v>
      </c>
      <c r="U653">
        <v>56152</v>
      </c>
      <c r="V653" t="s">
        <v>120</v>
      </c>
      <c r="X653" t="s">
        <v>2654</v>
      </c>
      <c r="Y653" t="s">
        <v>2655</v>
      </c>
      <c r="Z653" t="s">
        <v>2656</v>
      </c>
      <c r="AA653" t="s">
        <v>123</v>
      </c>
      <c r="AB653" t="s">
        <v>2658</v>
      </c>
      <c r="AD653" t="s">
        <v>116</v>
      </c>
      <c r="AE653" t="s">
        <v>117</v>
      </c>
      <c r="AF653">
        <v>96950</v>
      </c>
      <c r="AG653" t="s">
        <v>118</v>
      </c>
      <c r="AH653" t="s">
        <v>117</v>
      </c>
      <c r="AI653">
        <v>16718881388</v>
      </c>
      <c r="AK653" t="s">
        <v>2659</v>
      </c>
      <c r="BC653" t="str">
        <f>"39-7011.00"</f>
        <v>39-7011.00</v>
      </c>
      <c r="BD653" t="s">
        <v>244</v>
      </c>
      <c r="BE653" t="s">
        <v>3112</v>
      </c>
      <c r="BF653" t="s">
        <v>3113</v>
      </c>
      <c r="BG653">
        <v>1</v>
      </c>
      <c r="BI653" s="1">
        <v>44197</v>
      </c>
      <c r="BJ653" s="1">
        <v>44561</v>
      </c>
      <c r="BM653">
        <v>40</v>
      </c>
      <c r="BN653">
        <v>0</v>
      </c>
      <c r="BO653">
        <v>8</v>
      </c>
      <c r="BP653">
        <v>8</v>
      </c>
      <c r="BQ653">
        <v>8</v>
      </c>
      <c r="BR653">
        <v>8</v>
      </c>
      <c r="BS653">
        <v>8</v>
      </c>
      <c r="BT653">
        <v>0</v>
      </c>
      <c r="BU653" t="str">
        <f>"8:00 AM"</f>
        <v>8:00 AM</v>
      </c>
      <c r="BV653" t="str">
        <f>"5:00 PM"</f>
        <v>5:00 PM</v>
      </c>
      <c r="BW653" t="s">
        <v>162</v>
      </c>
      <c r="BX653">
        <v>0</v>
      </c>
      <c r="BY653">
        <v>6</v>
      </c>
      <c r="BZ653" t="s">
        <v>111</v>
      </c>
      <c r="CA653">
        <v>0</v>
      </c>
      <c r="CB653" s="2" t="s">
        <v>4478</v>
      </c>
      <c r="CC653" t="s">
        <v>2658</v>
      </c>
      <c r="CD653" t="s">
        <v>119</v>
      </c>
      <c r="CE653" t="s">
        <v>116</v>
      </c>
      <c r="CF653" t="s">
        <v>117</v>
      </c>
      <c r="CG653">
        <v>96950</v>
      </c>
      <c r="CH653" s="3">
        <v>11.17</v>
      </c>
      <c r="CI653" s="3">
        <v>11.17</v>
      </c>
      <c r="CJ653" s="3">
        <v>16.75</v>
      </c>
      <c r="CK653" s="3">
        <v>16.75</v>
      </c>
      <c r="CL653" t="s">
        <v>132</v>
      </c>
      <c r="CM653" t="s">
        <v>119</v>
      </c>
      <c r="CN653" t="s">
        <v>133</v>
      </c>
      <c r="CP653" t="s">
        <v>111</v>
      </c>
      <c r="CQ653" t="s">
        <v>134</v>
      </c>
      <c r="CR653" t="s">
        <v>134</v>
      </c>
      <c r="CS653" t="s">
        <v>134</v>
      </c>
      <c r="CT653" t="s">
        <v>119</v>
      </c>
      <c r="CU653" t="s">
        <v>134</v>
      </c>
      <c r="CV653" t="s">
        <v>119</v>
      </c>
      <c r="CW653" t="s">
        <v>119</v>
      </c>
      <c r="CX653">
        <v>16718881388</v>
      </c>
      <c r="CY653" t="s">
        <v>2659</v>
      </c>
      <c r="CZ653" t="s">
        <v>4479</v>
      </c>
      <c r="DA653" t="s">
        <v>134</v>
      </c>
      <c r="DB653" t="s">
        <v>111</v>
      </c>
    </row>
    <row r="654" spans="1:111" ht="15" customHeight="1" x14ac:dyDescent="0.25">
      <c r="A654" t="s">
        <v>6482</v>
      </c>
      <c r="B654" t="s">
        <v>109</v>
      </c>
      <c r="C654" s="1">
        <v>44081.146964236112</v>
      </c>
      <c r="D654" s="1">
        <v>44168</v>
      </c>
      <c r="E654" t="s">
        <v>110</v>
      </c>
      <c r="G654" t="s">
        <v>111</v>
      </c>
      <c r="H654" t="s">
        <v>111</v>
      </c>
      <c r="I654" t="s">
        <v>111</v>
      </c>
      <c r="J654" t="s">
        <v>3110</v>
      </c>
      <c r="K654" t="s">
        <v>6483</v>
      </c>
      <c r="L654" t="s">
        <v>2658</v>
      </c>
      <c r="N654" t="s">
        <v>116</v>
      </c>
      <c r="O654" t="s">
        <v>117</v>
      </c>
      <c r="P654">
        <v>96950</v>
      </c>
      <c r="Q654" t="s">
        <v>118</v>
      </c>
      <c r="R654" t="s">
        <v>117</v>
      </c>
      <c r="S654">
        <v>16718881388</v>
      </c>
      <c r="U654">
        <v>448190</v>
      </c>
      <c r="V654" t="s">
        <v>120</v>
      </c>
      <c r="X654" t="s">
        <v>2654</v>
      </c>
      <c r="Y654" t="s">
        <v>2655</v>
      </c>
      <c r="Z654" t="s">
        <v>2656</v>
      </c>
      <c r="AA654" t="s">
        <v>123</v>
      </c>
      <c r="AB654" t="s">
        <v>2658</v>
      </c>
      <c r="AD654" t="s">
        <v>116</v>
      </c>
      <c r="AE654" t="s">
        <v>117</v>
      </c>
      <c r="AF654">
        <v>96950</v>
      </c>
      <c r="AG654" t="s">
        <v>118</v>
      </c>
      <c r="AH654" t="s">
        <v>117</v>
      </c>
      <c r="AI654">
        <v>16718881388</v>
      </c>
      <c r="AK654" t="s">
        <v>2659</v>
      </c>
      <c r="BC654" t="str">
        <f>"51-6052.00"</f>
        <v>51-6052.00</v>
      </c>
      <c r="BD654" t="s">
        <v>2380</v>
      </c>
      <c r="BE654" t="s">
        <v>6484</v>
      </c>
      <c r="BF654" t="s">
        <v>6485</v>
      </c>
      <c r="BG654">
        <v>1</v>
      </c>
      <c r="BI654" s="1">
        <v>44197</v>
      </c>
      <c r="BJ654" s="1">
        <v>44561</v>
      </c>
      <c r="BM654">
        <v>40</v>
      </c>
      <c r="BN654">
        <v>0</v>
      </c>
      <c r="BO654">
        <v>8</v>
      </c>
      <c r="BP654">
        <v>8</v>
      </c>
      <c r="BQ654">
        <v>8</v>
      </c>
      <c r="BR654">
        <v>8</v>
      </c>
      <c r="BS654">
        <v>8</v>
      </c>
      <c r="BT654">
        <v>0</v>
      </c>
      <c r="BU654" t="str">
        <f>"8:00 AM"</f>
        <v>8:00 AM</v>
      </c>
      <c r="BV654" t="str">
        <f>"5:00 PM"</f>
        <v>5:00 PM</v>
      </c>
      <c r="BW654" t="s">
        <v>162</v>
      </c>
      <c r="BX654">
        <v>0</v>
      </c>
      <c r="BY654">
        <v>6</v>
      </c>
      <c r="BZ654" t="s">
        <v>111</v>
      </c>
      <c r="CA654">
        <v>0</v>
      </c>
      <c r="CB654" t="s">
        <v>6486</v>
      </c>
      <c r="CC654" t="s">
        <v>6487</v>
      </c>
      <c r="CD654" t="s">
        <v>119</v>
      </c>
      <c r="CE654" t="s">
        <v>116</v>
      </c>
      <c r="CF654" t="s">
        <v>117</v>
      </c>
      <c r="CG654">
        <v>96950</v>
      </c>
      <c r="CH654" s="3">
        <v>10.38</v>
      </c>
      <c r="CI654" s="3">
        <v>10.38</v>
      </c>
      <c r="CJ654" s="3">
        <v>15.57</v>
      </c>
      <c r="CK654" s="3">
        <v>15.57</v>
      </c>
      <c r="CL654" t="s">
        <v>132</v>
      </c>
      <c r="CN654" t="s">
        <v>133</v>
      </c>
      <c r="CP654" t="s">
        <v>111</v>
      </c>
      <c r="CQ654" t="s">
        <v>134</v>
      </c>
      <c r="CR654" t="s">
        <v>134</v>
      </c>
      <c r="CS654" t="s">
        <v>134</v>
      </c>
      <c r="CT654" t="s">
        <v>119</v>
      </c>
      <c r="CU654" t="s">
        <v>134</v>
      </c>
      <c r="CV654" t="s">
        <v>119</v>
      </c>
      <c r="CW654" t="s">
        <v>119</v>
      </c>
      <c r="CX654">
        <v>16718881388</v>
      </c>
      <c r="CY654" t="s">
        <v>2659</v>
      </c>
      <c r="CZ654" t="s">
        <v>2663</v>
      </c>
      <c r="DA654" t="s">
        <v>134</v>
      </c>
      <c r="DB654" t="s">
        <v>111</v>
      </c>
    </row>
    <row r="655" spans="1:111" ht="15" customHeight="1" x14ac:dyDescent="0.25">
      <c r="A655" t="s">
        <v>8744</v>
      </c>
      <c r="B655" t="s">
        <v>137</v>
      </c>
      <c r="C655" s="1">
        <v>44081.261527199073</v>
      </c>
      <c r="D655" s="1">
        <v>44158</v>
      </c>
      <c r="E655" t="s">
        <v>110</v>
      </c>
      <c r="G655" t="s">
        <v>111</v>
      </c>
      <c r="H655" t="s">
        <v>111</v>
      </c>
      <c r="I655" t="s">
        <v>111</v>
      </c>
      <c r="J655" t="s">
        <v>6992</v>
      </c>
      <c r="K655" t="s">
        <v>6993</v>
      </c>
      <c r="L655" t="s">
        <v>8745</v>
      </c>
      <c r="M655" t="s">
        <v>903</v>
      </c>
      <c r="N655" t="s">
        <v>116</v>
      </c>
      <c r="O655" t="s">
        <v>117</v>
      </c>
      <c r="P655">
        <v>96950</v>
      </c>
      <c r="Q655" t="s">
        <v>118</v>
      </c>
      <c r="R655" t="s">
        <v>119</v>
      </c>
      <c r="S655">
        <v>16702349889</v>
      </c>
      <c r="U655">
        <v>33341</v>
      </c>
      <c r="V655" t="s">
        <v>120</v>
      </c>
      <c r="X655" t="s">
        <v>274</v>
      </c>
      <c r="Y655" t="s">
        <v>4512</v>
      </c>
      <c r="Z655" t="s">
        <v>6995</v>
      </c>
      <c r="AA655" t="s">
        <v>6996</v>
      </c>
      <c r="AB655" t="s">
        <v>7394</v>
      </c>
      <c r="AC655" t="s">
        <v>903</v>
      </c>
      <c r="AD655" t="s">
        <v>116</v>
      </c>
      <c r="AE655" t="s">
        <v>117</v>
      </c>
      <c r="AF655">
        <v>96950</v>
      </c>
      <c r="AG655" t="s">
        <v>118</v>
      </c>
      <c r="AH655" t="s">
        <v>119</v>
      </c>
      <c r="AI655">
        <v>16702349889</v>
      </c>
      <c r="AK655" t="s">
        <v>6998</v>
      </c>
      <c r="BC655" t="str">
        <f>"49-9021.01"</f>
        <v>49-9021.01</v>
      </c>
      <c r="BD655" t="s">
        <v>816</v>
      </c>
      <c r="BE655" t="s">
        <v>8746</v>
      </c>
      <c r="BF655" t="s">
        <v>5355</v>
      </c>
      <c r="BG655">
        <v>6</v>
      </c>
      <c r="BH655">
        <v>6</v>
      </c>
      <c r="BI655" s="1">
        <v>44136</v>
      </c>
      <c r="BJ655" s="1">
        <v>44500</v>
      </c>
      <c r="BK655" s="1">
        <v>44158</v>
      </c>
      <c r="BL655" s="1">
        <v>44500</v>
      </c>
      <c r="BM655">
        <v>40</v>
      </c>
      <c r="BN655">
        <v>0</v>
      </c>
      <c r="BO655">
        <v>8</v>
      </c>
      <c r="BP655">
        <v>8</v>
      </c>
      <c r="BQ655">
        <v>8</v>
      </c>
      <c r="BR655">
        <v>8</v>
      </c>
      <c r="BS655">
        <v>8</v>
      </c>
      <c r="BT655">
        <v>0</v>
      </c>
      <c r="BU655" t="str">
        <f>"7:30 AM"</f>
        <v>7:30 AM</v>
      </c>
      <c r="BV655" t="str">
        <f>"4:30 PM"</f>
        <v>4:30 PM</v>
      </c>
      <c r="BW655" t="s">
        <v>128</v>
      </c>
      <c r="BX655">
        <v>0</v>
      </c>
      <c r="BY655">
        <v>24</v>
      </c>
      <c r="BZ655" t="s">
        <v>111</v>
      </c>
      <c r="CA655">
        <v>0</v>
      </c>
      <c r="CB655" t="s">
        <v>8747</v>
      </c>
      <c r="CC655" t="s">
        <v>7002</v>
      </c>
      <c r="CD655" t="s">
        <v>8745</v>
      </c>
      <c r="CE655" t="s">
        <v>116</v>
      </c>
      <c r="CF655" t="s">
        <v>117</v>
      </c>
      <c r="CG655">
        <v>96950</v>
      </c>
      <c r="CH655" s="3">
        <v>8.08</v>
      </c>
      <c r="CI655" s="3">
        <v>8.08</v>
      </c>
      <c r="CJ655" s="3">
        <v>12.12</v>
      </c>
      <c r="CK655" s="3">
        <v>12.12</v>
      </c>
      <c r="CL655" t="s">
        <v>132</v>
      </c>
      <c r="CM655" t="s">
        <v>7004</v>
      </c>
      <c r="CN655" t="s">
        <v>133</v>
      </c>
      <c r="CP655" t="s">
        <v>111</v>
      </c>
      <c r="CQ655" t="s">
        <v>134</v>
      </c>
      <c r="CR655" t="s">
        <v>111</v>
      </c>
      <c r="CS655" t="s">
        <v>134</v>
      </c>
      <c r="CT655" t="s">
        <v>119</v>
      </c>
      <c r="CU655" t="s">
        <v>134</v>
      </c>
      <c r="CV655" t="s">
        <v>119</v>
      </c>
      <c r="CW655" t="s">
        <v>7005</v>
      </c>
      <c r="CX655">
        <v>16702349889</v>
      </c>
      <c r="CY655" t="s">
        <v>7006</v>
      </c>
      <c r="CZ655" t="s">
        <v>162</v>
      </c>
      <c r="DA655" t="s">
        <v>134</v>
      </c>
      <c r="DB655" t="s">
        <v>111</v>
      </c>
      <c r="DC655" t="s">
        <v>274</v>
      </c>
      <c r="DD655" t="s">
        <v>4512</v>
      </c>
      <c r="DE655" t="s">
        <v>2123</v>
      </c>
      <c r="DF655" t="s">
        <v>8748</v>
      </c>
      <c r="DG655" t="s">
        <v>8749</v>
      </c>
    </row>
    <row r="656" spans="1:111" ht="15" customHeight="1" x14ac:dyDescent="0.25">
      <c r="A656" t="s">
        <v>6991</v>
      </c>
      <c r="B656" t="s">
        <v>137</v>
      </c>
      <c r="C656" s="1">
        <v>44081.270764699075</v>
      </c>
      <c r="D656" s="1">
        <v>44165</v>
      </c>
      <c r="E656" t="s">
        <v>110</v>
      </c>
      <c r="G656" t="s">
        <v>111</v>
      </c>
      <c r="H656" t="s">
        <v>111</v>
      </c>
      <c r="I656" t="s">
        <v>111</v>
      </c>
      <c r="J656" t="s">
        <v>6992</v>
      </c>
      <c r="K656" t="s">
        <v>6993</v>
      </c>
      <c r="L656" t="s">
        <v>6994</v>
      </c>
      <c r="M656" t="s">
        <v>903</v>
      </c>
      <c r="N656" t="s">
        <v>116</v>
      </c>
      <c r="O656" t="s">
        <v>117</v>
      </c>
      <c r="P656">
        <v>96950</v>
      </c>
      <c r="Q656" t="s">
        <v>118</v>
      </c>
      <c r="R656" t="s">
        <v>119</v>
      </c>
      <c r="S656">
        <v>16702349889</v>
      </c>
      <c r="U656">
        <v>33341</v>
      </c>
      <c r="V656" t="s">
        <v>120</v>
      </c>
      <c r="X656" t="s">
        <v>274</v>
      </c>
      <c r="Y656" t="s">
        <v>4512</v>
      </c>
      <c r="Z656" t="s">
        <v>6995</v>
      </c>
      <c r="AA656" t="s">
        <v>6996</v>
      </c>
      <c r="AB656" t="s">
        <v>6997</v>
      </c>
      <c r="AC656" t="s">
        <v>903</v>
      </c>
      <c r="AD656" t="s">
        <v>116</v>
      </c>
      <c r="AE656" t="s">
        <v>117</v>
      </c>
      <c r="AF656">
        <v>96950</v>
      </c>
      <c r="AG656" t="s">
        <v>118</v>
      </c>
      <c r="AH656" t="s">
        <v>119</v>
      </c>
      <c r="AI656">
        <v>16702349889</v>
      </c>
      <c r="AK656" t="s">
        <v>6998</v>
      </c>
      <c r="BC656" t="str">
        <f>"49-9021.02"</f>
        <v>49-9021.02</v>
      </c>
      <c r="BD656" t="s">
        <v>824</v>
      </c>
      <c r="BE656" t="s">
        <v>6999</v>
      </c>
      <c r="BF656" t="s">
        <v>7000</v>
      </c>
      <c r="BG656">
        <v>5</v>
      </c>
      <c r="BH656">
        <v>5</v>
      </c>
      <c r="BI656" s="1">
        <v>44136</v>
      </c>
      <c r="BJ656" s="1">
        <v>44500</v>
      </c>
      <c r="BK656" s="1">
        <v>44165</v>
      </c>
      <c r="BL656" s="1">
        <v>44500</v>
      </c>
      <c r="BM656">
        <v>40</v>
      </c>
      <c r="BN656">
        <v>0</v>
      </c>
      <c r="BO656">
        <v>8</v>
      </c>
      <c r="BP656">
        <v>8</v>
      </c>
      <c r="BQ656">
        <v>8</v>
      </c>
      <c r="BR656">
        <v>8</v>
      </c>
      <c r="BS656">
        <v>8</v>
      </c>
      <c r="BT656">
        <v>0</v>
      </c>
      <c r="BU656" t="str">
        <f>"7:30 AM"</f>
        <v>7:30 AM</v>
      </c>
      <c r="BV656" t="str">
        <f>"4:30 PM"</f>
        <v>4:30 PM</v>
      </c>
      <c r="BW656" t="s">
        <v>128</v>
      </c>
      <c r="BX656">
        <v>0</v>
      </c>
      <c r="BY656">
        <v>12</v>
      </c>
      <c r="BZ656" t="s">
        <v>111</v>
      </c>
      <c r="CA656">
        <v>0</v>
      </c>
      <c r="CB656" t="s">
        <v>7001</v>
      </c>
      <c r="CC656" t="s">
        <v>7002</v>
      </c>
      <c r="CD656" t="s">
        <v>7003</v>
      </c>
      <c r="CE656" t="s">
        <v>116</v>
      </c>
      <c r="CF656" t="s">
        <v>117</v>
      </c>
      <c r="CG656">
        <v>96950</v>
      </c>
      <c r="CH656" s="3">
        <v>8.08</v>
      </c>
      <c r="CI656" s="3">
        <v>8.08</v>
      </c>
      <c r="CJ656" s="3">
        <v>12.12</v>
      </c>
      <c r="CK656" s="3">
        <v>12.12</v>
      </c>
      <c r="CL656" t="s">
        <v>132</v>
      </c>
      <c r="CM656" t="s">
        <v>7004</v>
      </c>
      <c r="CN656" t="s">
        <v>133</v>
      </c>
      <c r="CP656" t="s">
        <v>111</v>
      </c>
      <c r="CQ656" t="s">
        <v>134</v>
      </c>
      <c r="CR656" t="s">
        <v>111</v>
      </c>
      <c r="CS656" t="s">
        <v>134</v>
      </c>
      <c r="CT656" t="s">
        <v>119</v>
      </c>
      <c r="CU656" t="s">
        <v>134</v>
      </c>
      <c r="CV656" t="s">
        <v>119</v>
      </c>
      <c r="CW656" t="s">
        <v>7005</v>
      </c>
      <c r="CX656">
        <v>16702349889</v>
      </c>
      <c r="CY656" t="s">
        <v>7006</v>
      </c>
      <c r="CZ656" t="s">
        <v>268</v>
      </c>
      <c r="DA656" t="s">
        <v>134</v>
      </c>
      <c r="DB656" t="s">
        <v>111</v>
      </c>
      <c r="DC656" t="s">
        <v>274</v>
      </c>
      <c r="DD656" t="s">
        <v>4512</v>
      </c>
      <c r="DE656" t="s">
        <v>2123</v>
      </c>
      <c r="DF656" t="s">
        <v>7007</v>
      </c>
      <c r="DG656" t="s">
        <v>6998</v>
      </c>
    </row>
    <row r="657" spans="1:111" ht="15" customHeight="1" x14ac:dyDescent="0.25">
      <c r="A657" t="s">
        <v>9364</v>
      </c>
      <c r="B657" t="s">
        <v>137</v>
      </c>
      <c r="C657" s="1">
        <v>44081.275775578702</v>
      </c>
      <c r="D657" s="1">
        <v>44158</v>
      </c>
      <c r="E657" t="s">
        <v>110</v>
      </c>
      <c r="G657" t="s">
        <v>111</v>
      </c>
      <c r="H657" t="s">
        <v>111</v>
      </c>
      <c r="I657" t="s">
        <v>111</v>
      </c>
      <c r="J657" t="s">
        <v>6992</v>
      </c>
      <c r="K657" t="s">
        <v>7393</v>
      </c>
      <c r="L657" t="s">
        <v>8745</v>
      </c>
      <c r="M657" t="s">
        <v>903</v>
      </c>
      <c r="N657" t="s">
        <v>116</v>
      </c>
      <c r="O657" t="s">
        <v>117</v>
      </c>
      <c r="P657">
        <v>96950</v>
      </c>
      <c r="Q657" t="s">
        <v>118</v>
      </c>
      <c r="R657" t="s">
        <v>119</v>
      </c>
      <c r="S657">
        <v>16702349889</v>
      </c>
      <c r="U657">
        <v>236116</v>
      </c>
      <c r="V657" t="s">
        <v>120</v>
      </c>
      <c r="X657" t="s">
        <v>274</v>
      </c>
      <c r="Y657" t="s">
        <v>4512</v>
      </c>
      <c r="Z657" t="s">
        <v>6995</v>
      </c>
      <c r="AA657" t="s">
        <v>6996</v>
      </c>
      <c r="AB657" t="s">
        <v>7394</v>
      </c>
      <c r="AC657" t="s">
        <v>903</v>
      </c>
      <c r="AD657" t="s">
        <v>116</v>
      </c>
      <c r="AE657" t="s">
        <v>117</v>
      </c>
      <c r="AF657">
        <v>96950</v>
      </c>
      <c r="AG657" t="s">
        <v>118</v>
      </c>
      <c r="AH657" t="s">
        <v>119</v>
      </c>
      <c r="AI657">
        <v>16702349889</v>
      </c>
      <c r="AK657" t="s">
        <v>6998</v>
      </c>
      <c r="BC657" t="str">
        <f>"49-9071.00"</f>
        <v>49-9071.00</v>
      </c>
      <c r="BD657" t="s">
        <v>125</v>
      </c>
      <c r="BE657" t="s">
        <v>9365</v>
      </c>
      <c r="BF657" t="s">
        <v>2293</v>
      </c>
      <c r="BG657">
        <v>10</v>
      </c>
      <c r="BH657">
        <v>10</v>
      </c>
      <c r="BI657" s="1">
        <v>44136</v>
      </c>
      <c r="BJ657" s="1">
        <v>44500</v>
      </c>
      <c r="BK657" s="1">
        <v>44158</v>
      </c>
      <c r="BL657" s="1">
        <v>44500</v>
      </c>
      <c r="BM657">
        <v>40</v>
      </c>
      <c r="BN657">
        <v>0</v>
      </c>
      <c r="BO657">
        <v>8</v>
      </c>
      <c r="BP657">
        <v>8</v>
      </c>
      <c r="BQ657">
        <v>8</v>
      </c>
      <c r="BR657">
        <v>8</v>
      </c>
      <c r="BS657">
        <v>8</v>
      </c>
      <c r="BT657">
        <v>0</v>
      </c>
      <c r="BU657" t="str">
        <f>"7:30 AM"</f>
        <v>7:30 AM</v>
      </c>
      <c r="BV657" t="str">
        <f>"4:30 PM"</f>
        <v>4:30 PM</v>
      </c>
      <c r="BW657" t="s">
        <v>128</v>
      </c>
      <c r="BX657">
        <v>0</v>
      </c>
      <c r="BY657">
        <v>24</v>
      </c>
      <c r="BZ657" t="s">
        <v>111</v>
      </c>
      <c r="CA657">
        <v>0</v>
      </c>
      <c r="CB657" t="s">
        <v>9366</v>
      </c>
      <c r="CC657" t="s">
        <v>7002</v>
      </c>
      <c r="CD657" t="s">
        <v>8745</v>
      </c>
      <c r="CE657" t="s">
        <v>116</v>
      </c>
      <c r="CF657" t="s">
        <v>117</v>
      </c>
      <c r="CG657">
        <v>96950</v>
      </c>
      <c r="CH657" s="3">
        <v>8.33</v>
      </c>
      <c r="CI657" s="3">
        <v>8.33</v>
      </c>
      <c r="CJ657" s="3">
        <v>12.5</v>
      </c>
      <c r="CK657" s="3">
        <v>12.5</v>
      </c>
      <c r="CL657" t="s">
        <v>132</v>
      </c>
      <c r="CM657" t="s">
        <v>7004</v>
      </c>
      <c r="CN657" t="s">
        <v>133</v>
      </c>
      <c r="CP657" t="s">
        <v>111</v>
      </c>
      <c r="CQ657" t="s">
        <v>134</v>
      </c>
      <c r="CR657" t="s">
        <v>111</v>
      </c>
      <c r="CS657" t="s">
        <v>134</v>
      </c>
      <c r="CT657" t="s">
        <v>119</v>
      </c>
      <c r="CU657" t="s">
        <v>134</v>
      </c>
      <c r="CV657" t="s">
        <v>119</v>
      </c>
      <c r="CW657" t="s">
        <v>7005</v>
      </c>
      <c r="CX657">
        <v>16702349889</v>
      </c>
      <c r="CY657" t="s">
        <v>6998</v>
      </c>
      <c r="CZ657" t="s">
        <v>268</v>
      </c>
      <c r="DA657" t="s">
        <v>134</v>
      </c>
      <c r="DB657" t="s">
        <v>111</v>
      </c>
      <c r="DC657" t="s">
        <v>274</v>
      </c>
      <c r="DD657" t="s">
        <v>4512</v>
      </c>
      <c r="DE657" t="s">
        <v>2123</v>
      </c>
      <c r="DF657" t="s">
        <v>7393</v>
      </c>
      <c r="DG657" t="s">
        <v>6998</v>
      </c>
    </row>
    <row r="658" spans="1:111" ht="15" customHeight="1" x14ac:dyDescent="0.25">
      <c r="A658" t="s">
        <v>9693</v>
      </c>
      <c r="B658" t="s">
        <v>109</v>
      </c>
      <c r="C658" s="1">
        <v>44081.282581250001</v>
      </c>
      <c r="D658" s="1">
        <v>44168</v>
      </c>
      <c r="E658" t="s">
        <v>110</v>
      </c>
      <c r="G658" t="s">
        <v>111</v>
      </c>
      <c r="H658" t="s">
        <v>111</v>
      </c>
      <c r="I658" t="s">
        <v>111</v>
      </c>
      <c r="J658" t="s">
        <v>6992</v>
      </c>
      <c r="K658" t="s">
        <v>7393</v>
      </c>
      <c r="L658" t="s">
        <v>6994</v>
      </c>
      <c r="M658" t="s">
        <v>903</v>
      </c>
      <c r="N658" t="s">
        <v>116</v>
      </c>
      <c r="O658" t="s">
        <v>117</v>
      </c>
      <c r="P658">
        <v>96950</v>
      </c>
      <c r="Q658" t="s">
        <v>118</v>
      </c>
      <c r="R658" t="s">
        <v>119</v>
      </c>
      <c r="S658">
        <v>16702349889</v>
      </c>
      <c r="U658">
        <v>236116</v>
      </c>
      <c r="V658" t="s">
        <v>120</v>
      </c>
      <c r="X658" t="s">
        <v>274</v>
      </c>
      <c r="Y658" t="s">
        <v>4512</v>
      </c>
      <c r="Z658" t="s">
        <v>6995</v>
      </c>
      <c r="AA658" t="s">
        <v>6996</v>
      </c>
      <c r="AB658" t="s">
        <v>7394</v>
      </c>
      <c r="AC658" t="s">
        <v>903</v>
      </c>
      <c r="AD658" t="s">
        <v>116</v>
      </c>
      <c r="AE658" t="s">
        <v>117</v>
      </c>
      <c r="AF658">
        <v>96950</v>
      </c>
      <c r="AG658" t="s">
        <v>118</v>
      </c>
      <c r="AH658" t="s">
        <v>119</v>
      </c>
      <c r="AI658">
        <v>16702349889</v>
      </c>
      <c r="AK658" t="s">
        <v>6998</v>
      </c>
      <c r="BC658" t="str">
        <f>"43-3031.00"</f>
        <v>43-3031.00</v>
      </c>
      <c r="BD658" t="s">
        <v>176</v>
      </c>
      <c r="BE658" t="s">
        <v>9694</v>
      </c>
      <c r="BF658" t="s">
        <v>7314</v>
      </c>
      <c r="BG658">
        <v>1</v>
      </c>
      <c r="BI658" s="1">
        <v>44136</v>
      </c>
      <c r="BJ658" s="1">
        <v>44500</v>
      </c>
      <c r="BM658">
        <v>40</v>
      </c>
      <c r="BN658">
        <v>0</v>
      </c>
      <c r="BO658">
        <v>8</v>
      </c>
      <c r="BP658">
        <v>8</v>
      </c>
      <c r="BQ658">
        <v>8</v>
      </c>
      <c r="BR658">
        <v>8</v>
      </c>
      <c r="BS658">
        <v>8</v>
      </c>
      <c r="BT658">
        <v>0</v>
      </c>
      <c r="BU658" t="str">
        <f>"8:00 AM"</f>
        <v>8:00 AM</v>
      </c>
      <c r="BV658" t="str">
        <f>"5:00 PM"</f>
        <v>5:00 PM</v>
      </c>
      <c r="BW658" t="s">
        <v>128</v>
      </c>
      <c r="BX658">
        <v>0</v>
      </c>
      <c r="BY658">
        <v>24</v>
      </c>
      <c r="BZ658" t="s">
        <v>111</v>
      </c>
      <c r="CA658">
        <v>0</v>
      </c>
      <c r="CB658" t="s">
        <v>9695</v>
      </c>
      <c r="CC658" t="s">
        <v>7002</v>
      </c>
      <c r="CD658" t="s">
        <v>7003</v>
      </c>
      <c r="CE658" t="s">
        <v>116</v>
      </c>
      <c r="CF658" t="s">
        <v>117</v>
      </c>
      <c r="CG658">
        <v>96950</v>
      </c>
      <c r="CH658" s="3">
        <v>9.8699999999999992</v>
      </c>
      <c r="CI658" s="3">
        <v>9.8699999999999992</v>
      </c>
      <c r="CJ658" s="3">
        <v>14.8</v>
      </c>
      <c r="CK658" s="3">
        <v>14.8</v>
      </c>
      <c r="CL658" t="s">
        <v>132</v>
      </c>
      <c r="CM658" t="s">
        <v>7004</v>
      </c>
      <c r="CN658" t="s">
        <v>133</v>
      </c>
      <c r="CP658" t="s">
        <v>111</v>
      </c>
      <c r="CQ658" t="s">
        <v>134</v>
      </c>
      <c r="CR658" t="s">
        <v>111</v>
      </c>
      <c r="CS658" t="s">
        <v>134</v>
      </c>
      <c r="CT658" t="s">
        <v>119</v>
      </c>
      <c r="CU658" t="s">
        <v>134</v>
      </c>
      <c r="CV658" t="s">
        <v>119</v>
      </c>
      <c r="CW658" t="s">
        <v>7005</v>
      </c>
      <c r="CX658">
        <v>16702349889</v>
      </c>
      <c r="CY658" t="s">
        <v>7006</v>
      </c>
      <c r="CZ658" t="s">
        <v>268</v>
      </c>
      <c r="DA658" t="s">
        <v>134</v>
      </c>
      <c r="DB658" t="s">
        <v>111</v>
      </c>
      <c r="DC658" t="s">
        <v>274</v>
      </c>
      <c r="DD658" t="s">
        <v>4512</v>
      </c>
      <c r="DE658" t="s">
        <v>2123</v>
      </c>
      <c r="DF658" t="s">
        <v>7399</v>
      </c>
      <c r="DG658" t="s">
        <v>6998</v>
      </c>
    </row>
    <row r="659" spans="1:111" ht="15" customHeight="1" x14ac:dyDescent="0.25">
      <c r="A659" t="s">
        <v>7392</v>
      </c>
      <c r="B659" t="s">
        <v>193</v>
      </c>
      <c r="C659" s="1">
        <v>44081.286913657408</v>
      </c>
      <c r="D659" s="1">
        <v>44155</v>
      </c>
      <c r="E659" t="s">
        <v>110</v>
      </c>
      <c r="G659" t="s">
        <v>111</v>
      </c>
      <c r="H659" t="s">
        <v>111</v>
      </c>
      <c r="I659" t="s">
        <v>111</v>
      </c>
      <c r="J659" t="s">
        <v>6992</v>
      </c>
      <c r="K659" t="s">
        <v>7393</v>
      </c>
      <c r="L659" t="s">
        <v>6994</v>
      </c>
      <c r="M659" t="s">
        <v>903</v>
      </c>
      <c r="N659" t="s">
        <v>116</v>
      </c>
      <c r="O659" t="s">
        <v>117</v>
      </c>
      <c r="P659">
        <v>96950</v>
      </c>
      <c r="Q659" t="s">
        <v>118</v>
      </c>
      <c r="R659" t="s">
        <v>119</v>
      </c>
      <c r="S659">
        <v>16702349889</v>
      </c>
      <c r="U659">
        <v>236116</v>
      </c>
      <c r="V659" t="s">
        <v>120</v>
      </c>
      <c r="X659" t="s">
        <v>274</v>
      </c>
      <c r="Y659" t="s">
        <v>4512</v>
      </c>
      <c r="Z659" t="s">
        <v>6995</v>
      </c>
      <c r="AA659" t="s">
        <v>6996</v>
      </c>
      <c r="AB659" t="s">
        <v>7394</v>
      </c>
      <c r="AC659" t="s">
        <v>903</v>
      </c>
      <c r="AD659" t="s">
        <v>116</v>
      </c>
      <c r="AE659" t="s">
        <v>117</v>
      </c>
      <c r="AF659">
        <v>96950</v>
      </c>
      <c r="AG659" t="s">
        <v>118</v>
      </c>
      <c r="AH659" t="s">
        <v>119</v>
      </c>
      <c r="AI659">
        <v>16702349889</v>
      </c>
      <c r="AK659" t="s">
        <v>6998</v>
      </c>
      <c r="BC659" t="str">
        <f>"17-3022.00"</f>
        <v>17-3022.00</v>
      </c>
      <c r="BD659" t="s">
        <v>1695</v>
      </c>
      <c r="BE659" t="s">
        <v>7395</v>
      </c>
      <c r="BF659" t="s">
        <v>1697</v>
      </c>
      <c r="BG659">
        <v>1</v>
      </c>
      <c r="BI659" s="1">
        <v>44136</v>
      </c>
      <c r="BJ659" s="1">
        <v>44500</v>
      </c>
      <c r="BM659">
        <v>40</v>
      </c>
      <c r="BN659">
        <v>0</v>
      </c>
      <c r="BO659">
        <v>8</v>
      </c>
      <c r="BP659">
        <v>8</v>
      </c>
      <c r="BQ659">
        <v>8</v>
      </c>
      <c r="BR659">
        <v>8</v>
      </c>
      <c r="BS659">
        <v>8</v>
      </c>
      <c r="BT659">
        <v>0</v>
      </c>
      <c r="BU659" t="str">
        <f>"8:00 AM"</f>
        <v>8:00 AM</v>
      </c>
      <c r="BV659" t="str">
        <f>"5:00 PM"</f>
        <v>5:00 PM</v>
      </c>
      <c r="BW659" t="s">
        <v>349</v>
      </c>
      <c r="BX659">
        <v>0</v>
      </c>
      <c r="BY659">
        <v>24</v>
      </c>
      <c r="BZ659" t="s">
        <v>111</v>
      </c>
      <c r="CA659">
        <v>0</v>
      </c>
      <c r="CB659" t="s">
        <v>7396</v>
      </c>
      <c r="CC659" t="s">
        <v>7397</v>
      </c>
      <c r="CD659" t="s">
        <v>7003</v>
      </c>
      <c r="CE659" t="s">
        <v>116</v>
      </c>
      <c r="CF659" t="s">
        <v>117</v>
      </c>
      <c r="CG659">
        <v>96950</v>
      </c>
      <c r="CH659" s="3">
        <v>14.18</v>
      </c>
      <c r="CI659" s="3">
        <v>14.18</v>
      </c>
      <c r="CJ659" s="3">
        <v>21.27</v>
      </c>
      <c r="CK659" s="3">
        <v>21.27</v>
      </c>
      <c r="CL659" t="s">
        <v>132</v>
      </c>
      <c r="CM659" t="s">
        <v>7004</v>
      </c>
      <c r="CN659" t="s">
        <v>133</v>
      </c>
      <c r="CP659" t="s">
        <v>111</v>
      </c>
      <c r="CQ659" t="s">
        <v>134</v>
      </c>
      <c r="CR659" t="s">
        <v>111</v>
      </c>
      <c r="CS659" t="s">
        <v>134</v>
      </c>
      <c r="CT659" t="s">
        <v>119</v>
      </c>
      <c r="CU659" t="s">
        <v>134</v>
      </c>
      <c r="CV659" t="s">
        <v>119</v>
      </c>
      <c r="CW659" t="s">
        <v>7398</v>
      </c>
      <c r="CX659">
        <v>16702349889</v>
      </c>
      <c r="CY659" t="s">
        <v>7006</v>
      </c>
      <c r="CZ659" t="s">
        <v>268</v>
      </c>
      <c r="DA659" t="s">
        <v>134</v>
      </c>
      <c r="DB659" t="s">
        <v>111</v>
      </c>
      <c r="DC659" t="s">
        <v>274</v>
      </c>
      <c r="DD659" t="s">
        <v>4512</v>
      </c>
      <c r="DE659" t="s">
        <v>2123</v>
      </c>
      <c r="DF659" t="s">
        <v>7399</v>
      </c>
      <c r="DG659" t="s">
        <v>6998</v>
      </c>
    </row>
    <row r="660" spans="1:111" ht="15" customHeight="1" x14ac:dyDescent="0.25">
      <c r="A660" t="s">
        <v>2535</v>
      </c>
      <c r="B660" t="s">
        <v>460</v>
      </c>
      <c r="C660" s="1">
        <v>44081.851209490742</v>
      </c>
      <c r="D660" s="1">
        <v>44111</v>
      </c>
      <c r="E660" t="s">
        <v>110</v>
      </c>
      <c r="G660" t="s">
        <v>111</v>
      </c>
      <c r="H660" t="s">
        <v>111</v>
      </c>
      <c r="I660" t="s">
        <v>111</v>
      </c>
      <c r="J660" t="s">
        <v>2536</v>
      </c>
      <c r="K660" t="s">
        <v>2537</v>
      </c>
      <c r="L660" t="s">
        <v>402</v>
      </c>
      <c r="M660">
        <v>101</v>
      </c>
      <c r="N660" t="s">
        <v>116</v>
      </c>
      <c r="O660" t="s">
        <v>117</v>
      </c>
      <c r="P660">
        <v>96950</v>
      </c>
      <c r="Q660" t="s">
        <v>118</v>
      </c>
      <c r="R660" t="s">
        <v>404</v>
      </c>
      <c r="S660">
        <v>16703236877</v>
      </c>
      <c r="U660">
        <v>621498</v>
      </c>
      <c r="V660" t="s">
        <v>120</v>
      </c>
      <c r="X660" t="s">
        <v>405</v>
      </c>
      <c r="Y660" t="s">
        <v>406</v>
      </c>
      <c r="Z660" t="s">
        <v>407</v>
      </c>
      <c r="AA660" t="s">
        <v>123</v>
      </c>
      <c r="AB660" t="s">
        <v>408</v>
      </c>
      <c r="AD660" t="s">
        <v>409</v>
      </c>
      <c r="AE660" t="s">
        <v>410</v>
      </c>
      <c r="AF660">
        <v>96931</v>
      </c>
      <c r="AG660" t="s">
        <v>118</v>
      </c>
      <c r="AH660" t="s">
        <v>404</v>
      </c>
      <c r="AI660">
        <v>16716498746</v>
      </c>
      <c r="AJ660">
        <v>203</v>
      </c>
      <c r="AK660" t="s">
        <v>411</v>
      </c>
      <c r="BC660" t="str">
        <f>"31-1014.00"</f>
        <v>31-1014.00</v>
      </c>
      <c r="BD660" t="s">
        <v>1978</v>
      </c>
      <c r="BE660" t="s">
        <v>2538</v>
      </c>
      <c r="BF660" t="s">
        <v>1980</v>
      </c>
      <c r="BG660">
        <v>2</v>
      </c>
      <c r="BI660" s="1">
        <v>44200</v>
      </c>
      <c r="BJ660" s="1">
        <v>44564</v>
      </c>
      <c r="BM660">
        <v>40</v>
      </c>
      <c r="BN660">
        <v>0</v>
      </c>
      <c r="BO660">
        <v>8</v>
      </c>
      <c r="BP660">
        <v>8</v>
      </c>
      <c r="BQ660">
        <v>8</v>
      </c>
      <c r="BR660">
        <v>8</v>
      </c>
      <c r="BS660">
        <v>5</v>
      </c>
      <c r="BT660">
        <v>3</v>
      </c>
      <c r="BU660" t="str">
        <f t="shared" ref="BU660:BU679" si="42">"8:30 AM"</f>
        <v>8:30 AM</v>
      </c>
      <c r="BV660" t="str">
        <f t="shared" ref="BV660:BV679" si="43">"5:30 PM"</f>
        <v>5:30 PM</v>
      </c>
      <c r="BW660" t="s">
        <v>128</v>
      </c>
      <c r="BX660">
        <v>0</v>
      </c>
      <c r="BY660">
        <v>0</v>
      </c>
      <c r="BZ660" t="s">
        <v>111</v>
      </c>
      <c r="CA660">
        <v>0</v>
      </c>
      <c r="CB660" t="s">
        <v>2539</v>
      </c>
      <c r="CC660" t="s">
        <v>402</v>
      </c>
      <c r="CD660">
        <v>101</v>
      </c>
      <c r="CE660" t="s">
        <v>116</v>
      </c>
      <c r="CF660" t="s">
        <v>117</v>
      </c>
      <c r="CG660">
        <v>96950</v>
      </c>
      <c r="CH660" s="3">
        <v>9.48</v>
      </c>
      <c r="CI660" s="3">
        <v>9.48</v>
      </c>
      <c r="CL660" t="s">
        <v>132</v>
      </c>
      <c r="CN660" t="s">
        <v>133</v>
      </c>
      <c r="CP660" t="s">
        <v>111</v>
      </c>
      <c r="CQ660" t="s">
        <v>134</v>
      </c>
      <c r="CR660" t="s">
        <v>111</v>
      </c>
      <c r="CS660" t="s">
        <v>134</v>
      </c>
      <c r="CT660" t="s">
        <v>119</v>
      </c>
      <c r="CU660" t="s">
        <v>134</v>
      </c>
      <c r="CV660" t="s">
        <v>119</v>
      </c>
      <c r="CW660" t="s">
        <v>418</v>
      </c>
      <c r="CX660">
        <v>16703236877</v>
      </c>
      <c r="CY660" t="s">
        <v>419</v>
      </c>
      <c r="CZ660" t="s">
        <v>119</v>
      </c>
      <c r="DA660" t="s">
        <v>134</v>
      </c>
      <c r="DB660" t="s">
        <v>111</v>
      </c>
    </row>
    <row r="661" spans="1:111" ht="15" customHeight="1" x14ac:dyDescent="0.25">
      <c r="A661" t="s">
        <v>6122</v>
      </c>
      <c r="B661" t="s">
        <v>460</v>
      </c>
      <c r="C661" s="1">
        <v>44081.852009374998</v>
      </c>
      <c r="D661" s="1">
        <v>44112</v>
      </c>
      <c r="E661" t="s">
        <v>110</v>
      </c>
      <c r="G661" t="s">
        <v>111</v>
      </c>
      <c r="H661" t="s">
        <v>111</v>
      </c>
      <c r="I661" t="s">
        <v>111</v>
      </c>
      <c r="J661" t="s">
        <v>2536</v>
      </c>
      <c r="K661" t="s">
        <v>2537</v>
      </c>
      <c r="L661" t="s">
        <v>402</v>
      </c>
      <c r="M661" t="s">
        <v>5380</v>
      </c>
      <c r="N661" t="s">
        <v>116</v>
      </c>
      <c r="O661" t="s">
        <v>117</v>
      </c>
      <c r="P661">
        <v>96950</v>
      </c>
      <c r="Q661" t="s">
        <v>118</v>
      </c>
      <c r="R661" t="s">
        <v>404</v>
      </c>
      <c r="S661">
        <v>16703236877</v>
      </c>
      <c r="U661">
        <v>621498</v>
      </c>
      <c r="V661" t="s">
        <v>120</v>
      </c>
      <c r="X661" t="s">
        <v>405</v>
      </c>
      <c r="Y661" t="s">
        <v>406</v>
      </c>
      <c r="Z661" t="s">
        <v>407</v>
      </c>
      <c r="AA661" t="s">
        <v>123</v>
      </c>
      <c r="AB661" t="s">
        <v>408</v>
      </c>
      <c r="AD661" t="s">
        <v>409</v>
      </c>
      <c r="AE661" t="s">
        <v>410</v>
      </c>
      <c r="AF661">
        <v>96931</v>
      </c>
      <c r="AG661" t="s">
        <v>118</v>
      </c>
      <c r="AH661" t="s">
        <v>404</v>
      </c>
      <c r="AI661">
        <v>16716498746</v>
      </c>
      <c r="AJ661">
        <v>203</v>
      </c>
      <c r="AK661" t="s">
        <v>411</v>
      </c>
      <c r="BC661" t="str">
        <f>"31-9092.00"</f>
        <v>31-9092.00</v>
      </c>
      <c r="BD661" t="s">
        <v>3629</v>
      </c>
      <c r="BE661" t="s">
        <v>6123</v>
      </c>
      <c r="BF661" t="s">
        <v>5826</v>
      </c>
      <c r="BG661">
        <v>1</v>
      </c>
      <c r="BI661" s="1">
        <v>44200</v>
      </c>
      <c r="BJ661" s="1">
        <v>44564</v>
      </c>
      <c r="BM661">
        <v>40</v>
      </c>
      <c r="BN661">
        <v>0</v>
      </c>
      <c r="BO661">
        <v>8</v>
      </c>
      <c r="BP661">
        <v>8</v>
      </c>
      <c r="BQ661">
        <v>8</v>
      </c>
      <c r="BR661">
        <v>5</v>
      </c>
      <c r="BS661">
        <v>8</v>
      </c>
      <c r="BT661">
        <v>3</v>
      </c>
      <c r="BU661" t="str">
        <f t="shared" si="42"/>
        <v>8:30 AM</v>
      </c>
      <c r="BV661" t="str">
        <f t="shared" si="43"/>
        <v>5:30 PM</v>
      </c>
      <c r="BW661" t="s">
        <v>128</v>
      </c>
      <c r="BX661">
        <v>0</v>
      </c>
      <c r="BY661">
        <v>6</v>
      </c>
      <c r="BZ661" t="s">
        <v>111</v>
      </c>
      <c r="CA661">
        <v>0</v>
      </c>
      <c r="CB661" s="2" t="s">
        <v>6124</v>
      </c>
      <c r="CC661" t="s">
        <v>3346</v>
      </c>
      <c r="CD661" t="s">
        <v>5380</v>
      </c>
      <c r="CE661" t="s">
        <v>116</v>
      </c>
      <c r="CF661" t="s">
        <v>117</v>
      </c>
      <c r="CG661">
        <v>96950</v>
      </c>
      <c r="CH661" s="3">
        <v>12.79</v>
      </c>
      <c r="CI661" s="3">
        <v>12.79</v>
      </c>
      <c r="CL661" t="s">
        <v>132</v>
      </c>
      <c r="CN661" t="s">
        <v>133</v>
      </c>
      <c r="CP661" t="s">
        <v>111</v>
      </c>
      <c r="CQ661" t="s">
        <v>134</v>
      </c>
      <c r="CR661" t="s">
        <v>111</v>
      </c>
      <c r="CS661" t="s">
        <v>111</v>
      </c>
      <c r="CT661" t="s">
        <v>119</v>
      </c>
      <c r="CU661" t="s">
        <v>134</v>
      </c>
      <c r="CV661" t="s">
        <v>119</v>
      </c>
      <c r="CW661" t="s">
        <v>418</v>
      </c>
      <c r="CX661">
        <v>16703236877</v>
      </c>
      <c r="CY661" t="s">
        <v>419</v>
      </c>
      <c r="CZ661" t="s">
        <v>119</v>
      </c>
      <c r="DA661" t="s">
        <v>134</v>
      </c>
      <c r="DB661" t="s">
        <v>111</v>
      </c>
    </row>
    <row r="662" spans="1:111" ht="15" customHeight="1" x14ac:dyDescent="0.25">
      <c r="A662" t="s">
        <v>3341</v>
      </c>
      <c r="B662" t="s">
        <v>460</v>
      </c>
      <c r="C662" s="1">
        <v>44081.853122569446</v>
      </c>
      <c r="D662" s="1">
        <v>44111</v>
      </c>
      <c r="E662" t="s">
        <v>110</v>
      </c>
      <c r="G662" t="s">
        <v>111</v>
      </c>
      <c r="H662" t="s">
        <v>111</v>
      </c>
      <c r="I662" t="s">
        <v>111</v>
      </c>
      <c r="J662" t="s">
        <v>2536</v>
      </c>
      <c r="K662" t="s">
        <v>3342</v>
      </c>
      <c r="L662" t="s">
        <v>402</v>
      </c>
      <c r="M662">
        <v>101</v>
      </c>
      <c r="N662" t="s">
        <v>116</v>
      </c>
      <c r="O662" t="s">
        <v>117</v>
      </c>
      <c r="P662">
        <v>96950</v>
      </c>
      <c r="Q662" t="s">
        <v>118</v>
      </c>
      <c r="R662" t="s">
        <v>404</v>
      </c>
      <c r="S662">
        <v>16703236877</v>
      </c>
      <c r="U662">
        <v>621498</v>
      </c>
      <c r="V662" t="s">
        <v>120</v>
      </c>
      <c r="X662" t="s">
        <v>405</v>
      </c>
      <c r="Y662" t="s">
        <v>406</v>
      </c>
      <c r="Z662" t="s">
        <v>407</v>
      </c>
      <c r="AA662" t="s">
        <v>123</v>
      </c>
      <c r="AB662" t="s">
        <v>408</v>
      </c>
      <c r="AD662" t="s">
        <v>409</v>
      </c>
      <c r="AE662" t="s">
        <v>410</v>
      </c>
      <c r="AF662">
        <v>96931</v>
      </c>
      <c r="AG662" t="s">
        <v>118</v>
      </c>
      <c r="AH662" t="s">
        <v>404</v>
      </c>
      <c r="AI662">
        <v>16716498746</v>
      </c>
      <c r="AJ662">
        <v>203</v>
      </c>
      <c r="AK662" t="s">
        <v>411</v>
      </c>
      <c r="BC662" t="str">
        <f>"49-9071.00"</f>
        <v>49-9071.00</v>
      </c>
      <c r="BD662" t="s">
        <v>125</v>
      </c>
      <c r="BE662" t="s">
        <v>3343</v>
      </c>
      <c r="BF662" t="s">
        <v>3344</v>
      </c>
      <c r="BG662">
        <v>2</v>
      </c>
      <c r="BI662" s="1">
        <v>44200</v>
      </c>
      <c r="BJ662" s="1">
        <v>44564</v>
      </c>
      <c r="BM662">
        <v>40</v>
      </c>
      <c r="BN662">
        <v>0</v>
      </c>
      <c r="BO662">
        <v>8</v>
      </c>
      <c r="BP662">
        <v>8</v>
      </c>
      <c r="BQ662">
        <v>8</v>
      </c>
      <c r="BR662">
        <v>8</v>
      </c>
      <c r="BS662">
        <v>5</v>
      </c>
      <c r="BT662">
        <v>3</v>
      </c>
      <c r="BU662" t="str">
        <f t="shared" si="42"/>
        <v>8:30 AM</v>
      </c>
      <c r="BV662" t="str">
        <f t="shared" si="43"/>
        <v>5:30 PM</v>
      </c>
      <c r="BW662" t="s">
        <v>128</v>
      </c>
      <c r="BX662">
        <v>0</v>
      </c>
      <c r="BY662">
        <v>0</v>
      </c>
      <c r="BZ662" t="s">
        <v>111</v>
      </c>
      <c r="CA662">
        <v>0</v>
      </c>
      <c r="CB662" t="s">
        <v>3345</v>
      </c>
      <c r="CC662" t="s">
        <v>3346</v>
      </c>
      <c r="CD662">
        <v>101</v>
      </c>
      <c r="CE662" t="s">
        <v>116</v>
      </c>
      <c r="CF662" t="s">
        <v>117</v>
      </c>
      <c r="CG662">
        <v>96950</v>
      </c>
      <c r="CH662" s="3">
        <v>8.33</v>
      </c>
      <c r="CI662" s="3">
        <v>8.33</v>
      </c>
      <c r="CL662" t="s">
        <v>132</v>
      </c>
      <c r="CN662" t="s">
        <v>133</v>
      </c>
      <c r="CP662" t="s">
        <v>111</v>
      </c>
      <c r="CQ662" t="s">
        <v>134</v>
      </c>
      <c r="CR662" t="s">
        <v>111</v>
      </c>
      <c r="CS662" t="s">
        <v>134</v>
      </c>
      <c r="CT662" t="s">
        <v>119</v>
      </c>
      <c r="CU662" t="s">
        <v>134</v>
      </c>
      <c r="CV662" t="s">
        <v>119</v>
      </c>
      <c r="CW662" t="s">
        <v>418</v>
      </c>
      <c r="CX662">
        <v>16703236877</v>
      </c>
      <c r="CY662" t="s">
        <v>419</v>
      </c>
      <c r="CZ662" t="s">
        <v>119</v>
      </c>
      <c r="DA662" t="s">
        <v>134</v>
      </c>
      <c r="DB662" t="s">
        <v>111</v>
      </c>
    </row>
    <row r="663" spans="1:111" ht="15" customHeight="1" x14ac:dyDescent="0.25">
      <c r="A663" t="s">
        <v>9308</v>
      </c>
      <c r="B663" t="s">
        <v>460</v>
      </c>
      <c r="C663" s="1">
        <v>44081.853929861114</v>
      </c>
      <c r="D663" s="1">
        <v>44112</v>
      </c>
      <c r="E663" t="s">
        <v>110</v>
      </c>
      <c r="G663" t="s">
        <v>111</v>
      </c>
      <c r="H663" t="s">
        <v>111</v>
      </c>
      <c r="I663" t="s">
        <v>111</v>
      </c>
      <c r="J663" t="s">
        <v>5769</v>
      </c>
      <c r="K663" t="s">
        <v>1118</v>
      </c>
      <c r="L663" t="s">
        <v>9309</v>
      </c>
      <c r="M663" t="s">
        <v>5770</v>
      </c>
      <c r="N663" t="s">
        <v>116</v>
      </c>
      <c r="O663" t="s">
        <v>117</v>
      </c>
      <c r="P663">
        <v>96950</v>
      </c>
      <c r="Q663" t="s">
        <v>118</v>
      </c>
      <c r="R663" t="s">
        <v>404</v>
      </c>
      <c r="S663">
        <v>16703236877</v>
      </c>
      <c r="U663">
        <v>62161</v>
      </c>
      <c r="V663" t="s">
        <v>120</v>
      </c>
      <c r="X663" t="s">
        <v>405</v>
      </c>
      <c r="Y663" t="s">
        <v>406</v>
      </c>
      <c r="Z663" t="s">
        <v>407</v>
      </c>
      <c r="AA663" t="s">
        <v>123</v>
      </c>
      <c r="AB663" t="s">
        <v>408</v>
      </c>
      <c r="AD663" t="s">
        <v>409</v>
      </c>
      <c r="AE663" t="s">
        <v>117</v>
      </c>
      <c r="AF663">
        <v>96931</v>
      </c>
      <c r="AG663" t="s">
        <v>118</v>
      </c>
      <c r="AH663" t="s">
        <v>404</v>
      </c>
      <c r="AI663">
        <v>16716498746</v>
      </c>
      <c r="AJ663">
        <v>203</v>
      </c>
      <c r="AK663" t="s">
        <v>411</v>
      </c>
      <c r="BC663" t="str">
        <f>"31-1014.00"</f>
        <v>31-1014.00</v>
      </c>
      <c r="BD663" t="s">
        <v>1978</v>
      </c>
      <c r="BE663" t="s">
        <v>9310</v>
      </c>
      <c r="BF663" t="s">
        <v>1980</v>
      </c>
      <c r="BG663">
        <v>2</v>
      </c>
      <c r="BI663" s="1">
        <v>44200</v>
      </c>
      <c r="BJ663" s="1">
        <v>44564</v>
      </c>
      <c r="BM663">
        <v>40</v>
      </c>
      <c r="BN663">
        <v>0</v>
      </c>
      <c r="BO663">
        <v>8</v>
      </c>
      <c r="BP663">
        <v>8</v>
      </c>
      <c r="BQ663">
        <v>5</v>
      </c>
      <c r="BR663">
        <v>8</v>
      </c>
      <c r="BS663">
        <v>8</v>
      </c>
      <c r="BT663">
        <v>3</v>
      </c>
      <c r="BU663" t="str">
        <f t="shared" si="42"/>
        <v>8:30 AM</v>
      </c>
      <c r="BV663" t="str">
        <f t="shared" si="43"/>
        <v>5:30 PM</v>
      </c>
      <c r="BW663" t="s">
        <v>128</v>
      </c>
      <c r="BX663">
        <v>0</v>
      </c>
      <c r="BY663">
        <v>0</v>
      </c>
      <c r="BZ663" t="s">
        <v>111</v>
      </c>
      <c r="CA663">
        <v>0</v>
      </c>
      <c r="CB663" t="s">
        <v>9311</v>
      </c>
      <c r="CC663" t="s">
        <v>402</v>
      </c>
      <c r="CD663" t="s">
        <v>5770</v>
      </c>
      <c r="CE663" t="s">
        <v>116</v>
      </c>
      <c r="CF663" t="s">
        <v>117</v>
      </c>
      <c r="CG663">
        <v>96950</v>
      </c>
      <c r="CH663" s="3">
        <v>9.48</v>
      </c>
      <c r="CI663" s="3">
        <v>9.48</v>
      </c>
      <c r="CL663" t="s">
        <v>132</v>
      </c>
      <c r="CN663" t="s">
        <v>133</v>
      </c>
      <c r="CP663" t="s">
        <v>111</v>
      </c>
      <c r="CQ663" t="s">
        <v>134</v>
      </c>
      <c r="CR663" t="s">
        <v>134</v>
      </c>
      <c r="CS663" t="s">
        <v>134</v>
      </c>
      <c r="CT663" t="s">
        <v>119</v>
      </c>
      <c r="CU663" t="s">
        <v>134</v>
      </c>
      <c r="CV663" t="s">
        <v>119</v>
      </c>
      <c r="CW663" t="s">
        <v>418</v>
      </c>
      <c r="CX663">
        <v>16703236877</v>
      </c>
      <c r="CY663" t="s">
        <v>419</v>
      </c>
      <c r="CZ663" t="s">
        <v>119</v>
      </c>
      <c r="DA663" t="s">
        <v>134</v>
      </c>
      <c r="DB663" t="s">
        <v>111</v>
      </c>
    </row>
    <row r="664" spans="1:111" ht="15" customHeight="1" x14ac:dyDescent="0.25">
      <c r="A664" t="s">
        <v>9421</v>
      </c>
      <c r="B664" t="s">
        <v>460</v>
      </c>
      <c r="C664" s="1">
        <v>44081.855314351851</v>
      </c>
      <c r="D664" s="1">
        <v>44111</v>
      </c>
      <c r="E664" t="s">
        <v>110</v>
      </c>
      <c r="G664" t="s">
        <v>111</v>
      </c>
      <c r="H664" t="s">
        <v>111</v>
      </c>
      <c r="I664" t="s">
        <v>111</v>
      </c>
      <c r="J664" t="s">
        <v>5769</v>
      </c>
      <c r="K664" t="s">
        <v>1118</v>
      </c>
      <c r="L664" t="s">
        <v>402</v>
      </c>
      <c r="M664" t="s">
        <v>5770</v>
      </c>
      <c r="N664" t="s">
        <v>9422</v>
      </c>
      <c r="O664" t="s">
        <v>117</v>
      </c>
      <c r="P664">
        <v>96950</v>
      </c>
      <c r="Q664" t="s">
        <v>118</v>
      </c>
      <c r="R664" t="s">
        <v>404</v>
      </c>
      <c r="S664">
        <v>16703236877</v>
      </c>
      <c r="U664">
        <v>62161</v>
      </c>
      <c r="V664" t="s">
        <v>120</v>
      </c>
      <c r="X664" t="s">
        <v>5675</v>
      </c>
      <c r="Y664" t="s">
        <v>406</v>
      </c>
      <c r="Z664" t="s">
        <v>407</v>
      </c>
      <c r="AA664" t="s">
        <v>123</v>
      </c>
      <c r="AB664" t="s">
        <v>408</v>
      </c>
      <c r="AD664" t="s">
        <v>409</v>
      </c>
      <c r="AE664" t="s">
        <v>410</v>
      </c>
      <c r="AF664">
        <v>96931</v>
      </c>
      <c r="AG664" t="s">
        <v>118</v>
      </c>
      <c r="AH664" t="s">
        <v>404</v>
      </c>
      <c r="AI664">
        <v>16716498746</v>
      </c>
      <c r="AJ664">
        <v>203</v>
      </c>
      <c r="AK664" t="s">
        <v>411</v>
      </c>
      <c r="BC664" t="str">
        <f>"31-2021.00"</f>
        <v>31-2021.00</v>
      </c>
      <c r="BD664" t="s">
        <v>4756</v>
      </c>
      <c r="BE664" t="s">
        <v>9423</v>
      </c>
      <c r="BF664" t="s">
        <v>7452</v>
      </c>
      <c r="BG664">
        <v>2</v>
      </c>
      <c r="BI664" s="1">
        <v>44200</v>
      </c>
      <c r="BJ664" s="1">
        <v>44564</v>
      </c>
      <c r="BM664">
        <v>40</v>
      </c>
      <c r="BN664">
        <v>0</v>
      </c>
      <c r="BO664">
        <v>8</v>
      </c>
      <c r="BP664">
        <v>8</v>
      </c>
      <c r="BQ664">
        <v>8</v>
      </c>
      <c r="BR664">
        <v>5</v>
      </c>
      <c r="BS664">
        <v>8</v>
      </c>
      <c r="BT664">
        <v>3</v>
      </c>
      <c r="BU664" t="str">
        <f t="shared" si="42"/>
        <v>8:30 AM</v>
      </c>
      <c r="BV664" t="str">
        <f t="shared" si="43"/>
        <v>5:30 PM</v>
      </c>
      <c r="BW664" t="s">
        <v>349</v>
      </c>
      <c r="BX664">
        <v>0</v>
      </c>
      <c r="BY664">
        <v>0</v>
      </c>
      <c r="BZ664" t="s">
        <v>111</v>
      </c>
      <c r="CA664">
        <v>0</v>
      </c>
      <c r="CB664" t="s">
        <v>4759</v>
      </c>
      <c r="CC664" t="s">
        <v>3346</v>
      </c>
      <c r="CD664" t="s">
        <v>5770</v>
      </c>
      <c r="CE664" t="s">
        <v>116</v>
      </c>
      <c r="CF664" t="s">
        <v>117</v>
      </c>
      <c r="CG664">
        <v>96950</v>
      </c>
      <c r="CH664" s="3">
        <v>26.29</v>
      </c>
      <c r="CI664" s="3">
        <v>26.29</v>
      </c>
      <c r="CL664" t="s">
        <v>417</v>
      </c>
      <c r="CN664" t="s">
        <v>133</v>
      </c>
      <c r="CP664" t="s">
        <v>111</v>
      </c>
      <c r="CQ664" t="s">
        <v>134</v>
      </c>
      <c r="CR664" t="s">
        <v>134</v>
      </c>
      <c r="CS664" t="s">
        <v>111</v>
      </c>
      <c r="CT664" t="s">
        <v>119</v>
      </c>
      <c r="CU664" t="s">
        <v>134</v>
      </c>
      <c r="CV664" t="s">
        <v>119</v>
      </c>
      <c r="CW664" t="s">
        <v>418</v>
      </c>
      <c r="CX664">
        <v>16703236877</v>
      </c>
      <c r="CY664" t="s">
        <v>419</v>
      </c>
      <c r="CZ664" t="s">
        <v>119</v>
      </c>
      <c r="DA664" t="s">
        <v>134</v>
      </c>
      <c r="DB664" t="s">
        <v>111</v>
      </c>
    </row>
    <row r="665" spans="1:111" ht="15" customHeight="1" x14ac:dyDescent="0.25">
      <c r="A665" t="s">
        <v>9604</v>
      </c>
      <c r="B665" t="s">
        <v>460</v>
      </c>
      <c r="C665" s="1">
        <v>44081.855974421298</v>
      </c>
      <c r="D665" s="1">
        <v>44111</v>
      </c>
      <c r="E665" t="s">
        <v>110</v>
      </c>
      <c r="G665" t="s">
        <v>111</v>
      </c>
      <c r="H665" t="s">
        <v>111</v>
      </c>
      <c r="I665" t="s">
        <v>111</v>
      </c>
      <c r="J665" t="s">
        <v>5769</v>
      </c>
      <c r="K665" t="s">
        <v>9605</v>
      </c>
      <c r="L665" t="s">
        <v>402</v>
      </c>
      <c r="M665" t="s">
        <v>5770</v>
      </c>
      <c r="N665" t="s">
        <v>116</v>
      </c>
      <c r="O665" t="s">
        <v>117</v>
      </c>
      <c r="P665">
        <v>96950</v>
      </c>
      <c r="Q665" t="s">
        <v>118</v>
      </c>
      <c r="R665" t="s">
        <v>404</v>
      </c>
      <c r="S665">
        <v>16703236877</v>
      </c>
      <c r="U665">
        <v>6216</v>
      </c>
      <c r="V665" t="s">
        <v>120</v>
      </c>
      <c r="X665" t="s">
        <v>405</v>
      </c>
      <c r="Y665" t="s">
        <v>406</v>
      </c>
      <c r="Z665" t="s">
        <v>407</v>
      </c>
      <c r="AA665" t="s">
        <v>123</v>
      </c>
      <c r="AB665" t="s">
        <v>408</v>
      </c>
      <c r="AD665" t="s">
        <v>409</v>
      </c>
      <c r="AE665" t="s">
        <v>410</v>
      </c>
      <c r="AF665">
        <v>96931</v>
      </c>
      <c r="AG665" t="s">
        <v>118</v>
      </c>
      <c r="AH665" t="s">
        <v>404</v>
      </c>
      <c r="AI665">
        <v>16716498746</v>
      </c>
      <c r="AJ665">
        <v>203</v>
      </c>
      <c r="AK665" t="s">
        <v>411</v>
      </c>
      <c r="BC665" t="str">
        <f>"29-1123.00"</f>
        <v>29-1123.00</v>
      </c>
      <c r="BD665" t="s">
        <v>412</v>
      </c>
      <c r="BE665" t="s">
        <v>9606</v>
      </c>
      <c r="BF665" t="s">
        <v>414</v>
      </c>
      <c r="BG665">
        <v>2</v>
      </c>
      <c r="BI665" s="1">
        <v>44200</v>
      </c>
      <c r="BJ665" s="1">
        <v>44564</v>
      </c>
      <c r="BM665">
        <v>40</v>
      </c>
      <c r="BN665">
        <v>0</v>
      </c>
      <c r="BO665">
        <v>8</v>
      </c>
      <c r="BP665">
        <v>8</v>
      </c>
      <c r="BQ665">
        <v>8</v>
      </c>
      <c r="BR665">
        <v>8</v>
      </c>
      <c r="BS665">
        <v>5</v>
      </c>
      <c r="BT665">
        <v>3</v>
      </c>
      <c r="BU665" t="str">
        <f t="shared" si="42"/>
        <v>8:30 AM</v>
      </c>
      <c r="BV665" t="str">
        <f t="shared" si="43"/>
        <v>5:30 PM</v>
      </c>
      <c r="BW665" t="s">
        <v>415</v>
      </c>
      <c r="BX665">
        <v>0</v>
      </c>
      <c r="BY665">
        <v>0</v>
      </c>
      <c r="BZ665" t="s">
        <v>111</v>
      </c>
      <c r="CA665">
        <v>0</v>
      </c>
      <c r="CB665" t="s">
        <v>1895</v>
      </c>
      <c r="CC665" t="s">
        <v>2580</v>
      </c>
      <c r="CD665" t="s">
        <v>5770</v>
      </c>
      <c r="CE665" t="s">
        <v>116</v>
      </c>
      <c r="CF665" t="s">
        <v>117</v>
      </c>
      <c r="CG665">
        <v>96950</v>
      </c>
      <c r="CH665" s="3">
        <v>39.65</v>
      </c>
      <c r="CI665" s="3">
        <v>39.65</v>
      </c>
      <c r="CL665" t="s">
        <v>417</v>
      </c>
      <c r="CN665" t="s">
        <v>133</v>
      </c>
      <c r="CP665" t="s">
        <v>111</v>
      </c>
      <c r="CQ665" t="s">
        <v>134</v>
      </c>
      <c r="CR665" t="s">
        <v>134</v>
      </c>
      <c r="CS665" t="s">
        <v>111</v>
      </c>
      <c r="CT665" t="s">
        <v>119</v>
      </c>
      <c r="CU665" t="s">
        <v>134</v>
      </c>
      <c r="CV665" t="s">
        <v>119</v>
      </c>
      <c r="CW665" t="s">
        <v>418</v>
      </c>
      <c r="CX665">
        <v>16703236877</v>
      </c>
      <c r="CY665" t="s">
        <v>419</v>
      </c>
      <c r="CZ665" t="s">
        <v>119</v>
      </c>
      <c r="DA665" t="s">
        <v>134</v>
      </c>
      <c r="DB665" t="s">
        <v>111</v>
      </c>
    </row>
    <row r="666" spans="1:111" ht="15" customHeight="1" x14ac:dyDescent="0.25">
      <c r="A666" t="s">
        <v>6147</v>
      </c>
      <c r="B666" t="s">
        <v>460</v>
      </c>
      <c r="C666" s="1">
        <v>44081.857726967595</v>
      </c>
      <c r="D666" s="1">
        <v>44110</v>
      </c>
      <c r="E666" t="s">
        <v>110</v>
      </c>
      <c r="G666" t="s">
        <v>111</v>
      </c>
      <c r="H666" t="s">
        <v>111</v>
      </c>
      <c r="I666" t="s">
        <v>111</v>
      </c>
      <c r="J666" t="s">
        <v>5769</v>
      </c>
      <c r="K666" t="s">
        <v>1118</v>
      </c>
      <c r="L666" t="s">
        <v>3346</v>
      </c>
      <c r="M666" t="s">
        <v>5770</v>
      </c>
      <c r="N666" t="s">
        <v>116</v>
      </c>
      <c r="O666" t="s">
        <v>117</v>
      </c>
      <c r="P666">
        <v>96950</v>
      </c>
      <c r="Q666" t="s">
        <v>118</v>
      </c>
      <c r="R666" t="s">
        <v>404</v>
      </c>
      <c r="S666">
        <v>16703236877</v>
      </c>
      <c r="U666">
        <v>62161</v>
      </c>
      <c r="V666" t="s">
        <v>120</v>
      </c>
      <c r="X666" t="s">
        <v>405</v>
      </c>
      <c r="Y666" t="s">
        <v>406</v>
      </c>
      <c r="Z666" t="s">
        <v>407</v>
      </c>
      <c r="AA666" t="s">
        <v>123</v>
      </c>
      <c r="AB666" t="s">
        <v>408</v>
      </c>
      <c r="AD666" t="s">
        <v>409</v>
      </c>
      <c r="AE666" t="s">
        <v>410</v>
      </c>
      <c r="AF666">
        <v>96931</v>
      </c>
      <c r="AG666" t="s">
        <v>118</v>
      </c>
      <c r="AH666" t="s">
        <v>404</v>
      </c>
      <c r="AI666">
        <v>16716498746</v>
      </c>
      <c r="AJ666">
        <v>203</v>
      </c>
      <c r="AK666" t="s">
        <v>411</v>
      </c>
      <c r="BC666" t="str">
        <f>"49-9071.00"</f>
        <v>49-9071.00</v>
      </c>
      <c r="BD666" t="s">
        <v>125</v>
      </c>
      <c r="BE666" t="s">
        <v>6148</v>
      </c>
      <c r="BF666" t="s">
        <v>6149</v>
      </c>
      <c r="BG666">
        <v>1</v>
      </c>
      <c r="BI666" s="1">
        <v>44200</v>
      </c>
      <c r="BJ666" s="1">
        <v>44564</v>
      </c>
      <c r="BM666">
        <v>40</v>
      </c>
      <c r="BN666">
        <v>0</v>
      </c>
      <c r="BO666">
        <v>8</v>
      </c>
      <c r="BP666">
        <v>8</v>
      </c>
      <c r="BQ666">
        <v>8</v>
      </c>
      <c r="BR666">
        <v>8</v>
      </c>
      <c r="BS666">
        <v>5</v>
      </c>
      <c r="BT666">
        <v>3</v>
      </c>
      <c r="BU666" t="str">
        <f t="shared" si="42"/>
        <v>8:30 AM</v>
      </c>
      <c r="BV666" t="str">
        <f t="shared" si="43"/>
        <v>5:30 PM</v>
      </c>
      <c r="BW666" t="s">
        <v>128</v>
      </c>
      <c r="BX666">
        <v>0</v>
      </c>
      <c r="BY666">
        <v>3</v>
      </c>
      <c r="BZ666" t="s">
        <v>111</v>
      </c>
      <c r="CA666">
        <v>0</v>
      </c>
      <c r="CB666" t="s">
        <v>3345</v>
      </c>
      <c r="CC666" t="s">
        <v>402</v>
      </c>
      <c r="CD666" t="s">
        <v>5770</v>
      </c>
      <c r="CE666" t="s">
        <v>116</v>
      </c>
      <c r="CF666" t="s">
        <v>117</v>
      </c>
      <c r="CG666">
        <v>96950</v>
      </c>
      <c r="CH666" s="3">
        <v>8.33</v>
      </c>
      <c r="CI666" s="3">
        <v>8.33</v>
      </c>
      <c r="CL666" t="s">
        <v>132</v>
      </c>
      <c r="CN666" t="s">
        <v>133</v>
      </c>
      <c r="CP666" t="s">
        <v>111</v>
      </c>
      <c r="CQ666" t="s">
        <v>134</v>
      </c>
      <c r="CR666" t="s">
        <v>111</v>
      </c>
      <c r="CS666" t="s">
        <v>134</v>
      </c>
      <c r="CT666" t="s">
        <v>119</v>
      </c>
      <c r="CU666" t="s">
        <v>134</v>
      </c>
      <c r="CV666" t="s">
        <v>119</v>
      </c>
      <c r="CW666" t="s">
        <v>418</v>
      </c>
      <c r="CX666">
        <v>16703236877</v>
      </c>
      <c r="CY666" t="s">
        <v>419</v>
      </c>
      <c r="CZ666" t="s">
        <v>119</v>
      </c>
      <c r="DA666" t="s">
        <v>134</v>
      </c>
      <c r="DB666" t="s">
        <v>111</v>
      </c>
    </row>
    <row r="667" spans="1:111" ht="15" customHeight="1" x14ac:dyDescent="0.25">
      <c r="A667" t="s">
        <v>7840</v>
      </c>
      <c r="B667" t="s">
        <v>460</v>
      </c>
      <c r="C667" s="1">
        <v>44081.859107291668</v>
      </c>
      <c r="D667" s="1">
        <v>44112</v>
      </c>
      <c r="E667" t="s">
        <v>110</v>
      </c>
      <c r="G667" t="s">
        <v>111</v>
      </c>
      <c r="H667" t="s">
        <v>111</v>
      </c>
      <c r="I667" t="s">
        <v>111</v>
      </c>
      <c r="J667" t="s">
        <v>1117</v>
      </c>
      <c r="K667" t="s">
        <v>1118</v>
      </c>
      <c r="L667" t="s">
        <v>402</v>
      </c>
      <c r="M667" t="s">
        <v>1119</v>
      </c>
      <c r="N667" t="s">
        <v>116</v>
      </c>
      <c r="O667" t="s">
        <v>117</v>
      </c>
      <c r="P667">
        <v>96950</v>
      </c>
      <c r="Q667" t="s">
        <v>118</v>
      </c>
      <c r="R667" t="s">
        <v>404</v>
      </c>
      <c r="S667">
        <v>16703236877</v>
      </c>
      <c r="U667">
        <v>62161</v>
      </c>
      <c r="V667" t="s">
        <v>120</v>
      </c>
      <c r="X667" t="s">
        <v>405</v>
      </c>
      <c r="Y667" t="s">
        <v>406</v>
      </c>
      <c r="Z667" t="s">
        <v>407</v>
      </c>
      <c r="AA667" t="s">
        <v>123</v>
      </c>
      <c r="AB667" t="s">
        <v>408</v>
      </c>
      <c r="AD667" t="s">
        <v>409</v>
      </c>
      <c r="AE667" t="s">
        <v>410</v>
      </c>
      <c r="AF667">
        <v>96931</v>
      </c>
      <c r="AG667" t="s">
        <v>118</v>
      </c>
      <c r="AH667" t="s">
        <v>404</v>
      </c>
      <c r="AI667">
        <v>16716498746</v>
      </c>
      <c r="AJ667">
        <v>203</v>
      </c>
      <c r="AK667" t="s">
        <v>411</v>
      </c>
      <c r="BC667" t="str">
        <f>"39-9021.00"</f>
        <v>39-9021.00</v>
      </c>
      <c r="BD667" t="s">
        <v>7841</v>
      </c>
      <c r="BE667" t="s">
        <v>7842</v>
      </c>
      <c r="BF667" t="s">
        <v>7843</v>
      </c>
      <c r="BG667">
        <v>3</v>
      </c>
      <c r="BI667" s="1">
        <v>44200</v>
      </c>
      <c r="BJ667" s="1">
        <v>44564</v>
      </c>
      <c r="BM667">
        <v>40</v>
      </c>
      <c r="BN667">
        <v>0</v>
      </c>
      <c r="BO667">
        <v>8</v>
      </c>
      <c r="BP667">
        <v>8</v>
      </c>
      <c r="BQ667">
        <v>8</v>
      </c>
      <c r="BR667">
        <v>8</v>
      </c>
      <c r="BS667">
        <v>5</v>
      </c>
      <c r="BT667">
        <v>3</v>
      </c>
      <c r="BU667" t="str">
        <f t="shared" si="42"/>
        <v>8:30 AM</v>
      </c>
      <c r="BV667" t="str">
        <f t="shared" si="43"/>
        <v>5:30 PM</v>
      </c>
      <c r="BW667" t="s">
        <v>162</v>
      </c>
      <c r="BX667">
        <v>0</v>
      </c>
      <c r="BY667">
        <v>6</v>
      </c>
      <c r="BZ667" t="s">
        <v>111</v>
      </c>
      <c r="CA667">
        <v>0</v>
      </c>
      <c r="CB667" t="s">
        <v>7844</v>
      </c>
      <c r="CC667" t="s">
        <v>402</v>
      </c>
      <c r="CD667" t="s">
        <v>1119</v>
      </c>
      <c r="CE667" t="s">
        <v>116</v>
      </c>
      <c r="CF667" t="s">
        <v>117</v>
      </c>
      <c r="CG667">
        <v>96950</v>
      </c>
      <c r="CH667" s="3">
        <v>8.56</v>
      </c>
      <c r="CI667" s="3">
        <v>8.56</v>
      </c>
      <c r="CL667" t="s">
        <v>132</v>
      </c>
      <c r="CN667" t="s">
        <v>133</v>
      </c>
      <c r="CP667" t="s">
        <v>111</v>
      </c>
      <c r="CQ667" t="s">
        <v>134</v>
      </c>
      <c r="CR667" t="s">
        <v>134</v>
      </c>
      <c r="CS667" t="s">
        <v>134</v>
      </c>
      <c r="CT667" t="s">
        <v>119</v>
      </c>
      <c r="CU667" t="s">
        <v>134</v>
      </c>
      <c r="CV667" t="s">
        <v>119</v>
      </c>
      <c r="CW667" t="s">
        <v>418</v>
      </c>
      <c r="CX667">
        <v>16703236877</v>
      </c>
      <c r="CY667" t="s">
        <v>419</v>
      </c>
      <c r="CZ667" t="s">
        <v>119</v>
      </c>
      <c r="DA667" t="s">
        <v>134</v>
      </c>
      <c r="DB667" t="s">
        <v>111</v>
      </c>
    </row>
    <row r="668" spans="1:111" ht="15" customHeight="1" x14ac:dyDescent="0.25">
      <c r="A668" t="s">
        <v>8057</v>
      </c>
      <c r="B668" t="s">
        <v>460</v>
      </c>
      <c r="C668" s="1">
        <v>44081.860166203704</v>
      </c>
      <c r="D668" s="1">
        <v>44112</v>
      </c>
      <c r="E668" t="s">
        <v>110</v>
      </c>
      <c r="G668" t="s">
        <v>111</v>
      </c>
      <c r="H668" t="s">
        <v>111</v>
      </c>
      <c r="I668" t="s">
        <v>111</v>
      </c>
      <c r="J668" t="s">
        <v>1117</v>
      </c>
      <c r="K668" t="s">
        <v>1118</v>
      </c>
      <c r="L668" t="s">
        <v>8058</v>
      </c>
      <c r="M668" t="s">
        <v>1119</v>
      </c>
      <c r="N668" t="s">
        <v>116</v>
      </c>
      <c r="O668" t="s">
        <v>117</v>
      </c>
      <c r="P668">
        <v>96950</v>
      </c>
      <c r="Q668" t="s">
        <v>118</v>
      </c>
      <c r="R668" t="s">
        <v>404</v>
      </c>
      <c r="S668">
        <v>16703236877</v>
      </c>
      <c r="U668">
        <v>6216</v>
      </c>
      <c r="V668" t="s">
        <v>120</v>
      </c>
      <c r="X668" t="s">
        <v>405</v>
      </c>
      <c r="Y668" t="s">
        <v>406</v>
      </c>
      <c r="Z668" t="s">
        <v>407</v>
      </c>
      <c r="AA668" t="s">
        <v>123</v>
      </c>
      <c r="AB668" t="s">
        <v>408</v>
      </c>
      <c r="AD668" t="s">
        <v>409</v>
      </c>
      <c r="AE668" t="s">
        <v>410</v>
      </c>
      <c r="AF668">
        <v>96931</v>
      </c>
      <c r="AG668" t="s">
        <v>118</v>
      </c>
      <c r="AH668" t="s">
        <v>404</v>
      </c>
      <c r="AI668">
        <v>16716498746</v>
      </c>
      <c r="AJ668">
        <v>203</v>
      </c>
      <c r="AK668" t="s">
        <v>411</v>
      </c>
      <c r="BC668" t="str">
        <f>"29-1141.00"</f>
        <v>29-1141.00</v>
      </c>
      <c r="BD668" t="s">
        <v>2087</v>
      </c>
      <c r="BE668" t="s">
        <v>8059</v>
      </c>
      <c r="BF668" t="s">
        <v>3536</v>
      </c>
      <c r="BG668">
        <v>4</v>
      </c>
      <c r="BI668" s="1">
        <v>44200</v>
      </c>
      <c r="BJ668" s="1">
        <v>44564</v>
      </c>
      <c r="BM668">
        <v>40</v>
      </c>
      <c r="BN668">
        <v>0</v>
      </c>
      <c r="BO668">
        <v>8</v>
      </c>
      <c r="BP668">
        <v>8</v>
      </c>
      <c r="BQ668">
        <v>8</v>
      </c>
      <c r="BR668">
        <v>8</v>
      </c>
      <c r="BS668">
        <v>5</v>
      </c>
      <c r="BT668">
        <v>3</v>
      </c>
      <c r="BU668" t="str">
        <f t="shared" si="42"/>
        <v>8:30 AM</v>
      </c>
      <c r="BV668" t="str">
        <f t="shared" si="43"/>
        <v>5:30 PM</v>
      </c>
      <c r="BW668" t="s">
        <v>349</v>
      </c>
      <c r="BX668">
        <v>0</v>
      </c>
      <c r="BY668">
        <v>0</v>
      </c>
      <c r="BZ668" t="s">
        <v>111</v>
      </c>
      <c r="CA668">
        <v>0</v>
      </c>
      <c r="CB668" s="2" t="s">
        <v>3537</v>
      </c>
      <c r="CC668" t="s">
        <v>402</v>
      </c>
      <c r="CD668" t="s">
        <v>1119</v>
      </c>
      <c r="CE668" t="s">
        <v>116</v>
      </c>
      <c r="CF668" t="s">
        <v>117</v>
      </c>
      <c r="CG668">
        <v>96950</v>
      </c>
      <c r="CH668" s="3">
        <v>24.81</v>
      </c>
      <c r="CI668" s="3">
        <v>24.81</v>
      </c>
      <c r="CL668" t="s">
        <v>417</v>
      </c>
      <c r="CN668" t="s">
        <v>133</v>
      </c>
      <c r="CP668" t="s">
        <v>111</v>
      </c>
      <c r="CQ668" t="s">
        <v>134</v>
      </c>
      <c r="CR668" t="s">
        <v>134</v>
      </c>
      <c r="CS668" t="s">
        <v>111</v>
      </c>
      <c r="CT668" t="s">
        <v>119</v>
      </c>
      <c r="CU668" t="s">
        <v>134</v>
      </c>
      <c r="CV668" t="s">
        <v>119</v>
      </c>
      <c r="CW668" t="s">
        <v>418</v>
      </c>
      <c r="CX668">
        <v>16703236877</v>
      </c>
      <c r="CY668" t="s">
        <v>419</v>
      </c>
      <c r="CZ668" t="s">
        <v>119</v>
      </c>
      <c r="DA668" t="s">
        <v>134</v>
      </c>
      <c r="DB668" t="s">
        <v>111</v>
      </c>
    </row>
    <row r="669" spans="1:111" ht="15" customHeight="1" x14ac:dyDescent="0.25">
      <c r="A669" t="s">
        <v>1240</v>
      </c>
      <c r="B669" t="s">
        <v>460</v>
      </c>
      <c r="C669" s="1">
        <v>44081.861706481483</v>
      </c>
      <c r="D669" s="1">
        <v>44112</v>
      </c>
      <c r="E669" t="s">
        <v>110</v>
      </c>
      <c r="G669" t="s">
        <v>111</v>
      </c>
      <c r="H669" t="s">
        <v>111</v>
      </c>
      <c r="I669" t="s">
        <v>111</v>
      </c>
      <c r="J669" t="s">
        <v>1117</v>
      </c>
      <c r="K669" t="s">
        <v>1118</v>
      </c>
      <c r="L669" t="s">
        <v>402</v>
      </c>
      <c r="M669" t="s">
        <v>1119</v>
      </c>
      <c r="N669" t="s">
        <v>116</v>
      </c>
      <c r="O669" t="s">
        <v>117</v>
      </c>
      <c r="P669">
        <v>96950</v>
      </c>
      <c r="Q669" t="s">
        <v>118</v>
      </c>
      <c r="R669" t="s">
        <v>404</v>
      </c>
      <c r="S669">
        <v>16703236877</v>
      </c>
      <c r="U669">
        <v>62161</v>
      </c>
      <c r="V669" t="s">
        <v>120</v>
      </c>
      <c r="X669" t="s">
        <v>405</v>
      </c>
      <c r="Y669" t="s">
        <v>406</v>
      </c>
      <c r="Z669" t="s">
        <v>407</v>
      </c>
      <c r="AA669" t="s">
        <v>123</v>
      </c>
      <c r="AB669" t="s">
        <v>408</v>
      </c>
      <c r="AD669" t="s">
        <v>409</v>
      </c>
      <c r="AE669" t="s">
        <v>410</v>
      </c>
      <c r="AF669">
        <v>96931</v>
      </c>
      <c r="AG669" t="s">
        <v>118</v>
      </c>
      <c r="AH669" t="s">
        <v>404</v>
      </c>
      <c r="AI669">
        <v>16716498746</v>
      </c>
      <c r="AJ669">
        <v>203</v>
      </c>
      <c r="AK669" t="s">
        <v>411</v>
      </c>
      <c r="BC669" t="str">
        <f>"43-3031.00"</f>
        <v>43-3031.00</v>
      </c>
      <c r="BD669" t="s">
        <v>176</v>
      </c>
      <c r="BE669" t="s">
        <v>1241</v>
      </c>
      <c r="BF669" t="s">
        <v>1242</v>
      </c>
      <c r="BG669">
        <v>2</v>
      </c>
      <c r="BI669" s="1">
        <v>44200</v>
      </c>
      <c r="BJ669" s="1">
        <v>44564</v>
      </c>
      <c r="BM669">
        <v>40</v>
      </c>
      <c r="BN669">
        <v>0</v>
      </c>
      <c r="BO669">
        <v>8</v>
      </c>
      <c r="BP669">
        <v>8</v>
      </c>
      <c r="BQ669">
        <v>8</v>
      </c>
      <c r="BR669">
        <v>8</v>
      </c>
      <c r="BS669">
        <v>8</v>
      </c>
      <c r="BT669">
        <v>0</v>
      </c>
      <c r="BU669" t="str">
        <f t="shared" si="42"/>
        <v>8:30 AM</v>
      </c>
      <c r="BV669" t="str">
        <f t="shared" si="43"/>
        <v>5:30 PM</v>
      </c>
      <c r="BW669" t="s">
        <v>162</v>
      </c>
      <c r="BX669">
        <v>0</v>
      </c>
      <c r="BY669">
        <v>12</v>
      </c>
      <c r="BZ669" t="s">
        <v>111</v>
      </c>
      <c r="CA669">
        <v>0</v>
      </c>
      <c r="CB669" t="s">
        <v>1243</v>
      </c>
      <c r="CC669" t="s">
        <v>402</v>
      </c>
      <c r="CD669" t="s">
        <v>1119</v>
      </c>
      <c r="CE669" t="s">
        <v>116</v>
      </c>
      <c r="CF669" t="s">
        <v>117</v>
      </c>
      <c r="CG669">
        <v>96950</v>
      </c>
      <c r="CH669" s="3">
        <v>9.8699999999999992</v>
      </c>
      <c r="CI669" s="3">
        <v>9.8699999999999992</v>
      </c>
      <c r="CL669" t="s">
        <v>132</v>
      </c>
      <c r="CN669" t="s">
        <v>133</v>
      </c>
      <c r="CP669" t="s">
        <v>111</v>
      </c>
      <c r="CQ669" t="s">
        <v>134</v>
      </c>
      <c r="CR669" t="s">
        <v>111</v>
      </c>
      <c r="CS669" t="s">
        <v>134</v>
      </c>
      <c r="CT669" t="s">
        <v>119</v>
      </c>
      <c r="CU669" t="s">
        <v>134</v>
      </c>
      <c r="CV669" t="s">
        <v>119</v>
      </c>
      <c r="CW669" t="s">
        <v>418</v>
      </c>
      <c r="CX669">
        <v>16703236877</v>
      </c>
      <c r="CY669" t="s">
        <v>419</v>
      </c>
      <c r="CZ669" t="s">
        <v>119</v>
      </c>
      <c r="DA669" t="s">
        <v>134</v>
      </c>
      <c r="DB669" t="s">
        <v>111</v>
      </c>
    </row>
    <row r="670" spans="1:111" ht="15" customHeight="1" x14ac:dyDescent="0.25">
      <c r="A670" t="s">
        <v>6754</v>
      </c>
      <c r="B670" t="s">
        <v>460</v>
      </c>
      <c r="C670" s="1">
        <v>44081.862994560186</v>
      </c>
      <c r="D670" s="1">
        <v>44111</v>
      </c>
      <c r="E670" t="s">
        <v>110</v>
      </c>
      <c r="G670" t="s">
        <v>111</v>
      </c>
      <c r="H670" t="s">
        <v>111</v>
      </c>
      <c r="I670" t="s">
        <v>111</v>
      </c>
      <c r="J670" t="s">
        <v>400</v>
      </c>
      <c r="K670" t="s">
        <v>401</v>
      </c>
      <c r="L670" t="s">
        <v>402</v>
      </c>
      <c r="M670">
        <v>104</v>
      </c>
      <c r="N670" t="s">
        <v>116</v>
      </c>
      <c r="O670" t="s">
        <v>117</v>
      </c>
      <c r="P670">
        <v>96950</v>
      </c>
      <c r="Q670" t="s">
        <v>118</v>
      </c>
      <c r="R670" t="s">
        <v>404</v>
      </c>
      <c r="S670">
        <v>16703236877</v>
      </c>
      <c r="U670">
        <v>62161</v>
      </c>
      <c r="V670" t="s">
        <v>120</v>
      </c>
      <c r="X670" t="s">
        <v>405</v>
      </c>
      <c r="Y670" t="s">
        <v>406</v>
      </c>
      <c r="Z670" t="s">
        <v>407</v>
      </c>
      <c r="AA670" t="s">
        <v>123</v>
      </c>
      <c r="AB670" t="s">
        <v>408</v>
      </c>
      <c r="AD670" t="s">
        <v>409</v>
      </c>
      <c r="AE670" t="s">
        <v>410</v>
      </c>
      <c r="AF670">
        <v>96931</v>
      </c>
      <c r="AG670" t="s">
        <v>118</v>
      </c>
      <c r="AH670" t="s">
        <v>404</v>
      </c>
      <c r="AI670">
        <v>16716498746</v>
      </c>
      <c r="AJ670">
        <v>203</v>
      </c>
      <c r="AK670" t="s">
        <v>411</v>
      </c>
      <c r="BC670" t="str">
        <f>"31-1014.00"</f>
        <v>31-1014.00</v>
      </c>
      <c r="BD670" t="s">
        <v>1978</v>
      </c>
      <c r="BE670" t="s">
        <v>6755</v>
      </c>
      <c r="BF670" t="s">
        <v>1980</v>
      </c>
      <c r="BG670">
        <v>2</v>
      </c>
      <c r="BI670" s="1">
        <v>44200</v>
      </c>
      <c r="BJ670" s="1">
        <v>44564</v>
      </c>
      <c r="BM670">
        <v>40</v>
      </c>
      <c r="BN670">
        <v>0</v>
      </c>
      <c r="BO670">
        <v>8</v>
      </c>
      <c r="BP670">
        <v>8</v>
      </c>
      <c r="BQ670">
        <v>8</v>
      </c>
      <c r="BR670">
        <v>8</v>
      </c>
      <c r="BS670">
        <v>5</v>
      </c>
      <c r="BT670">
        <v>3</v>
      </c>
      <c r="BU670" t="str">
        <f t="shared" si="42"/>
        <v>8:30 AM</v>
      </c>
      <c r="BV670" t="str">
        <f t="shared" si="43"/>
        <v>5:30 PM</v>
      </c>
      <c r="BW670" t="s">
        <v>128</v>
      </c>
      <c r="BX670">
        <v>0</v>
      </c>
      <c r="BY670">
        <v>0</v>
      </c>
      <c r="BZ670" t="s">
        <v>111</v>
      </c>
      <c r="CA670">
        <v>0</v>
      </c>
      <c r="CB670" s="2" t="s">
        <v>6756</v>
      </c>
      <c r="CC670" t="s">
        <v>402</v>
      </c>
      <c r="CD670">
        <v>104</v>
      </c>
      <c r="CE670" t="s">
        <v>116</v>
      </c>
      <c r="CF670" t="s">
        <v>117</v>
      </c>
      <c r="CG670">
        <v>96950</v>
      </c>
      <c r="CH670" s="3">
        <v>9.48</v>
      </c>
      <c r="CI670" s="3">
        <v>9.48</v>
      </c>
      <c r="CL670" t="s">
        <v>132</v>
      </c>
      <c r="CN670" t="s">
        <v>133</v>
      </c>
      <c r="CP670" t="s">
        <v>111</v>
      </c>
      <c r="CQ670" t="s">
        <v>134</v>
      </c>
      <c r="CR670" t="s">
        <v>134</v>
      </c>
      <c r="CS670" t="s">
        <v>134</v>
      </c>
      <c r="CT670" t="s">
        <v>119</v>
      </c>
      <c r="CU670" t="s">
        <v>134</v>
      </c>
      <c r="CV670" t="s">
        <v>119</v>
      </c>
      <c r="CW670" t="s">
        <v>418</v>
      </c>
      <c r="CX670">
        <v>16703236877</v>
      </c>
      <c r="CY670" t="s">
        <v>419</v>
      </c>
      <c r="CZ670" t="s">
        <v>119</v>
      </c>
      <c r="DA670" t="s">
        <v>134</v>
      </c>
      <c r="DB670" t="s">
        <v>111</v>
      </c>
    </row>
    <row r="671" spans="1:111" ht="15" customHeight="1" x14ac:dyDescent="0.25">
      <c r="A671" t="s">
        <v>8563</v>
      </c>
      <c r="B671" t="s">
        <v>460</v>
      </c>
      <c r="C671" s="1">
        <v>44081.862361921296</v>
      </c>
      <c r="D671" s="1">
        <v>44110</v>
      </c>
      <c r="E671" t="s">
        <v>110</v>
      </c>
      <c r="G671" t="s">
        <v>111</v>
      </c>
      <c r="H671" t="s">
        <v>111</v>
      </c>
      <c r="I671" t="s">
        <v>111</v>
      </c>
      <c r="J671" t="s">
        <v>3238</v>
      </c>
      <c r="K671" t="s">
        <v>3239</v>
      </c>
      <c r="L671" t="s">
        <v>402</v>
      </c>
      <c r="M671" t="s">
        <v>8564</v>
      </c>
      <c r="N671" t="s">
        <v>116</v>
      </c>
      <c r="O671" t="s">
        <v>117</v>
      </c>
      <c r="P671">
        <v>96950</v>
      </c>
      <c r="Q671" t="s">
        <v>118</v>
      </c>
      <c r="R671" t="s">
        <v>404</v>
      </c>
      <c r="S671">
        <v>16703236877</v>
      </c>
      <c r="U671">
        <v>62134</v>
      </c>
      <c r="V671" t="s">
        <v>120</v>
      </c>
      <c r="X671" t="s">
        <v>405</v>
      </c>
      <c r="Y671" t="s">
        <v>406</v>
      </c>
      <c r="Z671" t="s">
        <v>407</v>
      </c>
      <c r="AA671" t="s">
        <v>123</v>
      </c>
      <c r="AB671" t="s">
        <v>408</v>
      </c>
      <c r="AD671" t="s">
        <v>409</v>
      </c>
      <c r="AE671" t="s">
        <v>410</v>
      </c>
      <c r="AF671">
        <v>96931</v>
      </c>
      <c r="AG671" t="s">
        <v>118</v>
      </c>
      <c r="AH671" t="s">
        <v>404</v>
      </c>
      <c r="AI671">
        <v>16716498746</v>
      </c>
      <c r="AJ671">
        <v>203</v>
      </c>
      <c r="AK671" t="s">
        <v>411</v>
      </c>
      <c r="BC671" t="str">
        <f>"31-2022.00"</f>
        <v>31-2022.00</v>
      </c>
      <c r="BD671" t="s">
        <v>6954</v>
      </c>
      <c r="BE671" t="s">
        <v>8565</v>
      </c>
      <c r="BF671" t="s">
        <v>8566</v>
      </c>
      <c r="BG671">
        <v>2</v>
      </c>
      <c r="BI671" s="1">
        <v>44200</v>
      </c>
      <c r="BJ671" s="1">
        <v>44564</v>
      </c>
      <c r="BM671">
        <v>40</v>
      </c>
      <c r="BN671">
        <v>0</v>
      </c>
      <c r="BO671">
        <v>8</v>
      </c>
      <c r="BP671">
        <v>8</v>
      </c>
      <c r="BQ671">
        <v>8</v>
      </c>
      <c r="BR671">
        <v>8</v>
      </c>
      <c r="BS671">
        <v>5</v>
      </c>
      <c r="BT671">
        <v>3</v>
      </c>
      <c r="BU671" t="str">
        <f t="shared" si="42"/>
        <v>8:30 AM</v>
      </c>
      <c r="BV671" t="str">
        <f t="shared" si="43"/>
        <v>5:30 PM</v>
      </c>
      <c r="BW671" t="s">
        <v>128</v>
      </c>
      <c r="BX671">
        <v>0</v>
      </c>
      <c r="BY671">
        <v>6</v>
      </c>
      <c r="BZ671" t="s">
        <v>111</v>
      </c>
      <c r="CA671">
        <v>0</v>
      </c>
      <c r="CB671" s="2" t="s">
        <v>8567</v>
      </c>
      <c r="CC671" t="s">
        <v>402</v>
      </c>
      <c r="CD671" t="s">
        <v>8564</v>
      </c>
      <c r="CE671" t="s">
        <v>116</v>
      </c>
      <c r="CF671" t="s">
        <v>117</v>
      </c>
      <c r="CG671">
        <v>96950</v>
      </c>
      <c r="CH671" s="3">
        <v>9.73</v>
      </c>
      <c r="CI671" s="3">
        <v>9.73</v>
      </c>
      <c r="CL671" t="s">
        <v>132</v>
      </c>
      <c r="CN671" t="s">
        <v>133</v>
      </c>
      <c r="CP671" t="s">
        <v>111</v>
      </c>
      <c r="CQ671" t="s">
        <v>134</v>
      </c>
      <c r="CR671" t="s">
        <v>111</v>
      </c>
      <c r="CS671" t="s">
        <v>134</v>
      </c>
      <c r="CT671" t="s">
        <v>119</v>
      </c>
      <c r="CU671" t="s">
        <v>134</v>
      </c>
      <c r="CV671" t="s">
        <v>119</v>
      </c>
      <c r="CW671" t="s">
        <v>418</v>
      </c>
      <c r="CX671">
        <v>16703236877</v>
      </c>
      <c r="CY671" t="s">
        <v>419</v>
      </c>
      <c r="CZ671" t="s">
        <v>119</v>
      </c>
      <c r="DA671" t="s">
        <v>134</v>
      </c>
      <c r="DB671" t="s">
        <v>111</v>
      </c>
    </row>
    <row r="672" spans="1:111" ht="15" customHeight="1" x14ac:dyDescent="0.25">
      <c r="A672" t="s">
        <v>8621</v>
      </c>
      <c r="B672" t="s">
        <v>460</v>
      </c>
      <c r="C672" s="1">
        <v>44081.863681712966</v>
      </c>
      <c r="D672" s="1">
        <v>44111</v>
      </c>
      <c r="E672" t="s">
        <v>110</v>
      </c>
      <c r="G672" t="s">
        <v>111</v>
      </c>
      <c r="H672" t="s">
        <v>111</v>
      </c>
      <c r="I672" t="s">
        <v>111</v>
      </c>
      <c r="J672" t="s">
        <v>400</v>
      </c>
      <c r="K672" t="s">
        <v>401</v>
      </c>
      <c r="L672" t="s">
        <v>402</v>
      </c>
      <c r="M672">
        <v>104</v>
      </c>
      <c r="N672" t="s">
        <v>116</v>
      </c>
      <c r="O672" t="s">
        <v>117</v>
      </c>
      <c r="P672">
        <v>96950</v>
      </c>
      <c r="Q672" t="s">
        <v>118</v>
      </c>
      <c r="R672" t="s">
        <v>404</v>
      </c>
      <c r="S672">
        <v>16703236877</v>
      </c>
      <c r="U672">
        <v>62161</v>
      </c>
      <c r="V672" t="s">
        <v>120</v>
      </c>
      <c r="X672" t="s">
        <v>405</v>
      </c>
      <c r="Y672" t="s">
        <v>406</v>
      </c>
      <c r="Z672" t="s">
        <v>407</v>
      </c>
      <c r="AA672" t="s">
        <v>123</v>
      </c>
      <c r="AB672" t="s">
        <v>408</v>
      </c>
      <c r="AC672">
        <v>104</v>
      </c>
      <c r="AD672" t="s">
        <v>409</v>
      </c>
      <c r="AE672" t="s">
        <v>410</v>
      </c>
      <c r="AF672">
        <v>96931</v>
      </c>
      <c r="AG672" t="s">
        <v>118</v>
      </c>
      <c r="AH672" t="s">
        <v>404</v>
      </c>
      <c r="AI672">
        <v>16716498746</v>
      </c>
      <c r="AJ672">
        <v>203</v>
      </c>
      <c r="AK672" t="s">
        <v>411</v>
      </c>
      <c r="BC672" t="str">
        <f>"21-1021.00"</f>
        <v>21-1021.00</v>
      </c>
      <c r="BD672" t="s">
        <v>2080</v>
      </c>
      <c r="BE672" t="s">
        <v>8622</v>
      </c>
      <c r="BF672" t="s">
        <v>8623</v>
      </c>
      <c r="BG672">
        <v>2</v>
      </c>
      <c r="BI672" s="1">
        <v>44200</v>
      </c>
      <c r="BJ672" s="1">
        <v>44564</v>
      </c>
      <c r="BM672">
        <v>40</v>
      </c>
      <c r="BN672">
        <v>0</v>
      </c>
      <c r="BO672">
        <v>8</v>
      </c>
      <c r="BP672">
        <v>5</v>
      </c>
      <c r="BQ672">
        <v>8</v>
      </c>
      <c r="BR672">
        <v>8</v>
      </c>
      <c r="BS672">
        <v>8</v>
      </c>
      <c r="BT672">
        <v>3</v>
      </c>
      <c r="BU672" t="str">
        <f t="shared" si="42"/>
        <v>8:30 AM</v>
      </c>
      <c r="BV672" t="str">
        <f t="shared" si="43"/>
        <v>5:30 PM</v>
      </c>
      <c r="BW672" t="s">
        <v>349</v>
      </c>
      <c r="BX672">
        <v>0</v>
      </c>
      <c r="BY672">
        <v>0</v>
      </c>
      <c r="BZ672" t="s">
        <v>111</v>
      </c>
      <c r="CA672">
        <v>0</v>
      </c>
      <c r="CB672" s="2" t="s">
        <v>8624</v>
      </c>
      <c r="CC672" t="s">
        <v>402</v>
      </c>
      <c r="CD672">
        <v>104</v>
      </c>
      <c r="CE672" t="s">
        <v>116</v>
      </c>
      <c r="CF672" t="s">
        <v>117</v>
      </c>
      <c r="CG672">
        <v>96950</v>
      </c>
      <c r="CH672" s="3">
        <v>13.37</v>
      </c>
      <c r="CI672" s="3">
        <v>13.37</v>
      </c>
      <c r="CL672" t="s">
        <v>132</v>
      </c>
      <c r="CN672" t="s">
        <v>133</v>
      </c>
      <c r="CP672" t="s">
        <v>111</v>
      </c>
      <c r="CQ672" t="s">
        <v>134</v>
      </c>
      <c r="CR672" t="s">
        <v>134</v>
      </c>
      <c r="CS672" t="s">
        <v>111</v>
      </c>
      <c r="CT672" t="s">
        <v>119</v>
      </c>
      <c r="CU672" t="s">
        <v>134</v>
      </c>
      <c r="CV672" t="s">
        <v>119</v>
      </c>
      <c r="CW672" t="s">
        <v>418</v>
      </c>
      <c r="CX672">
        <v>16703236877</v>
      </c>
      <c r="CY672" t="s">
        <v>419</v>
      </c>
      <c r="CZ672" t="s">
        <v>119</v>
      </c>
      <c r="DA672" t="s">
        <v>134</v>
      </c>
      <c r="DB672" t="s">
        <v>111</v>
      </c>
    </row>
    <row r="673" spans="1:106" ht="15" customHeight="1" x14ac:dyDescent="0.25">
      <c r="A673" t="s">
        <v>7869</v>
      </c>
      <c r="B673" t="s">
        <v>460</v>
      </c>
      <c r="C673" s="1">
        <v>44081.86431099537</v>
      </c>
      <c r="D673" s="1">
        <v>44111</v>
      </c>
      <c r="E673" t="s">
        <v>110</v>
      </c>
      <c r="G673" t="s">
        <v>111</v>
      </c>
      <c r="H673" t="s">
        <v>111</v>
      </c>
      <c r="I673" t="s">
        <v>111</v>
      </c>
      <c r="J673" t="s">
        <v>400</v>
      </c>
      <c r="K673" t="s">
        <v>401</v>
      </c>
      <c r="L673" t="s">
        <v>402</v>
      </c>
      <c r="M673">
        <v>104</v>
      </c>
      <c r="N673" t="s">
        <v>260</v>
      </c>
      <c r="O673" t="s">
        <v>117</v>
      </c>
      <c r="P673">
        <v>96950</v>
      </c>
      <c r="Q673" t="s">
        <v>118</v>
      </c>
      <c r="R673" t="s">
        <v>404</v>
      </c>
      <c r="S673">
        <v>16703236877</v>
      </c>
      <c r="U673">
        <v>62161</v>
      </c>
      <c r="V673" t="s">
        <v>120</v>
      </c>
      <c r="X673" t="s">
        <v>405</v>
      </c>
      <c r="Y673" t="s">
        <v>406</v>
      </c>
      <c r="Z673" t="s">
        <v>407</v>
      </c>
      <c r="AA673" t="s">
        <v>123</v>
      </c>
      <c r="AB673" t="s">
        <v>408</v>
      </c>
      <c r="AD673" t="s">
        <v>409</v>
      </c>
      <c r="AE673" t="s">
        <v>410</v>
      </c>
      <c r="AF673">
        <v>96931</v>
      </c>
      <c r="AG673" t="s">
        <v>118</v>
      </c>
      <c r="AH673" t="s">
        <v>404</v>
      </c>
      <c r="AI673">
        <v>16716498746</v>
      </c>
      <c r="AJ673">
        <v>203</v>
      </c>
      <c r="AK673" t="s">
        <v>411</v>
      </c>
      <c r="BC673" t="str">
        <f>"43-4051.00"</f>
        <v>43-4051.00</v>
      </c>
      <c r="BD673" t="s">
        <v>295</v>
      </c>
      <c r="BE673" t="s">
        <v>7870</v>
      </c>
      <c r="BF673" t="s">
        <v>7871</v>
      </c>
      <c r="BG673">
        <v>1</v>
      </c>
      <c r="BI673" s="1">
        <v>44200</v>
      </c>
      <c r="BJ673" s="1">
        <v>44564</v>
      </c>
      <c r="BM673">
        <v>40</v>
      </c>
      <c r="BN673">
        <v>0</v>
      </c>
      <c r="BO673">
        <v>8</v>
      </c>
      <c r="BP673">
        <v>8</v>
      </c>
      <c r="BQ673">
        <v>8</v>
      </c>
      <c r="BR673">
        <v>8</v>
      </c>
      <c r="BS673">
        <v>5</v>
      </c>
      <c r="BT673">
        <v>3</v>
      </c>
      <c r="BU673" t="str">
        <f t="shared" si="42"/>
        <v>8:30 AM</v>
      </c>
      <c r="BV673" t="str">
        <f t="shared" si="43"/>
        <v>5:30 PM</v>
      </c>
      <c r="BW673" t="s">
        <v>128</v>
      </c>
      <c r="BX673">
        <v>0</v>
      </c>
      <c r="BY673">
        <v>12</v>
      </c>
      <c r="BZ673" t="s">
        <v>111</v>
      </c>
      <c r="CA673">
        <v>0</v>
      </c>
      <c r="CB673" t="s">
        <v>509</v>
      </c>
      <c r="CC673" t="s">
        <v>3346</v>
      </c>
      <c r="CD673">
        <v>104</v>
      </c>
      <c r="CE673" t="s">
        <v>116</v>
      </c>
      <c r="CF673" t="s">
        <v>117</v>
      </c>
      <c r="CG673">
        <v>96950</v>
      </c>
      <c r="CH673" s="3">
        <v>9.26</v>
      </c>
      <c r="CI673" s="3">
        <v>9.26</v>
      </c>
      <c r="CL673" t="s">
        <v>132</v>
      </c>
      <c r="CN673" t="s">
        <v>133</v>
      </c>
      <c r="CP673" t="s">
        <v>111</v>
      </c>
      <c r="CQ673" t="s">
        <v>134</v>
      </c>
      <c r="CR673" t="s">
        <v>134</v>
      </c>
      <c r="CS673" t="s">
        <v>134</v>
      </c>
      <c r="CT673" t="s">
        <v>119</v>
      </c>
      <c r="CU673" t="s">
        <v>134</v>
      </c>
      <c r="CV673" t="s">
        <v>119</v>
      </c>
      <c r="CW673" t="s">
        <v>418</v>
      </c>
      <c r="CX673">
        <v>16703236877</v>
      </c>
      <c r="CY673" t="s">
        <v>419</v>
      </c>
      <c r="CZ673" t="s">
        <v>119</v>
      </c>
      <c r="DA673" t="s">
        <v>134</v>
      </c>
      <c r="DB673" t="s">
        <v>111</v>
      </c>
    </row>
    <row r="674" spans="1:106" ht="15" customHeight="1" x14ac:dyDescent="0.25">
      <c r="A674" t="s">
        <v>6366</v>
      </c>
      <c r="B674" t="s">
        <v>193</v>
      </c>
      <c r="C674" s="1">
        <v>44081.865153819446</v>
      </c>
      <c r="D674" s="1">
        <v>44112</v>
      </c>
      <c r="E674" t="s">
        <v>110</v>
      </c>
      <c r="G674" t="s">
        <v>111</v>
      </c>
      <c r="H674" t="s">
        <v>111</v>
      </c>
      <c r="I674" t="s">
        <v>111</v>
      </c>
      <c r="J674" t="s">
        <v>400</v>
      </c>
      <c r="K674" t="s">
        <v>401</v>
      </c>
      <c r="L674" t="s">
        <v>402</v>
      </c>
      <c r="M674">
        <v>104</v>
      </c>
      <c r="N674" t="s">
        <v>116</v>
      </c>
      <c r="O674" t="s">
        <v>117</v>
      </c>
      <c r="P674">
        <v>96950</v>
      </c>
      <c r="Q674" t="s">
        <v>118</v>
      </c>
      <c r="R674" t="s">
        <v>404</v>
      </c>
      <c r="S674">
        <v>16703236877</v>
      </c>
      <c r="U674">
        <v>62161</v>
      </c>
      <c r="V674" t="s">
        <v>120</v>
      </c>
      <c r="X674" t="s">
        <v>405</v>
      </c>
      <c r="Y674" t="s">
        <v>406</v>
      </c>
      <c r="Z674" t="s">
        <v>407</v>
      </c>
      <c r="AA674" t="s">
        <v>123</v>
      </c>
      <c r="AB674" t="s">
        <v>408</v>
      </c>
      <c r="AD674" t="s">
        <v>409</v>
      </c>
      <c r="AE674" t="s">
        <v>410</v>
      </c>
      <c r="AF674">
        <v>96931</v>
      </c>
      <c r="AG674" t="s">
        <v>118</v>
      </c>
      <c r="AH674" t="s">
        <v>404</v>
      </c>
      <c r="AI674">
        <v>16716498746</v>
      </c>
      <c r="AJ674">
        <v>203</v>
      </c>
      <c r="AK674" t="s">
        <v>411</v>
      </c>
      <c r="BC674" t="str">
        <f>"43-4171.00"</f>
        <v>43-4171.00</v>
      </c>
      <c r="BD674" t="s">
        <v>6367</v>
      </c>
      <c r="BE674" t="s">
        <v>6368</v>
      </c>
      <c r="BF674" t="s">
        <v>6369</v>
      </c>
      <c r="BG674">
        <v>2</v>
      </c>
      <c r="BI674" s="1">
        <v>44200</v>
      </c>
      <c r="BJ674" s="1">
        <v>44564</v>
      </c>
      <c r="BM674">
        <v>40</v>
      </c>
      <c r="BN674">
        <v>0</v>
      </c>
      <c r="BO674">
        <v>8</v>
      </c>
      <c r="BP674">
        <v>8</v>
      </c>
      <c r="BQ674">
        <v>5</v>
      </c>
      <c r="BR674">
        <v>8</v>
      </c>
      <c r="BS674">
        <v>8</v>
      </c>
      <c r="BT674">
        <v>3</v>
      </c>
      <c r="BU674" t="str">
        <f t="shared" si="42"/>
        <v>8:30 AM</v>
      </c>
      <c r="BV674" t="str">
        <f t="shared" si="43"/>
        <v>5:30 PM</v>
      </c>
      <c r="BW674" t="s">
        <v>128</v>
      </c>
      <c r="BX674">
        <v>0</v>
      </c>
      <c r="BY674">
        <v>12</v>
      </c>
      <c r="BZ674" t="s">
        <v>111</v>
      </c>
      <c r="CA674">
        <v>0</v>
      </c>
      <c r="CB674" t="s">
        <v>509</v>
      </c>
      <c r="CC674" t="s">
        <v>402</v>
      </c>
      <c r="CD674">
        <v>104</v>
      </c>
      <c r="CE674" t="s">
        <v>116</v>
      </c>
      <c r="CF674" t="s">
        <v>117</v>
      </c>
      <c r="CG674">
        <v>96950</v>
      </c>
      <c r="CH674" s="3">
        <v>9.01</v>
      </c>
      <c r="CI674" s="3">
        <v>9.01</v>
      </c>
      <c r="CL674" t="s">
        <v>132</v>
      </c>
      <c r="CN674" t="s">
        <v>133</v>
      </c>
      <c r="CP674" t="s">
        <v>111</v>
      </c>
      <c r="CQ674" t="s">
        <v>134</v>
      </c>
      <c r="CR674" t="s">
        <v>111</v>
      </c>
      <c r="CS674" t="s">
        <v>134</v>
      </c>
      <c r="CT674" t="s">
        <v>119</v>
      </c>
      <c r="CU674" t="s">
        <v>134</v>
      </c>
      <c r="CV674" t="s">
        <v>119</v>
      </c>
      <c r="CW674" t="s">
        <v>418</v>
      </c>
      <c r="CX674">
        <v>16703236877</v>
      </c>
      <c r="CY674" t="s">
        <v>419</v>
      </c>
      <c r="CZ674" t="s">
        <v>119</v>
      </c>
      <c r="DA674" t="s">
        <v>134</v>
      </c>
      <c r="DB674" t="s">
        <v>111</v>
      </c>
    </row>
    <row r="675" spans="1:106" ht="15" customHeight="1" x14ac:dyDescent="0.25">
      <c r="A675" t="s">
        <v>5166</v>
      </c>
      <c r="B675" t="s">
        <v>109</v>
      </c>
      <c r="C675" s="1">
        <v>44081.865798611114</v>
      </c>
      <c r="D675" s="1">
        <v>44168</v>
      </c>
      <c r="E675" t="s">
        <v>110</v>
      </c>
      <c r="G675" t="s">
        <v>111</v>
      </c>
      <c r="H675" t="s">
        <v>111</v>
      </c>
      <c r="I675" t="s">
        <v>111</v>
      </c>
      <c r="J675" t="s">
        <v>400</v>
      </c>
      <c r="K675" t="s">
        <v>401</v>
      </c>
      <c r="L675" t="s">
        <v>402</v>
      </c>
      <c r="M675" t="s">
        <v>403</v>
      </c>
      <c r="N675" t="s">
        <v>116</v>
      </c>
      <c r="O675" t="s">
        <v>117</v>
      </c>
      <c r="P675">
        <v>96950</v>
      </c>
      <c r="Q675" t="s">
        <v>118</v>
      </c>
      <c r="R675" t="s">
        <v>404</v>
      </c>
      <c r="S675">
        <v>16703236877</v>
      </c>
      <c r="U675">
        <v>62161</v>
      </c>
      <c r="V675" t="s">
        <v>120</v>
      </c>
      <c r="X675" t="s">
        <v>405</v>
      </c>
      <c r="Y675" t="s">
        <v>406</v>
      </c>
      <c r="Z675" t="s">
        <v>407</v>
      </c>
      <c r="AA675" t="s">
        <v>123</v>
      </c>
      <c r="AB675" t="s">
        <v>408</v>
      </c>
      <c r="AD675" t="s">
        <v>409</v>
      </c>
      <c r="AE675" t="s">
        <v>410</v>
      </c>
      <c r="AF675">
        <v>96931</v>
      </c>
      <c r="AG675" t="s">
        <v>118</v>
      </c>
      <c r="AH675" t="s">
        <v>404</v>
      </c>
      <c r="AI675">
        <v>16716498746</v>
      </c>
      <c r="AJ675">
        <v>203</v>
      </c>
      <c r="AK675" t="s">
        <v>411</v>
      </c>
      <c r="BC675" t="str">
        <f>"11-3011.00"</f>
        <v>11-3011.00</v>
      </c>
      <c r="BD675" t="s">
        <v>948</v>
      </c>
      <c r="BE675" t="s">
        <v>5167</v>
      </c>
      <c r="BF675" t="s">
        <v>5168</v>
      </c>
      <c r="BG675">
        <v>1</v>
      </c>
      <c r="BI675" s="1">
        <v>44200</v>
      </c>
      <c r="BJ675" s="1">
        <v>44564</v>
      </c>
      <c r="BM675">
        <v>40</v>
      </c>
      <c r="BN675">
        <v>0</v>
      </c>
      <c r="BO675">
        <v>8</v>
      </c>
      <c r="BP675">
        <v>8</v>
      </c>
      <c r="BQ675">
        <v>8</v>
      </c>
      <c r="BR675">
        <v>8</v>
      </c>
      <c r="BS675">
        <v>5</v>
      </c>
      <c r="BT675">
        <v>3</v>
      </c>
      <c r="BU675" t="str">
        <f t="shared" si="42"/>
        <v>8:30 AM</v>
      </c>
      <c r="BV675" t="str">
        <f t="shared" si="43"/>
        <v>5:30 PM</v>
      </c>
      <c r="BW675" t="s">
        <v>349</v>
      </c>
      <c r="BX675">
        <v>0</v>
      </c>
      <c r="BY675">
        <v>24</v>
      </c>
      <c r="BZ675" t="s">
        <v>134</v>
      </c>
      <c r="CA675">
        <v>4</v>
      </c>
      <c r="CB675" t="s">
        <v>5169</v>
      </c>
      <c r="CC675" t="s">
        <v>402</v>
      </c>
      <c r="CD675" t="s">
        <v>403</v>
      </c>
      <c r="CE675" t="s">
        <v>116</v>
      </c>
      <c r="CF675" t="s">
        <v>117</v>
      </c>
      <c r="CG675">
        <v>96950</v>
      </c>
      <c r="CH675" s="3">
        <v>18.03</v>
      </c>
      <c r="CI675" s="3">
        <v>18.03</v>
      </c>
      <c r="CL675" t="s">
        <v>132</v>
      </c>
      <c r="CN675" t="s">
        <v>133</v>
      </c>
      <c r="CP675" t="s">
        <v>111</v>
      </c>
      <c r="CQ675" t="s">
        <v>134</v>
      </c>
      <c r="CR675" t="s">
        <v>111</v>
      </c>
      <c r="CS675" t="s">
        <v>111</v>
      </c>
      <c r="CT675" t="s">
        <v>119</v>
      </c>
      <c r="CU675" t="s">
        <v>134</v>
      </c>
      <c r="CV675" t="s">
        <v>119</v>
      </c>
      <c r="CW675" t="s">
        <v>418</v>
      </c>
      <c r="CX675">
        <v>16703236877</v>
      </c>
      <c r="CY675" t="s">
        <v>419</v>
      </c>
      <c r="CZ675" t="s">
        <v>119</v>
      </c>
      <c r="DA675" t="s">
        <v>134</v>
      </c>
      <c r="DB675" t="s">
        <v>111</v>
      </c>
    </row>
    <row r="676" spans="1:106" ht="15" customHeight="1" x14ac:dyDescent="0.25">
      <c r="A676" t="s">
        <v>7629</v>
      </c>
      <c r="B676" t="s">
        <v>137</v>
      </c>
      <c r="C676" s="1">
        <v>44081.866468749999</v>
      </c>
      <c r="D676" s="1">
        <v>44175</v>
      </c>
      <c r="E676" t="s">
        <v>110</v>
      </c>
      <c r="G676" t="s">
        <v>111</v>
      </c>
      <c r="H676" t="s">
        <v>111</v>
      </c>
      <c r="I676" t="s">
        <v>111</v>
      </c>
      <c r="J676" t="s">
        <v>400</v>
      </c>
      <c r="K676" t="s">
        <v>401</v>
      </c>
      <c r="L676" t="s">
        <v>402</v>
      </c>
      <c r="M676" t="s">
        <v>403</v>
      </c>
      <c r="N676" t="s">
        <v>116</v>
      </c>
      <c r="O676" t="s">
        <v>117</v>
      </c>
      <c r="P676">
        <v>96950</v>
      </c>
      <c r="Q676" t="s">
        <v>118</v>
      </c>
      <c r="R676" t="s">
        <v>404</v>
      </c>
      <c r="S676">
        <v>16703236877</v>
      </c>
      <c r="U676">
        <v>62161</v>
      </c>
      <c r="V676" t="s">
        <v>120</v>
      </c>
      <c r="X676" t="s">
        <v>405</v>
      </c>
      <c r="Y676" t="s">
        <v>406</v>
      </c>
      <c r="Z676" t="s">
        <v>407</v>
      </c>
      <c r="AA676" t="s">
        <v>123</v>
      </c>
      <c r="AB676" t="s">
        <v>408</v>
      </c>
      <c r="AD676" t="s">
        <v>409</v>
      </c>
      <c r="AE676" t="s">
        <v>410</v>
      </c>
      <c r="AF676">
        <v>96931</v>
      </c>
      <c r="AG676" t="s">
        <v>118</v>
      </c>
      <c r="AH676" t="s">
        <v>404</v>
      </c>
      <c r="AI676">
        <v>16716498746</v>
      </c>
      <c r="AJ676">
        <v>203</v>
      </c>
      <c r="AK676" t="s">
        <v>411</v>
      </c>
      <c r="BC676" t="str">
        <f>"49-9071.00"</f>
        <v>49-9071.00</v>
      </c>
      <c r="BD676" t="s">
        <v>125</v>
      </c>
      <c r="BE676" t="s">
        <v>7630</v>
      </c>
      <c r="BF676" t="s">
        <v>4163</v>
      </c>
      <c r="BG676">
        <v>2</v>
      </c>
      <c r="BH676">
        <v>2</v>
      </c>
      <c r="BI676" s="1">
        <v>44200</v>
      </c>
      <c r="BJ676" s="1">
        <v>44564</v>
      </c>
      <c r="BK676" s="1">
        <v>44200</v>
      </c>
      <c r="BL676" s="1">
        <v>44564</v>
      </c>
      <c r="BM676">
        <v>40</v>
      </c>
      <c r="BN676">
        <v>0</v>
      </c>
      <c r="BO676">
        <v>8</v>
      </c>
      <c r="BP676">
        <v>8</v>
      </c>
      <c r="BQ676">
        <v>8</v>
      </c>
      <c r="BR676">
        <v>8</v>
      </c>
      <c r="BS676">
        <v>5</v>
      </c>
      <c r="BT676">
        <v>3</v>
      </c>
      <c r="BU676" t="str">
        <f t="shared" si="42"/>
        <v>8:30 AM</v>
      </c>
      <c r="BV676" t="str">
        <f t="shared" si="43"/>
        <v>5:30 PM</v>
      </c>
      <c r="BW676" t="s">
        <v>128</v>
      </c>
      <c r="BX676">
        <v>0</v>
      </c>
      <c r="BY676">
        <v>3</v>
      </c>
      <c r="BZ676" t="s">
        <v>111</v>
      </c>
      <c r="CA676">
        <v>0</v>
      </c>
      <c r="CB676" t="s">
        <v>3345</v>
      </c>
      <c r="CC676" t="s">
        <v>402</v>
      </c>
      <c r="CD676" t="s">
        <v>403</v>
      </c>
      <c r="CE676" t="s">
        <v>116</v>
      </c>
      <c r="CF676" t="s">
        <v>117</v>
      </c>
      <c r="CG676">
        <v>96950</v>
      </c>
      <c r="CH676" s="3">
        <v>8.33</v>
      </c>
      <c r="CI676" s="3">
        <v>8.33</v>
      </c>
      <c r="CJ676" s="3">
        <v>12.5</v>
      </c>
      <c r="CK676" s="3">
        <v>12.5</v>
      </c>
      <c r="CL676" t="s">
        <v>132</v>
      </c>
      <c r="CN676" t="s">
        <v>133</v>
      </c>
      <c r="CP676" t="s">
        <v>111</v>
      </c>
      <c r="CQ676" t="s">
        <v>134</v>
      </c>
      <c r="CR676" t="s">
        <v>111</v>
      </c>
      <c r="CS676" t="s">
        <v>134</v>
      </c>
      <c r="CT676" t="s">
        <v>119</v>
      </c>
      <c r="CU676" t="s">
        <v>134</v>
      </c>
      <c r="CV676" t="s">
        <v>119</v>
      </c>
      <c r="CW676" t="s">
        <v>418</v>
      </c>
      <c r="CX676">
        <v>16703236877</v>
      </c>
      <c r="CY676" t="s">
        <v>419</v>
      </c>
      <c r="CZ676" t="s">
        <v>119</v>
      </c>
      <c r="DA676" t="s">
        <v>134</v>
      </c>
      <c r="DB676" t="s">
        <v>111</v>
      </c>
    </row>
    <row r="677" spans="1:106" ht="15" customHeight="1" x14ac:dyDescent="0.25">
      <c r="A677" t="s">
        <v>2461</v>
      </c>
      <c r="B677" t="s">
        <v>460</v>
      </c>
      <c r="C677" s="1">
        <v>44081.867209722222</v>
      </c>
      <c r="D677" s="1">
        <v>44111</v>
      </c>
      <c r="E677" t="s">
        <v>110</v>
      </c>
      <c r="G677" t="s">
        <v>111</v>
      </c>
      <c r="H677" t="s">
        <v>111</v>
      </c>
      <c r="I677" t="s">
        <v>111</v>
      </c>
      <c r="J677" t="s">
        <v>400</v>
      </c>
      <c r="K677" t="s">
        <v>401</v>
      </c>
      <c r="L677" t="s">
        <v>402</v>
      </c>
      <c r="M677" t="s">
        <v>403</v>
      </c>
      <c r="N677" t="s">
        <v>116</v>
      </c>
      <c r="O677" t="s">
        <v>117</v>
      </c>
      <c r="P677">
        <v>96950</v>
      </c>
      <c r="Q677" t="s">
        <v>118</v>
      </c>
      <c r="R677" t="s">
        <v>404</v>
      </c>
      <c r="S677">
        <v>16703236877</v>
      </c>
      <c r="U677">
        <v>62161</v>
      </c>
      <c r="V677" t="s">
        <v>120</v>
      </c>
      <c r="X677" t="s">
        <v>405</v>
      </c>
      <c r="Y677" t="s">
        <v>406</v>
      </c>
      <c r="Z677" t="s">
        <v>407</v>
      </c>
      <c r="AA677" t="s">
        <v>123</v>
      </c>
      <c r="AB677" t="s">
        <v>408</v>
      </c>
      <c r="AD677" t="s">
        <v>409</v>
      </c>
      <c r="AE677" t="s">
        <v>410</v>
      </c>
      <c r="AF677">
        <v>96931</v>
      </c>
      <c r="AG677" t="s">
        <v>118</v>
      </c>
      <c r="AH677" t="s">
        <v>404</v>
      </c>
      <c r="AI677">
        <v>16716498746</v>
      </c>
      <c r="AJ677">
        <v>203</v>
      </c>
      <c r="AK677" t="s">
        <v>411</v>
      </c>
      <c r="BC677" t="str">
        <f>"43-1011.00"</f>
        <v>43-1011.00</v>
      </c>
      <c r="BD677" t="s">
        <v>730</v>
      </c>
      <c r="BE677" t="s">
        <v>2462</v>
      </c>
      <c r="BF677" t="s">
        <v>2463</v>
      </c>
      <c r="BG677">
        <v>2</v>
      </c>
      <c r="BI677" s="1">
        <v>44200</v>
      </c>
      <c r="BJ677" s="1">
        <v>44564</v>
      </c>
      <c r="BM677">
        <v>40</v>
      </c>
      <c r="BN677">
        <v>0</v>
      </c>
      <c r="BO677">
        <v>8</v>
      </c>
      <c r="BP677">
        <v>8</v>
      </c>
      <c r="BQ677">
        <v>8</v>
      </c>
      <c r="BR677">
        <v>5</v>
      </c>
      <c r="BS677">
        <v>8</v>
      </c>
      <c r="BT677">
        <v>3</v>
      </c>
      <c r="BU677" t="str">
        <f t="shared" si="42"/>
        <v>8:30 AM</v>
      </c>
      <c r="BV677" t="str">
        <f t="shared" si="43"/>
        <v>5:30 PM</v>
      </c>
      <c r="BW677" t="s">
        <v>349</v>
      </c>
      <c r="BX677">
        <v>0</v>
      </c>
      <c r="BY677">
        <v>12</v>
      </c>
      <c r="BZ677" t="s">
        <v>134</v>
      </c>
      <c r="CA677">
        <v>3</v>
      </c>
      <c r="CB677" t="s">
        <v>509</v>
      </c>
      <c r="CC677" t="s">
        <v>402</v>
      </c>
      <c r="CD677" t="s">
        <v>403</v>
      </c>
      <c r="CE677" t="s">
        <v>116</v>
      </c>
      <c r="CF677" t="s">
        <v>117</v>
      </c>
      <c r="CG677">
        <v>96950</v>
      </c>
      <c r="CH677" s="3">
        <v>12.41</v>
      </c>
      <c r="CI677" s="3">
        <v>12.41</v>
      </c>
      <c r="CL677" t="s">
        <v>132</v>
      </c>
      <c r="CN677" t="s">
        <v>133</v>
      </c>
      <c r="CP677" t="s">
        <v>111</v>
      </c>
      <c r="CQ677" t="s">
        <v>134</v>
      </c>
      <c r="CR677" t="s">
        <v>111</v>
      </c>
      <c r="CS677" t="s">
        <v>111</v>
      </c>
      <c r="CT677" t="s">
        <v>119</v>
      </c>
      <c r="CU677" t="s">
        <v>134</v>
      </c>
      <c r="CV677" t="s">
        <v>119</v>
      </c>
      <c r="CW677" t="s">
        <v>418</v>
      </c>
      <c r="CX677">
        <v>16703236877</v>
      </c>
      <c r="CY677" t="s">
        <v>419</v>
      </c>
      <c r="CZ677" t="s">
        <v>119</v>
      </c>
      <c r="DA677" t="s">
        <v>134</v>
      </c>
      <c r="DB677" t="s">
        <v>111</v>
      </c>
    </row>
    <row r="678" spans="1:106" ht="15" customHeight="1" x14ac:dyDescent="0.25">
      <c r="A678" t="s">
        <v>8316</v>
      </c>
      <c r="B678" t="s">
        <v>460</v>
      </c>
      <c r="C678" s="1">
        <v>44081.867767824071</v>
      </c>
      <c r="D678" s="1">
        <v>44117</v>
      </c>
      <c r="E678" t="s">
        <v>110</v>
      </c>
      <c r="G678" t="s">
        <v>111</v>
      </c>
      <c r="H678" t="s">
        <v>111</v>
      </c>
      <c r="I678" t="s">
        <v>111</v>
      </c>
      <c r="J678" t="s">
        <v>400</v>
      </c>
      <c r="K678" t="s">
        <v>401</v>
      </c>
      <c r="L678" t="s">
        <v>402</v>
      </c>
      <c r="M678" t="s">
        <v>403</v>
      </c>
      <c r="N678" t="s">
        <v>116</v>
      </c>
      <c r="O678" t="s">
        <v>117</v>
      </c>
      <c r="P678">
        <v>96950</v>
      </c>
      <c r="Q678" t="s">
        <v>118</v>
      </c>
      <c r="R678" t="s">
        <v>404</v>
      </c>
      <c r="S678">
        <v>16703236877</v>
      </c>
      <c r="U678">
        <v>62161</v>
      </c>
      <c r="V678" t="s">
        <v>120</v>
      </c>
      <c r="X678" t="s">
        <v>405</v>
      </c>
      <c r="Y678" t="s">
        <v>406</v>
      </c>
      <c r="Z678" t="s">
        <v>407</v>
      </c>
      <c r="AA678" t="s">
        <v>123</v>
      </c>
      <c r="AB678" t="s">
        <v>408</v>
      </c>
      <c r="AD678" t="s">
        <v>409</v>
      </c>
      <c r="AE678" t="s">
        <v>410</v>
      </c>
      <c r="AF678">
        <v>96931</v>
      </c>
      <c r="AG678" t="s">
        <v>118</v>
      </c>
      <c r="AH678" t="s">
        <v>404</v>
      </c>
      <c r="AI678">
        <v>16716498746</v>
      </c>
      <c r="AJ678">
        <v>203</v>
      </c>
      <c r="AK678" t="s">
        <v>411</v>
      </c>
      <c r="BC678" t="str">
        <f>"31-1011.00"</f>
        <v>31-1011.00</v>
      </c>
      <c r="BD678" t="s">
        <v>3659</v>
      </c>
      <c r="BE678" t="s">
        <v>8317</v>
      </c>
      <c r="BF678" t="s">
        <v>3661</v>
      </c>
      <c r="BG678">
        <v>3</v>
      </c>
      <c r="BI678" s="1">
        <v>44200</v>
      </c>
      <c r="BJ678" s="1">
        <v>44564</v>
      </c>
      <c r="BM678">
        <v>40</v>
      </c>
      <c r="BN678">
        <v>0</v>
      </c>
      <c r="BO678">
        <v>8</v>
      </c>
      <c r="BP678">
        <v>8</v>
      </c>
      <c r="BQ678">
        <v>5</v>
      </c>
      <c r="BR678">
        <v>8</v>
      </c>
      <c r="BS678">
        <v>8</v>
      </c>
      <c r="BT678">
        <v>3</v>
      </c>
      <c r="BU678" t="str">
        <f t="shared" si="42"/>
        <v>8:30 AM</v>
      </c>
      <c r="BV678" t="str">
        <f t="shared" si="43"/>
        <v>5:30 PM</v>
      </c>
      <c r="BW678" t="s">
        <v>128</v>
      </c>
      <c r="BX678">
        <v>0</v>
      </c>
      <c r="BY678">
        <v>6</v>
      </c>
      <c r="BZ678" t="s">
        <v>111</v>
      </c>
      <c r="CA678">
        <v>0</v>
      </c>
      <c r="CB678" s="2" t="s">
        <v>8318</v>
      </c>
      <c r="CC678" t="s">
        <v>8319</v>
      </c>
      <c r="CD678" t="s">
        <v>403</v>
      </c>
      <c r="CE678" t="s">
        <v>116</v>
      </c>
      <c r="CF678" t="s">
        <v>117</v>
      </c>
      <c r="CG678">
        <v>96950</v>
      </c>
      <c r="CH678" s="3">
        <v>10.02</v>
      </c>
      <c r="CI678" s="3">
        <v>10.02</v>
      </c>
      <c r="CJ678" s="3">
        <v>15.03</v>
      </c>
      <c r="CK678" s="3">
        <v>15.03</v>
      </c>
      <c r="CL678" t="s">
        <v>132</v>
      </c>
      <c r="CN678" t="s">
        <v>133</v>
      </c>
      <c r="CP678" t="s">
        <v>111</v>
      </c>
      <c r="CQ678" t="s">
        <v>134</v>
      </c>
      <c r="CR678" t="s">
        <v>134</v>
      </c>
      <c r="CS678" t="s">
        <v>134</v>
      </c>
      <c r="CT678" t="s">
        <v>119</v>
      </c>
      <c r="CU678" t="s">
        <v>134</v>
      </c>
      <c r="CV678" t="s">
        <v>119</v>
      </c>
      <c r="CW678" t="s">
        <v>418</v>
      </c>
      <c r="CX678">
        <v>16703236877</v>
      </c>
      <c r="CY678" t="s">
        <v>419</v>
      </c>
      <c r="CZ678" t="s">
        <v>119</v>
      </c>
      <c r="DA678" t="s">
        <v>134</v>
      </c>
      <c r="DB678" t="s">
        <v>111</v>
      </c>
    </row>
    <row r="679" spans="1:106" ht="15" customHeight="1" x14ac:dyDescent="0.25">
      <c r="A679" t="s">
        <v>399</v>
      </c>
      <c r="B679" t="s">
        <v>109</v>
      </c>
      <c r="C679" s="1">
        <v>44081.868472800925</v>
      </c>
      <c r="D679" s="1">
        <v>44196</v>
      </c>
      <c r="E679" t="s">
        <v>138</v>
      </c>
      <c r="F679" s="1">
        <v>44226.791666666664</v>
      </c>
      <c r="G679" t="s">
        <v>111</v>
      </c>
      <c r="H679" t="s">
        <v>111</v>
      </c>
      <c r="I679" t="s">
        <v>111</v>
      </c>
      <c r="J679" t="s">
        <v>400</v>
      </c>
      <c r="K679" t="s">
        <v>401</v>
      </c>
      <c r="L679" t="s">
        <v>402</v>
      </c>
      <c r="M679" t="s">
        <v>403</v>
      </c>
      <c r="N679" t="s">
        <v>116</v>
      </c>
      <c r="O679" t="s">
        <v>117</v>
      </c>
      <c r="P679">
        <v>96950</v>
      </c>
      <c r="Q679" t="s">
        <v>118</v>
      </c>
      <c r="R679" t="s">
        <v>404</v>
      </c>
      <c r="S679">
        <v>16703236877</v>
      </c>
      <c r="U679">
        <v>62161</v>
      </c>
      <c r="V679" t="s">
        <v>120</v>
      </c>
      <c r="X679" t="s">
        <v>405</v>
      </c>
      <c r="Y679" t="s">
        <v>406</v>
      </c>
      <c r="Z679" t="s">
        <v>407</v>
      </c>
      <c r="AA679" t="s">
        <v>123</v>
      </c>
      <c r="AB679" t="s">
        <v>408</v>
      </c>
      <c r="AD679" t="s">
        <v>409</v>
      </c>
      <c r="AE679" t="s">
        <v>410</v>
      </c>
      <c r="AF679">
        <v>96931</v>
      </c>
      <c r="AG679" t="s">
        <v>118</v>
      </c>
      <c r="AH679" t="s">
        <v>404</v>
      </c>
      <c r="AI679">
        <v>16716498746</v>
      </c>
      <c r="AJ679">
        <v>203</v>
      </c>
      <c r="AK679" t="s">
        <v>411</v>
      </c>
      <c r="BC679" t="str">
        <f>"29-1123.00"</f>
        <v>29-1123.00</v>
      </c>
      <c r="BD679" t="s">
        <v>412</v>
      </c>
      <c r="BE679" t="s">
        <v>413</v>
      </c>
      <c r="BF679" t="s">
        <v>414</v>
      </c>
      <c r="BG679">
        <v>2</v>
      </c>
      <c r="BI679" s="1">
        <v>44228</v>
      </c>
      <c r="BJ679" s="1">
        <v>44592</v>
      </c>
      <c r="BM679">
        <v>40</v>
      </c>
      <c r="BN679">
        <v>0</v>
      </c>
      <c r="BO679">
        <v>8</v>
      </c>
      <c r="BP679">
        <v>8</v>
      </c>
      <c r="BQ679">
        <v>8</v>
      </c>
      <c r="BR679">
        <v>8</v>
      </c>
      <c r="BS679">
        <v>5</v>
      </c>
      <c r="BT679">
        <v>3</v>
      </c>
      <c r="BU679" t="str">
        <f t="shared" si="42"/>
        <v>8:30 AM</v>
      </c>
      <c r="BV679" t="str">
        <f t="shared" si="43"/>
        <v>5:30 PM</v>
      </c>
      <c r="BW679" t="s">
        <v>415</v>
      </c>
      <c r="BX679">
        <v>0</v>
      </c>
      <c r="BY679">
        <v>0</v>
      </c>
      <c r="BZ679" t="s">
        <v>111</v>
      </c>
      <c r="CA679">
        <v>0</v>
      </c>
      <c r="CB679" s="2" t="s">
        <v>416</v>
      </c>
      <c r="CC679" t="s">
        <v>402</v>
      </c>
      <c r="CD679" t="s">
        <v>403</v>
      </c>
      <c r="CE679" t="s">
        <v>116</v>
      </c>
      <c r="CF679" t="s">
        <v>117</v>
      </c>
      <c r="CG679">
        <v>96950</v>
      </c>
      <c r="CH679" s="3">
        <v>37.17</v>
      </c>
      <c r="CI679" s="3">
        <v>37.17</v>
      </c>
      <c r="CL679" t="s">
        <v>417</v>
      </c>
      <c r="CN679" t="s">
        <v>133</v>
      </c>
      <c r="CP679" t="s">
        <v>111</v>
      </c>
      <c r="CQ679" t="s">
        <v>134</v>
      </c>
      <c r="CR679" t="s">
        <v>134</v>
      </c>
      <c r="CS679" t="s">
        <v>111</v>
      </c>
      <c r="CT679" t="s">
        <v>119</v>
      </c>
      <c r="CU679" t="s">
        <v>134</v>
      </c>
      <c r="CV679" t="s">
        <v>119</v>
      </c>
      <c r="CW679" t="s">
        <v>418</v>
      </c>
      <c r="CX679">
        <v>16703236877</v>
      </c>
      <c r="CY679" t="s">
        <v>419</v>
      </c>
      <c r="CZ679" t="s">
        <v>119</v>
      </c>
      <c r="DA679" t="s">
        <v>134</v>
      </c>
      <c r="DB679" t="s">
        <v>111</v>
      </c>
    </row>
    <row r="680" spans="1:106" ht="15" customHeight="1" x14ac:dyDescent="0.25">
      <c r="A680" t="s">
        <v>4051</v>
      </c>
      <c r="B680" t="s">
        <v>109</v>
      </c>
      <c r="C680" s="1">
        <v>44081.892492361112</v>
      </c>
      <c r="D680" s="1">
        <v>44168</v>
      </c>
      <c r="E680" t="s">
        <v>110</v>
      </c>
      <c r="G680" t="s">
        <v>111</v>
      </c>
      <c r="H680" t="s">
        <v>111</v>
      </c>
      <c r="I680" t="s">
        <v>111</v>
      </c>
      <c r="J680" t="s">
        <v>4052</v>
      </c>
      <c r="L680" t="s">
        <v>4053</v>
      </c>
      <c r="M680" t="s">
        <v>4054</v>
      </c>
      <c r="N680" t="s">
        <v>727</v>
      </c>
      <c r="O680" t="s">
        <v>117</v>
      </c>
      <c r="P680">
        <v>96950</v>
      </c>
      <c r="Q680" t="s">
        <v>118</v>
      </c>
      <c r="S680">
        <v>16703229282</v>
      </c>
      <c r="U680">
        <v>332321</v>
      </c>
      <c r="V680" t="s">
        <v>120</v>
      </c>
      <c r="X680" t="s">
        <v>1482</v>
      </c>
      <c r="Y680" t="s">
        <v>1168</v>
      </c>
      <c r="Z680" t="s">
        <v>1483</v>
      </c>
      <c r="AA680" t="s">
        <v>342</v>
      </c>
      <c r="AB680" t="s">
        <v>4053</v>
      </c>
      <c r="AC680" t="s">
        <v>4054</v>
      </c>
      <c r="AD680" t="s">
        <v>154</v>
      </c>
      <c r="AE680" t="s">
        <v>117</v>
      </c>
      <c r="AF680">
        <v>96950</v>
      </c>
      <c r="AG680" t="s">
        <v>118</v>
      </c>
      <c r="AI680">
        <v>16703229282</v>
      </c>
      <c r="AK680" t="s">
        <v>1484</v>
      </c>
      <c r="BC680" t="str">
        <f>"51-9198.00"</f>
        <v>51-9198.00</v>
      </c>
      <c r="BD680" t="s">
        <v>3669</v>
      </c>
      <c r="BE680" t="s">
        <v>4055</v>
      </c>
      <c r="BF680" t="s">
        <v>4056</v>
      </c>
      <c r="BG680">
        <v>10</v>
      </c>
      <c r="BI680" s="1">
        <v>44105</v>
      </c>
      <c r="BJ680" s="1">
        <v>44469</v>
      </c>
      <c r="BM680">
        <v>40</v>
      </c>
      <c r="BN680">
        <v>0</v>
      </c>
      <c r="BO680">
        <v>8</v>
      </c>
      <c r="BP680">
        <v>8</v>
      </c>
      <c r="BQ680">
        <v>8</v>
      </c>
      <c r="BR680">
        <v>8</v>
      </c>
      <c r="BS680">
        <v>8</v>
      </c>
      <c r="BT680">
        <v>0</v>
      </c>
      <c r="BU680" t="str">
        <f>"8:00 AM"</f>
        <v>8:00 AM</v>
      </c>
      <c r="BV680" t="str">
        <f>"5:00 PM"</f>
        <v>5:00 PM</v>
      </c>
      <c r="BW680" t="s">
        <v>162</v>
      </c>
      <c r="BX680">
        <v>0</v>
      </c>
      <c r="BY680">
        <v>6</v>
      </c>
      <c r="BZ680" t="s">
        <v>111</v>
      </c>
      <c r="CA680">
        <v>0</v>
      </c>
      <c r="CB680" t="s">
        <v>4057</v>
      </c>
      <c r="CC680" t="s">
        <v>4053</v>
      </c>
      <c r="CD680" t="s">
        <v>4054</v>
      </c>
      <c r="CE680" t="s">
        <v>154</v>
      </c>
      <c r="CF680" t="s">
        <v>117</v>
      </c>
      <c r="CG680">
        <v>96950</v>
      </c>
      <c r="CH680" s="3">
        <v>10.37</v>
      </c>
      <c r="CI680" s="3">
        <v>10.37</v>
      </c>
      <c r="CJ680" s="3">
        <v>15.56</v>
      </c>
      <c r="CK680" s="3">
        <v>15.56</v>
      </c>
      <c r="CL680" t="s">
        <v>132</v>
      </c>
      <c r="CM680" t="s">
        <v>119</v>
      </c>
      <c r="CN680" t="s">
        <v>133</v>
      </c>
      <c r="CP680" t="s">
        <v>111</v>
      </c>
      <c r="CQ680" t="s">
        <v>134</v>
      </c>
      <c r="CR680" t="s">
        <v>134</v>
      </c>
      <c r="CS680" t="s">
        <v>134</v>
      </c>
      <c r="CT680" t="s">
        <v>119</v>
      </c>
      <c r="CU680" t="s">
        <v>134</v>
      </c>
      <c r="CV680" t="s">
        <v>119</v>
      </c>
      <c r="CW680" t="s">
        <v>162</v>
      </c>
      <c r="CX680">
        <v>16703229282</v>
      </c>
      <c r="CY680" t="s">
        <v>1484</v>
      </c>
      <c r="CZ680" t="s">
        <v>119</v>
      </c>
      <c r="DA680" t="s">
        <v>134</v>
      </c>
      <c r="DB680" t="s">
        <v>111</v>
      </c>
    </row>
    <row r="681" spans="1:106" ht="15" customHeight="1" x14ac:dyDescent="0.25">
      <c r="A681" t="s">
        <v>9563</v>
      </c>
      <c r="B681" t="s">
        <v>137</v>
      </c>
      <c r="C681" s="1">
        <v>44081.899380208335</v>
      </c>
      <c r="D681" s="1">
        <v>44153</v>
      </c>
      <c r="E681" t="s">
        <v>138</v>
      </c>
      <c r="F681" s="1">
        <v>44103.833333333336</v>
      </c>
      <c r="G681" t="s">
        <v>111</v>
      </c>
      <c r="H681" t="s">
        <v>111</v>
      </c>
      <c r="I681" t="s">
        <v>111</v>
      </c>
      <c r="J681" t="s">
        <v>4052</v>
      </c>
      <c r="L681" t="s">
        <v>4053</v>
      </c>
      <c r="M681" t="s">
        <v>4054</v>
      </c>
      <c r="N681" t="s">
        <v>154</v>
      </c>
      <c r="O681" t="s">
        <v>117</v>
      </c>
      <c r="P681">
        <v>96950</v>
      </c>
      <c r="Q681" t="s">
        <v>118</v>
      </c>
      <c r="S681">
        <v>16703229282</v>
      </c>
      <c r="U681">
        <v>332321</v>
      </c>
      <c r="V681" t="s">
        <v>120</v>
      </c>
      <c r="X681" t="s">
        <v>1482</v>
      </c>
      <c r="Y681" t="s">
        <v>1168</v>
      </c>
      <c r="Z681" t="s">
        <v>1483</v>
      </c>
      <c r="AA681" t="s">
        <v>342</v>
      </c>
      <c r="AB681" t="s">
        <v>4053</v>
      </c>
      <c r="AC681" t="s">
        <v>4054</v>
      </c>
      <c r="AD681" t="s">
        <v>154</v>
      </c>
      <c r="AE681" t="s">
        <v>117</v>
      </c>
      <c r="AF681">
        <v>96950</v>
      </c>
      <c r="AG681" t="s">
        <v>118</v>
      </c>
      <c r="AI681">
        <v>16703229282</v>
      </c>
      <c r="AK681" t="s">
        <v>1484</v>
      </c>
      <c r="BC681" t="str">
        <f>"51-2099.00"</f>
        <v>51-2099.00</v>
      </c>
      <c r="BD681" t="s">
        <v>9564</v>
      </c>
      <c r="BE681" t="s">
        <v>9565</v>
      </c>
      <c r="BF681" t="s">
        <v>9566</v>
      </c>
      <c r="BG681">
        <v>10</v>
      </c>
      <c r="BH681">
        <v>10</v>
      </c>
      <c r="BI681" s="1">
        <v>44105</v>
      </c>
      <c r="BJ681" s="1">
        <v>44469</v>
      </c>
      <c r="BK681" s="1">
        <v>44153</v>
      </c>
      <c r="BL681" s="1">
        <v>44469</v>
      </c>
      <c r="BM681">
        <v>40</v>
      </c>
      <c r="BN681">
        <v>0</v>
      </c>
      <c r="BO681">
        <v>8</v>
      </c>
      <c r="BP681">
        <v>8</v>
      </c>
      <c r="BQ681">
        <v>8</v>
      </c>
      <c r="BR681">
        <v>8</v>
      </c>
      <c r="BS681">
        <v>8</v>
      </c>
      <c r="BT681">
        <v>0</v>
      </c>
      <c r="BU681" t="str">
        <f>"8:00 AM"</f>
        <v>8:00 AM</v>
      </c>
      <c r="BV681" t="str">
        <f>"5:00 PM"</f>
        <v>5:00 PM</v>
      </c>
      <c r="BW681" t="s">
        <v>162</v>
      </c>
      <c r="BX681">
        <v>0</v>
      </c>
      <c r="BY681">
        <v>12</v>
      </c>
      <c r="BZ681" t="s">
        <v>111</v>
      </c>
      <c r="CA681">
        <v>0</v>
      </c>
      <c r="CB681" t="s">
        <v>9567</v>
      </c>
      <c r="CC681" t="s">
        <v>4053</v>
      </c>
      <c r="CD681" t="s">
        <v>4054</v>
      </c>
      <c r="CE681" t="s">
        <v>154</v>
      </c>
      <c r="CF681" t="s">
        <v>117</v>
      </c>
      <c r="CG681">
        <v>96950</v>
      </c>
      <c r="CH681" s="3">
        <v>12.02</v>
      </c>
      <c r="CI681" s="3">
        <v>12.02</v>
      </c>
      <c r="CJ681" s="3">
        <v>18.03</v>
      </c>
      <c r="CK681" s="3">
        <v>18.03</v>
      </c>
      <c r="CL681" t="s">
        <v>132</v>
      </c>
      <c r="CM681" t="s">
        <v>162</v>
      </c>
      <c r="CN681" t="s">
        <v>133</v>
      </c>
      <c r="CP681" t="s">
        <v>111</v>
      </c>
      <c r="CQ681" t="s">
        <v>134</v>
      </c>
      <c r="CR681" t="s">
        <v>134</v>
      </c>
      <c r="CS681" t="s">
        <v>134</v>
      </c>
      <c r="CT681" t="s">
        <v>119</v>
      </c>
      <c r="CU681" t="s">
        <v>134</v>
      </c>
      <c r="CV681" t="s">
        <v>119</v>
      </c>
      <c r="CW681" t="s">
        <v>162</v>
      </c>
      <c r="CX681">
        <v>16703229282</v>
      </c>
      <c r="CY681" t="s">
        <v>1484</v>
      </c>
      <c r="CZ681" t="s">
        <v>119</v>
      </c>
      <c r="DA681" t="s">
        <v>134</v>
      </c>
      <c r="DB681" t="s">
        <v>111</v>
      </c>
    </row>
    <row r="682" spans="1:106" ht="15" customHeight="1" x14ac:dyDescent="0.25">
      <c r="A682" t="s">
        <v>7343</v>
      </c>
      <c r="B682" t="s">
        <v>109</v>
      </c>
      <c r="C682" s="1">
        <v>44081.934654513891</v>
      </c>
      <c r="D682" s="1">
        <v>44125</v>
      </c>
      <c r="E682" t="s">
        <v>110</v>
      </c>
      <c r="G682" t="s">
        <v>111</v>
      </c>
      <c r="H682" t="s">
        <v>111</v>
      </c>
      <c r="I682" t="s">
        <v>111</v>
      </c>
      <c r="J682" t="s">
        <v>2994</v>
      </c>
      <c r="K682" t="s">
        <v>2995</v>
      </c>
      <c r="L682" t="s">
        <v>2996</v>
      </c>
      <c r="M682" t="s">
        <v>2997</v>
      </c>
      <c r="N682" t="s">
        <v>154</v>
      </c>
      <c r="O682" t="s">
        <v>117</v>
      </c>
      <c r="P682">
        <v>96950</v>
      </c>
      <c r="Q682" t="s">
        <v>118</v>
      </c>
      <c r="S682">
        <v>16702349227</v>
      </c>
      <c r="U682">
        <v>722511</v>
      </c>
      <c r="V682" t="s">
        <v>120</v>
      </c>
      <c r="X682" t="s">
        <v>2998</v>
      </c>
      <c r="Y682" t="s">
        <v>2999</v>
      </c>
      <c r="Z682" t="s">
        <v>3000</v>
      </c>
      <c r="AA682" t="s">
        <v>342</v>
      </c>
      <c r="AB682" t="s">
        <v>2997</v>
      </c>
      <c r="AD682" t="s">
        <v>154</v>
      </c>
      <c r="AE682" t="s">
        <v>117</v>
      </c>
      <c r="AF682">
        <v>96950</v>
      </c>
      <c r="AG682" t="s">
        <v>118</v>
      </c>
      <c r="AI682">
        <v>16702349226</v>
      </c>
      <c r="AK682" t="s">
        <v>3001</v>
      </c>
      <c r="BC682" t="str">
        <f>"35-2014.00"</f>
        <v>35-2014.00</v>
      </c>
      <c r="BD682" t="s">
        <v>393</v>
      </c>
      <c r="BE682" t="s">
        <v>3002</v>
      </c>
      <c r="BF682" t="s">
        <v>749</v>
      </c>
      <c r="BG682">
        <v>2</v>
      </c>
      <c r="BI682" s="1">
        <v>44105</v>
      </c>
      <c r="BJ682" s="1">
        <v>44469</v>
      </c>
      <c r="BM682">
        <v>36</v>
      </c>
      <c r="BN682">
        <v>6</v>
      </c>
      <c r="BO682">
        <v>0</v>
      </c>
      <c r="BP682">
        <v>6</v>
      </c>
      <c r="BQ682">
        <v>6</v>
      </c>
      <c r="BR682">
        <v>6</v>
      </c>
      <c r="BS682">
        <v>6</v>
      </c>
      <c r="BT682">
        <v>6</v>
      </c>
      <c r="BU682" t="str">
        <f>"10:00 AM"</f>
        <v>10:00 AM</v>
      </c>
      <c r="BV682" t="str">
        <f>"4:00 PM"</f>
        <v>4:00 PM</v>
      </c>
      <c r="BW682" t="s">
        <v>128</v>
      </c>
      <c r="BX682">
        <v>0</v>
      </c>
      <c r="BY682">
        <v>3</v>
      </c>
      <c r="BZ682" t="s">
        <v>111</v>
      </c>
      <c r="CA682">
        <v>0</v>
      </c>
      <c r="CB682" t="s">
        <v>3003</v>
      </c>
      <c r="CC682" t="s">
        <v>3004</v>
      </c>
      <c r="CE682" t="s">
        <v>154</v>
      </c>
      <c r="CF682" t="s">
        <v>117</v>
      </c>
      <c r="CG682">
        <v>96950</v>
      </c>
      <c r="CH682" s="3">
        <v>10.68</v>
      </c>
      <c r="CI682" s="3">
        <v>10.68</v>
      </c>
      <c r="CJ682" s="3">
        <v>16.02</v>
      </c>
      <c r="CK682" s="3">
        <v>16.02</v>
      </c>
      <c r="CL682" t="s">
        <v>132</v>
      </c>
      <c r="CM682" t="s">
        <v>1938</v>
      </c>
      <c r="CN682" t="s">
        <v>133</v>
      </c>
      <c r="CP682" t="s">
        <v>111</v>
      </c>
      <c r="CQ682" t="s">
        <v>134</v>
      </c>
      <c r="CR682" t="s">
        <v>111</v>
      </c>
      <c r="CS682" t="s">
        <v>134</v>
      </c>
      <c r="CT682" t="s">
        <v>119</v>
      </c>
      <c r="CU682" t="s">
        <v>134</v>
      </c>
      <c r="CV682" t="s">
        <v>119</v>
      </c>
      <c r="CW682" t="s">
        <v>1939</v>
      </c>
      <c r="CX682">
        <v>16702349226</v>
      </c>
      <c r="CY682" t="s">
        <v>3001</v>
      </c>
      <c r="CZ682" t="s">
        <v>119</v>
      </c>
      <c r="DA682" t="s">
        <v>134</v>
      </c>
      <c r="DB682" t="s">
        <v>111</v>
      </c>
    </row>
    <row r="683" spans="1:106" ht="15" customHeight="1" x14ac:dyDescent="0.25">
      <c r="A683" t="s">
        <v>9367</v>
      </c>
      <c r="B683" t="s">
        <v>109</v>
      </c>
      <c r="C683" s="1">
        <v>44082.151789930555</v>
      </c>
      <c r="D683" s="1">
        <v>44165</v>
      </c>
      <c r="E683" t="s">
        <v>110</v>
      </c>
      <c r="G683" t="s">
        <v>111</v>
      </c>
      <c r="H683" t="s">
        <v>111</v>
      </c>
      <c r="I683" t="s">
        <v>111</v>
      </c>
      <c r="J683" t="s">
        <v>9368</v>
      </c>
      <c r="L683" t="s">
        <v>9369</v>
      </c>
      <c r="N683" t="s">
        <v>116</v>
      </c>
      <c r="O683" t="s">
        <v>117</v>
      </c>
      <c r="P683">
        <v>96950</v>
      </c>
      <c r="Q683" t="s">
        <v>118</v>
      </c>
      <c r="S683">
        <v>16702330020</v>
      </c>
      <c r="U683">
        <v>2362</v>
      </c>
      <c r="V683" t="s">
        <v>120</v>
      </c>
      <c r="X683" t="s">
        <v>9370</v>
      </c>
      <c r="Y683" t="s">
        <v>9371</v>
      </c>
      <c r="AA683" t="s">
        <v>185</v>
      </c>
      <c r="AB683" t="s">
        <v>9369</v>
      </c>
      <c r="AD683" t="s">
        <v>116</v>
      </c>
      <c r="AE683" t="s">
        <v>117</v>
      </c>
      <c r="AF683">
        <v>96950</v>
      </c>
      <c r="AG683" t="s">
        <v>118</v>
      </c>
      <c r="AI683">
        <v>16702330020</v>
      </c>
      <c r="AK683" t="s">
        <v>815</v>
      </c>
      <c r="BC683" t="str">
        <f>"51-2092.00"</f>
        <v>51-2092.00</v>
      </c>
      <c r="BD683" t="s">
        <v>9372</v>
      </c>
      <c r="BE683" t="s">
        <v>9373</v>
      </c>
      <c r="BF683" t="s">
        <v>9372</v>
      </c>
      <c r="BG683">
        <v>10</v>
      </c>
      <c r="BI683" s="1">
        <v>44105</v>
      </c>
      <c r="BJ683" s="1">
        <v>44469</v>
      </c>
      <c r="BM683">
        <v>40</v>
      </c>
      <c r="BN683">
        <v>0</v>
      </c>
      <c r="BO683">
        <v>8</v>
      </c>
      <c r="BP683">
        <v>8</v>
      </c>
      <c r="BQ683">
        <v>8</v>
      </c>
      <c r="BR683">
        <v>8</v>
      </c>
      <c r="BS683">
        <v>8</v>
      </c>
      <c r="BT683">
        <v>0</v>
      </c>
      <c r="BU683" t="str">
        <f>"9:00 AM"</f>
        <v>9:00 AM</v>
      </c>
      <c r="BV683" t="str">
        <f>"6:00 PM"</f>
        <v>6:00 PM</v>
      </c>
      <c r="BW683" t="s">
        <v>128</v>
      </c>
      <c r="BX683">
        <v>0</v>
      </c>
      <c r="BY683">
        <v>12</v>
      </c>
      <c r="BZ683" t="s">
        <v>111</v>
      </c>
      <c r="CA683">
        <v>0</v>
      </c>
      <c r="CB683" s="2" t="s">
        <v>9374</v>
      </c>
      <c r="CC683" t="s">
        <v>1860</v>
      </c>
      <c r="CD683" t="s">
        <v>116</v>
      </c>
      <c r="CE683" t="s">
        <v>2033</v>
      </c>
      <c r="CF683" t="s">
        <v>117</v>
      </c>
      <c r="CG683">
        <v>96950</v>
      </c>
      <c r="CH683" s="3">
        <v>12.02</v>
      </c>
      <c r="CI683" s="3">
        <v>12.02</v>
      </c>
      <c r="CJ683" s="3">
        <v>18.03</v>
      </c>
      <c r="CK683" s="3">
        <v>18.03</v>
      </c>
      <c r="CL683" t="s">
        <v>132</v>
      </c>
      <c r="CM683" t="s">
        <v>119</v>
      </c>
      <c r="CN683" t="s">
        <v>133</v>
      </c>
      <c r="CP683" t="s">
        <v>111</v>
      </c>
      <c r="CQ683" t="s">
        <v>134</v>
      </c>
      <c r="CR683" t="s">
        <v>111</v>
      </c>
      <c r="CS683" t="s">
        <v>134</v>
      </c>
      <c r="CT683" t="s">
        <v>119</v>
      </c>
      <c r="CU683" t="s">
        <v>134</v>
      </c>
      <c r="CV683" t="s">
        <v>119</v>
      </c>
      <c r="CW683" t="s">
        <v>119</v>
      </c>
      <c r="CX683">
        <v>16702330020</v>
      </c>
      <c r="CY683" t="s">
        <v>815</v>
      </c>
      <c r="CZ683" t="s">
        <v>119</v>
      </c>
      <c r="DA683" t="s">
        <v>134</v>
      </c>
      <c r="DB683" t="s">
        <v>111</v>
      </c>
    </row>
    <row r="684" spans="1:106" ht="15" customHeight="1" x14ac:dyDescent="0.25">
      <c r="A684" t="s">
        <v>6757</v>
      </c>
      <c r="B684" t="s">
        <v>109</v>
      </c>
      <c r="C684" s="1">
        <v>44082.443768171295</v>
      </c>
      <c r="D684" s="1">
        <v>44165</v>
      </c>
      <c r="E684" t="s">
        <v>138</v>
      </c>
      <c r="F684" s="1">
        <v>44103.833333333336</v>
      </c>
      <c r="G684" t="s">
        <v>134</v>
      </c>
      <c r="H684" t="s">
        <v>111</v>
      </c>
      <c r="I684" t="s">
        <v>111</v>
      </c>
      <c r="J684" t="s">
        <v>2423</v>
      </c>
      <c r="K684" t="s">
        <v>2424</v>
      </c>
      <c r="L684" t="s">
        <v>2425</v>
      </c>
      <c r="N684" t="s">
        <v>154</v>
      </c>
      <c r="O684" t="s">
        <v>117</v>
      </c>
      <c r="P684">
        <v>96950</v>
      </c>
      <c r="Q684" t="s">
        <v>118</v>
      </c>
      <c r="S684">
        <v>16702333063</v>
      </c>
      <c r="U684">
        <v>561520</v>
      </c>
      <c r="V684" t="s">
        <v>120</v>
      </c>
      <c r="X684" t="s">
        <v>2426</v>
      </c>
      <c r="Y684" t="s">
        <v>2427</v>
      </c>
      <c r="AA684" t="s">
        <v>501</v>
      </c>
      <c r="AB684" t="s">
        <v>2425</v>
      </c>
      <c r="AD684" t="s">
        <v>154</v>
      </c>
      <c r="AE684" t="s">
        <v>117</v>
      </c>
      <c r="AF684">
        <v>96950</v>
      </c>
      <c r="AG684" t="s">
        <v>118</v>
      </c>
      <c r="AI684">
        <v>16702333063</v>
      </c>
      <c r="AK684" t="s">
        <v>503</v>
      </c>
      <c r="BC684" t="str">
        <f>"39-7011.00"</f>
        <v>39-7011.00</v>
      </c>
      <c r="BD684" t="s">
        <v>244</v>
      </c>
      <c r="BE684" t="s">
        <v>2428</v>
      </c>
      <c r="BF684" t="s">
        <v>246</v>
      </c>
      <c r="BG684">
        <v>6</v>
      </c>
      <c r="BI684" s="1">
        <v>44105</v>
      </c>
      <c r="BJ684" s="1">
        <v>44469</v>
      </c>
      <c r="BM684">
        <v>40</v>
      </c>
      <c r="BN684">
        <v>0</v>
      </c>
      <c r="BO684">
        <v>8</v>
      </c>
      <c r="BP684">
        <v>8</v>
      </c>
      <c r="BQ684">
        <v>8</v>
      </c>
      <c r="BR684">
        <v>8</v>
      </c>
      <c r="BS684">
        <v>8</v>
      </c>
      <c r="BT684">
        <v>0</v>
      </c>
      <c r="BU684" t="str">
        <f>"8:00 AM"</f>
        <v>8:00 AM</v>
      </c>
      <c r="BV684" t="str">
        <f>"5:00 PM"</f>
        <v>5:00 PM</v>
      </c>
      <c r="BW684" t="s">
        <v>128</v>
      </c>
      <c r="BX684">
        <v>0</v>
      </c>
      <c r="BY684">
        <v>24</v>
      </c>
      <c r="BZ684" t="s">
        <v>111</v>
      </c>
      <c r="CA684">
        <v>0</v>
      </c>
      <c r="CB684" s="2" t="s">
        <v>2429</v>
      </c>
      <c r="CC684" t="s">
        <v>776</v>
      </c>
      <c r="CE684" t="s">
        <v>116</v>
      </c>
      <c r="CF684" t="s">
        <v>117</v>
      </c>
      <c r="CG684">
        <v>96950</v>
      </c>
      <c r="CH684" s="3">
        <v>11.17</v>
      </c>
      <c r="CI684" s="3">
        <v>11.17</v>
      </c>
      <c r="CJ684" s="3">
        <v>16.760000000000002</v>
      </c>
      <c r="CK684" s="3">
        <v>16.760000000000002</v>
      </c>
      <c r="CL684" t="s">
        <v>132</v>
      </c>
      <c r="CM684" t="s">
        <v>509</v>
      </c>
      <c r="CN684" t="s">
        <v>133</v>
      </c>
      <c r="CP684" t="s">
        <v>111</v>
      </c>
      <c r="CQ684" t="s">
        <v>134</v>
      </c>
      <c r="CR684" t="s">
        <v>111</v>
      </c>
      <c r="CS684" t="s">
        <v>134</v>
      </c>
      <c r="CT684" t="s">
        <v>119</v>
      </c>
      <c r="CU684" t="s">
        <v>119</v>
      </c>
      <c r="CV684" t="s">
        <v>119</v>
      </c>
      <c r="CW684" t="s">
        <v>510</v>
      </c>
      <c r="CX684">
        <v>16702333063</v>
      </c>
      <c r="CY684" t="s">
        <v>503</v>
      </c>
      <c r="CZ684" t="s">
        <v>119</v>
      </c>
      <c r="DA684" t="s">
        <v>134</v>
      </c>
      <c r="DB684" t="s">
        <v>111</v>
      </c>
    </row>
    <row r="685" spans="1:106" ht="15" customHeight="1" x14ac:dyDescent="0.25">
      <c r="A685" t="s">
        <v>2422</v>
      </c>
      <c r="B685" t="s">
        <v>109</v>
      </c>
      <c r="C685" s="1">
        <v>44082.448248726854</v>
      </c>
      <c r="D685" s="1">
        <v>44172</v>
      </c>
      <c r="E685" t="s">
        <v>110</v>
      </c>
      <c r="G685" t="s">
        <v>134</v>
      </c>
      <c r="H685" t="s">
        <v>111</v>
      </c>
      <c r="I685" t="s">
        <v>111</v>
      </c>
      <c r="J685" t="s">
        <v>2423</v>
      </c>
      <c r="K685" t="s">
        <v>2424</v>
      </c>
      <c r="L685" t="s">
        <v>2425</v>
      </c>
      <c r="N685" t="s">
        <v>154</v>
      </c>
      <c r="O685" t="s">
        <v>117</v>
      </c>
      <c r="P685">
        <v>96950</v>
      </c>
      <c r="Q685" t="s">
        <v>118</v>
      </c>
      <c r="S685">
        <v>16702333063</v>
      </c>
      <c r="U685">
        <v>561520</v>
      </c>
      <c r="V685" t="s">
        <v>120</v>
      </c>
      <c r="X685" t="s">
        <v>2426</v>
      </c>
      <c r="Y685" t="s">
        <v>2427</v>
      </c>
      <c r="AA685" t="s">
        <v>501</v>
      </c>
      <c r="AB685" t="s">
        <v>2425</v>
      </c>
      <c r="AD685" t="s">
        <v>154</v>
      </c>
      <c r="AE685" t="s">
        <v>117</v>
      </c>
      <c r="AF685">
        <v>96950</v>
      </c>
      <c r="AG685" t="s">
        <v>118</v>
      </c>
      <c r="AI685">
        <v>16702333063</v>
      </c>
      <c r="AK685" t="s">
        <v>503</v>
      </c>
      <c r="BC685" t="str">
        <f>"39-7011.00"</f>
        <v>39-7011.00</v>
      </c>
      <c r="BD685" t="s">
        <v>244</v>
      </c>
      <c r="BE685" t="s">
        <v>2428</v>
      </c>
      <c r="BF685" t="s">
        <v>246</v>
      </c>
      <c r="BG685">
        <v>4</v>
      </c>
      <c r="BI685" s="1">
        <v>44105</v>
      </c>
      <c r="BJ685" s="1">
        <v>44469</v>
      </c>
      <c r="BM685">
        <v>40</v>
      </c>
      <c r="BN685">
        <v>0</v>
      </c>
      <c r="BO685">
        <v>8</v>
      </c>
      <c r="BP685">
        <v>8</v>
      </c>
      <c r="BQ685">
        <v>8</v>
      </c>
      <c r="BR685">
        <v>8</v>
      </c>
      <c r="BS685">
        <v>8</v>
      </c>
      <c r="BT685">
        <v>0</v>
      </c>
      <c r="BU685" t="str">
        <f>"8:00 AM"</f>
        <v>8:00 AM</v>
      </c>
      <c r="BV685" t="str">
        <f>"5:00 PM"</f>
        <v>5:00 PM</v>
      </c>
      <c r="BW685" t="s">
        <v>128</v>
      </c>
      <c r="BX685">
        <v>0</v>
      </c>
      <c r="BY685">
        <v>24</v>
      </c>
      <c r="BZ685" t="s">
        <v>111</v>
      </c>
      <c r="CA685">
        <v>0</v>
      </c>
      <c r="CB685" s="2" t="s">
        <v>2429</v>
      </c>
      <c r="CC685" t="s">
        <v>776</v>
      </c>
      <c r="CE685" t="s">
        <v>116</v>
      </c>
      <c r="CF685" t="s">
        <v>117</v>
      </c>
      <c r="CG685">
        <v>96950</v>
      </c>
      <c r="CH685" s="3">
        <v>11.17</v>
      </c>
      <c r="CI685" s="3">
        <v>11.17</v>
      </c>
      <c r="CJ685" s="3">
        <v>16.760000000000002</v>
      </c>
      <c r="CK685" s="3">
        <v>16.760000000000002</v>
      </c>
      <c r="CL685" t="s">
        <v>132</v>
      </c>
      <c r="CM685" t="s">
        <v>509</v>
      </c>
      <c r="CN685" t="s">
        <v>133</v>
      </c>
      <c r="CP685" t="s">
        <v>111</v>
      </c>
      <c r="CQ685" t="s">
        <v>134</v>
      </c>
      <c r="CR685" t="s">
        <v>111</v>
      </c>
      <c r="CS685" t="s">
        <v>134</v>
      </c>
      <c r="CT685" t="s">
        <v>119</v>
      </c>
      <c r="CU685" t="s">
        <v>119</v>
      </c>
      <c r="CV685" t="s">
        <v>119</v>
      </c>
      <c r="CW685" t="s">
        <v>510</v>
      </c>
      <c r="CX685">
        <v>16702333063</v>
      </c>
      <c r="CY685" t="s">
        <v>503</v>
      </c>
      <c r="CZ685" t="s">
        <v>119</v>
      </c>
      <c r="DA685" t="s">
        <v>134</v>
      </c>
      <c r="DB685" t="s">
        <v>111</v>
      </c>
    </row>
    <row r="686" spans="1:106" ht="15" customHeight="1" x14ac:dyDescent="0.25">
      <c r="A686" t="s">
        <v>5920</v>
      </c>
      <c r="B686" t="s">
        <v>137</v>
      </c>
      <c r="C686" s="1">
        <v>44082.454086921294</v>
      </c>
      <c r="D686" s="1">
        <v>44158</v>
      </c>
      <c r="E686" t="s">
        <v>110</v>
      </c>
      <c r="G686" t="s">
        <v>111</v>
      </c>
      <c r="H686" t="s">
        <v>111</v>
      </c>
      <c r="I686" t="s">
        <v>111</v>
      </c>
      <c r="J686" t="s">
        <v>1230</v>
      </c>
      <c r="L686" t="s">
        <v>1239</v>
      </c>
      <c r="N686" t="s">
        <v>116</v>
      </c>
      <c r="O686" t="s">
        <v>117</v>
      </c>
      <c r="P686">
        <v>96950</v>
      </c>
      <c r="Q686" t="s">
        <v>118</v>
      </c>
      <c r="R686" t="s">
        <v>119</v>
      </c>
      <c r="S686">
        <v>16707838064</v>
      </c>
      <c r="U686">
        <v>42448</v>
      </c>
      <c r="V686" t="s">
        <v>120</v>
      </c>
      <c r="X686" t="s">
        <v>1232</v>
      </c>
      <c r="Y686" t="s">
        <v>1233</v>
      </c>
      <c r="Z686" t="s">
        <v>119</v>
      </c>
      <c r="AA686" t="s">
        <v>501</v>
      </c>
      <c r="AB686" t="s">
        <v>1239</v>
      </c>
      <c r="AD686" t="s">
        <v>116</v>
      </c>
      <c r="AE686" t="s">
        <v>117</v>
      </c>
      <c r="AF686">
        <v>96950</v>
      </c>
      <c r="AG686" t="s">
        <v>118</v>
      </c>
      <c r="AH686" t="s">
        <v>119</v>
      </c>
      <c r="AI686">
        <v>16707838064</v>
      </c>
      <c r="AK686" t="s">
        <v>1234</v>
      </c>
      <c r="BC686" t="str">
        <f>"41-4012.00"</f>
        <v>41-4012.00</v>
      </c>
      <c r="BD686" t="s">
        <v>1235</v>
      </c>
      <c r="BE686" t="s">
        <v>5921</v>
      </c>
      <c r="BF686" t="s">
        <v>1237</v>
      </c>
      <c r="BG686">
        <v>2</v>
      </c>
      <c r="BH686">
        <v>2</v>
      </c>
      <c r="BI686" s="1">
        <v>44105</v>
      </c>
      <c r="BJ686" s="1">
        <v>44469</v>
      </c>
      <c r="BK686" s="1">
        <v>44158</v>
      </c>
      <c r="BL686" s="1">
        <v>44469</v>
      </c>
      <c r="BM686">
        <v>35</v>
      </c>
      <c r="BN686">
        <v>0</v>
      </c>
      <c r="BO686">
        <v>7</v>
      </c>
      <c r="BP686">
        <v>7</v>
      </c>
      <c r="BQ686">
        <v>7</v>
      </c>
      <c r="BR686">
        <v>7</v>
      </c>
      <c r="BS686">
        <v>7</v>
      </c>
      <c r="BT686">
        <v>0</v>
      </c>
      <c r="BU686" t="str">
        <f>"8:00 AM"</f>
        <v>8:00 AM</v>
      </c>
      <c r="BV686" t="str">
        <f>"4:00 PM"</f>
        <v>4:00 PM</v>
      </c>
      <c r="BW686" t="s">
        <v>349</v>
      </c>
      <c r="BX686">
        <v>0</v>
      </c>
      <c r="BY686">
        <v>12</v>
      </c>
      <c r="BZ686" t="s">
        <v>111</v>
      </c>
      <c r="CA686">
        <v>0</v>
      </c>
      <c r="CB686" s="2" t="s">
        <v>5922</v>
      </c>
      <c r="CC686" t="s">
        <v>1239</v>
      </c>
      <c r="CE686" t="s">
        <v>116</v>
      </c>
      <c r="CF686" t="s">
        <v>117</v>
      </c>
      <c r="CG686">
        <v>96950</v>
      </c>
      <c r="CH686" s="3">
        <v>13.06</v>
      </c>
      <c r="CI686" s="3">
        <v>13.06</v>
      </c>
      <c r="CJ686" s="3">
        <v>19.59</v>
      </c>
      <c r="CK686" s="3">
        <v>19.59</v>
      </c>
      <c r="CL686" t="s">
        <v>132</v>
      </c>
      <c r="CM686" t="s">
        <v>509</v>
      </c>
      <c r="CN686" t="s">
        <v>133</v>
      </c>
      <c r="CP686" t="s">
        <v>111</v>
      </c>
      <c r="CQ686" t="s">
        <v>134</v>
      </c>
      <c r="CR686" t="s">
        <v>111</v>
      </c>
      <c r="CS686" t="s">
        <v>134</v>
      </c>
      <c r="CT686" t="s">
        <v>119</v>
      </c>
      <c r="CU686" t="s">
        <v>119</v>
      </c>
      <c r="CV686" t="s">
        <v>119</v>
      </c>
      <c r="CW686" t="s">
        <v>510</v>
      </c>
      <c r="CX686">
        <v>16707838064</v>
      </c>
      <c r="CY686" t="s">
        <v>1234</v>
      </c>
      <c r="CZ686" t="s">
        <v>119</v>
      </c>
      <c r="DA686" t="s">
        <v>134</v>
      </c>
      <c r="DB686" t="s">
        <v>111</v>
      </c>
    </row>
    <row r="687" spans="1:106" ht="15" customHeight="1" x14ac:dyDescent="0.25">
      <c r="A687" t="s">
        <v>6415</v>
      </c>
      <c r="B687" t="s">
        <v>109</v>
      </c>
      <c r="C687" s="1">
        <v>44082.465347685182</v>
      </c>
      <c r="D687" s="1">
        <v>44173</v>
      </c>
      <c r="E687" t="s">
        <v>138</v>
      </c>
      <c r="F687" s="1">
        <v>44103.833333333336</v>
      </c>
      <c r="G687" t="s">
        <v>134</v>
      </c>
      <c r="H687" t="s">
        <v>111</v>
      </c>
      <c r="I687" t="s">
        <v>111</v>
      </c>
      <c r="J687" t="s">
        <v>2790</v>
      </c>
      <c r="L687" t="s">
        <v>2425</v>
      </c>
      <c r="N687" t="s">
        <v>154</v>
      </c>
      <c r="O687" t="s">
        <v>117</v>
      </c>
      <c r="P687">
        <v>96950</v>
      </c>
      <c r="Q687" t="s">
        <v>118</v>
      </c>
      <c r="R687" t="s">
        <v>119</v>
      </c>
      <c r="S687">
        <v>16702870755</v>
      </c>
      <c r="U687">
        <v>56152</v>
      </c>
      <c r="V687" t="s">
        <v>120</v>
      </c>
      <c r="X687" t="s">
        <v>121</v>
      </c>
      <c r="Y687" t="s">
        <v>2791</v>
      </c>
      <c r="Z687" t="s">
        <v>119</v>
      </c>
      <c r="AA687" t="s">
        <v>216</v>
      </c>
      <c r="AB687" t="s">
        <v>299</v>
      </c>
      <c r="AD687" t="s">
        <v>116</v>
      </c>
      <c r="AE687" t="s">
        <v>117</v>
      </c>
      <c r="AF687">
        <v>96950</v>
      </c>
      <c r="AG687" t="s">
        <v>118</v>
      </c>
      <c r="AH687" t="s">
        <v>119</v>
      </c>
      <c r="AI687">
        <v>16702870755</v>
      </c>
      <c r="AK687" t="s">
        <v>2792</v>
      </c>
      <c r="BC687" t="str">
        <f>"11-1021.00"</f>
        <v>11-1021.00</v>
      </c>
      <c r="BD687" t="s">
        <v>838</v>
      </c>
      <c r="BE687" t="s">
        <v>2793</v>
      </c>
      <c r="BF687" t="s">
        <v>216</v>
      </c>
      <c r="BG687">
        <v>1</v>
      </c>
      <c r="BI687" s="1">
        <v>44105</v>
      </c>
      <c r="BJ687" s="1">
        <v>44469</v>
      </c>
      <c r="BM687">
        <v>35</v>
      </c>
      <c r="BN687">
        <v>0</v>
      </c>
      <c r="BO687">
        <v>7</v>
      </c>
      <c r="BP687">
        <v>7</v>
      </c>
      <c r="BQ687">
        <v>7</v>
      </c>
      <c r="BR687">
        <v>7</v>
      </c>
      <c r="BS687">
        <v>7</v>
      </c>
      <c r="BT687">
        <v>0</v>
      </c>
      <c r="BU687" t="str">
        <f>"9:00 AM"</f>
        <v>9:00 AM</v>
      </c>
      <c r="BV687" t="str">
        <f t="shared" ref="BV687:BV693" si="44">"5:00 PM"</f>
        <v>5:00 PM</v>
      </c>
      <c r="BW687" t="s">
        <v>415</v>
      </c>
      <c r="BX687">
        <v>0</v>
      </c>
      <c r="BY687">
        <v>36</v>
      </c>
      <c r="BZ687" t="s">
        <v>134</v>
      </c>
      <c r="CA687">
        <v>2</v>
      </c>
      <c r="CB687" s="2" t="s">
        <v>2794</v>
      </c>
      <c r="CC687" t="s">
        <v>299</v>
      </c>
      <c r="CE687" t="s">
        <v>116</v>
      </c>
      <c r="CF687" t="s">
        <v>117</v>
      </c>
      <c r="CG687">
        <v>96950</v>
      </c>
      <c r="CH687" s="3">
        <v>30.92</v>
      </c>
      <c r="CI687" s="3">
        <v>30.92</v>
      </c>
      <c r="CJ687" s="3">
        <v>46.38</v>
      </c>
      <c r="CK687" s="3">
        <v>46.38</v>
      </c>
      <c r="CL687" t="s">
        <v>132</v>
      </c>
      <c r="CM687" t="s">
        <v>509</v>
      </c>
      <c r="CN687" t="s">
        <v>133</v>
      </c>
      <c r="CP687" t="s">
        <v>111</v>
      </c>
      <c r="CQ687" t="s">
        <v>134</v>
      </c>
      <c r="CR687" t="s">
        <v>111</v>
      </c>
      <c r="CS687" t="s">
        <v>134</v>
      </c>
      <c r="CT687" t="s">
        <v>119</v>
      </c>
      <c r="CU687" t="s">
        <v>119</v>
      </c>
      <c r="CV687" t="s">
        <v>119</v>
      </c>
      <c r="CW687" t="s">
        <v>510</v>
      </c>
      <c r="CX687">
        <v>16702870755</v>
      </c>
      <c r="CY687" t="s">
        <v>2792</v>
      </c>
      <c r="CZ687" t="s">
        <v>119</v>
      </c>
      <c r="DA687" t="s">
        <v>134</v>
      </c>
      <c r="DB687" t="s">
        <v>111</v>
      </c>
    </row>
    <row r="688" spans="1:106" ht="15" customHeight="1" x14ac:dyDescent="0.25">
      <c r="A688" t="s">
        <v>2789</v>
      </c>
      <c r="B688" t="s">
        <v>109</v>
      </c>
      <c r="C688" s="1">
        <v>44082.472463078702</v>
      </c>
      <c r="D688" s="1">
        <v>44173</v>
      </c>
      <c r="E688" t="s">
        <v>138</v>
      </c>
      <c r="F688" s="1">
        <v>44103.833333333336</v>
      </c>
      <c r="G688" t="s">
        <v>134</v>
      </c>
      <c r="H688" t="s">
        <v>111</v>
      </c>
      <c r="I688" t="s">
        <v>111</v>
      </c>
      <c r="J688" t="s">
        <v>2790</v>
      </c>
      <c r="L688" t="s">
        <v>2425</v>
      </c>
      <c r="N688" t="s">
        <v>154</v>
      </c>
      <c r="O688" t="s">
        <v>117</v>
      </c>
      <c r="P688">
        <v>96950</v>
      </c>
      <c r="Q688" t="s">
        <v>118</v>
      </c>
      <c r="R688" t="s">
        <v>119</v>
      </c>
      <c r="S688">
        <v>16702870755</v>
      </c>
      <c r="U688">
        <v>56152</v>
      </c>
      <c r="V688" t="s">
        <v>120</v>
      </c>
      <c r="X688" t="s">
        <v>121</v>
      </c>
      <c r="Y688" t="s">
        <v>2791</v>
      </c>
      <c r="Z688" t="s">
        <v>119</v>
      </c>
      <c r="AA688" t="s">
        <v>216</v>
      </c>
      <c r="AB688" t="s">
        <v>299</v>
      </c>
      <c r="AD688" t="s">
        <v>116</v>
      </c>
      <c r="AE688" t="s">
        <v>117</v>
      </c>
      <c r="AF688">
        <v>96950</v>
      </c>
      <c r="AG688" t="s">
        <v>118</v>
      </c>
      <c r="AH688" t="s">
        <v>119</v>
      </c>
      <c r="AI688">
        <v>16702870755</v>
      </c>
      <c r="AK688" t="s">
        <v>2792</v>
      </c>
      <c r="BC688" t="str">
        <f>"11-1021.00"</f>
        <v>11-1021.00</v>
      </c>
      <c r="BD688" t="s">
        <v>838</v>
      </c>
      <c r="BE688" t="s">
        <v>2793</v>
      </c>
      <c r="BF688" t="s">
        <v>216</v>
      </c>
      <c r="BG688">
        <v>1</v>
      </c>
      <c r="BI688" s="1">
        <v>44105</v>
      </c>
      <c r="BJ688" s="1">
        <v>44469</v>
      </c>
      <c r="BM688">
        <v>35</v>
      </c>
      <c r="BN688">
        <v>0</v>
      </c>
      <c r="BO688">
        <v>7</v>
      </c>
      <c r="BP688">
        <v>7</v>
      </c>
      <c r="BQ688">
        <v>7</v>
      </c>
      <c r="BR688">
        <v>7</v>
      </c>
      <c r="BS688">
        <v>7</v>
      </c>
      <c r="BT688">
        <v>0</v>
      </c>
      <c r="BU688" t="str">
        <f>"9:00 AM"</f>
        <v>9:00 AM</v>
      </c>
      <c r="BV688" t="str">
        <f t="shared" si="44"/>
        <v>5:00 PM</v>
      </c>
      <c r="BW688" t="s">
        <v>415</v>
      </c>
      <c r="BX688">
        <v>0</v>
      </c>
      <c r="BY688">
        <v>36</v>
      </c>
      <c r="BZ688" t="s">
        <v>134</v>
      </c>
      <c r="CA688">
        <v>2</v>
      </c>
      <c r="CB688" s="2" t="s">
        <v>2794</v>
      </c>
      <c r="CC688" t="s">
        <v>299</v>
      </c>
      <c r="CE688" t="s">
        <v>116</v>
      </c>
      <c r="CF688" t="s">
        <v>117</v>
      </c>
      <c r="CG688">
        <v>96950</v>
      </c>
      <c r="CH688" s="3">
        <v>30.92</v>
      </c>
      <c r="CI688" s="3">
        <v>30.92</v>
      </c>
      <c r="CJ688" s="3">
        <v>46.38</v>
      </c>
      <c r="CK688" s="3">
        <v>46.38</v>
      </c>
      <c r="CL688" t="s">
        <v>132</v>
      </c>
      <c r="CM688" t="s">
        <v>509</v>
      </c>
      <c r="CN688" t="s">
        <v>133</v>
      </c>
      <c r="CP688" t="s">
        <v>111</v>
      </c>
      <c r="CQ688" t="s">
        <v>134</v>
      </c>
      <c r="CR688" t="s">
        <v>111</v>
      </c>
      <c r="CS688" t="s">
        <v>134</v>
      </c>
      <c r="CT688" t="s">
        <v>119</v>
      </c>
      <c r="CU688" t="s">
        <v>119</v>
      </c>
      <c r="CV688" t="s">
        <v>119</v>
      </c>
      <c r="CW688" t="s">
        <v>510</v>
      </c>
      <c r="CX688">
        <v>16702870755</v>
      </c>
      <c r="CY688" t="s">
        <v>2792</v>
      </c>
      <c r="CZ688" t="s">
        <v>119</v>
      </c>
      <c r="DA688" t="s">
        <v>134</v>
      </c>
      <c r="DB688" t="s">
        <v>111</v>
      </c>
    </row>
    <row r="689" spans="1:111" ht="15" customHeight="1" x14ac:dyDescent="0.25">
      <c r="A689" t="s">
        <v>9180</v>
      </c>
      <c r="B689" t="s">
        <v>109</v>
      </c>
      <c r="C689" s="1">
        <v>44082.759880902777</v>
      </c>
      <c r="D689" s="1">
        <v>44174</v>
      </c>
      <c r="E689" t="s">
        <v>110</v>
      </c>
      <c r="G689" t="s">
        <v>111</v>
      </c>
      <c r="H689" t="s">
        <v>111</v>
      </c>
      <c r="I689" t="s">
        <v>111</v>
      </c>
      <c r="J689" t="s">
        <v>8922</v>
      </c>
      <c r="K689" t="s">
        <v>119</v>
      </c>
      <c r="L689" t="s">
        <v>5034</v>
      </c>
      <c r="M689" t="s">
        <v>5035</v>
      </c>
      <c r="N689" t="s">
        <v>260</v>
      </c>
      <c r="O689" t="s">
        <v>117</v>
      </c>
      <c r="P689">
        <v>96950</v>
      </c>
      <c r="Q689" t="s">
        <v>118</v>
      </c>
      <c r="R689" t="s">
        <v>119</v>
      </c>
      <c r="S689">
        <v>16702347859</v>
      </c>
      <c r="U689">
        <v>54111</v>
      </c>
      <c r="V689" t="s">
        <v>120</v>
      </c>
      <c r="X689" t="s">
        <v>422</v>
      </c>
      <c r="Y689" t="s">
        <v>8923</v>
      </c>
      <c r="Z689" t="s">
        <v>4633</v>
      </c>
      <c r="AA689" t="s">
        <v>8924</v>
      </c>
      <c r="AB689" t="s">
        <v>5034</v>
      </c>
      <c r="AC689" t="s">
        <v>5035</v>
      </c>
      <c r="AD689" t="s">
        <v>260</v>
      </c>
      <c r="AE689" t="s">
        <v>117</v>
      </c>
      <c r="AF689">
        <v>96950</v>
      </c>
      <c r="AG689" t="s">
        <v>118</v>
      </c>
      <c r="AH689" t="s">
        <v>119</v>
      </c>
      <c r="AI689">
        <v>16702347859</v>
      </c>
      <c r="AK689" t="s">
        <v>5039</v>
      </c>
      <c r="BC689" t="str">
        <f>"13-2011.01"</f>
        <v>13-2011.01</v>
      </c>
      <c r="BD689" t="s">
        <v>1024</v>
      </c>
      <c r="BE689" t="s">
        <v>8925</v>
      </c>
      <c r="BF689" t="s">
        <v>1026</v>
      </c>
      <c r="BG689">
        <v>1</v>
      </c>
      <c r="BI689" s="1">
        <v>44105</v>
      </c>
      <c r="BJ689" s="1">
        <v>44469</v>
      </c>
      <c r="BM689">
        <v>40</v>
      </c>
      <c r="BN689">
        <v>0</v>
      </c>
      <c r="BO689">
        <v>8</v>
      </c>
      <c r="BP689">
        <v>8</v>
      </c>
      <c r="BQ689">
        <v>8</v>
      </c>
      <c r="BR689">
        <v>8</v>
      </c>
      <c r="BS689">
        <v>8</v>
      </c>
      <c r="BT689">
        <v>0</v>
      </c>
      <c r="BU689" t="str">
        <f>"8:00 AM"</f>
        <v>8:00 AM</v>
      </c>
      <c r="BV689" t="str">
        <f t="shared" si="44"/>
        <v>5:00 PM</v>
      </c>
      <c r="BW689" t="s">
        <v>415</v>
      </c>
      <c r="BX689">
        <v>0</v>
      </c>
      <c r="BY689">
        <v>36</v>
      </c>
      <c r="BZ689" t="s">
        <v>111</v>
      </c>
      <c r="CA689">
        <v>0</v>
      </c>
      <c r="CB689" t="s">
        <v>9181</v>
      </c>
      <c r="CC689" t="s">
        <v>5034</v>
      </c>
      <c r="CD689" t="s">
        <v>8927</v>
      </c>
      <c r="CE689" t="s">
        <v>116</v>
      </c>
      <c r="CF689" t="s">
        <v>117</v>
      </c>
      <c r="CG689">
        <v>96950</v>
      </c>
      <c r="CH689" s="3">
        <v>25.1</v>
      </c>
      <c r="CI689" s="3">
        <v>25.1</v>
      </c>
      <c r="CJ689" s="3">
        <v>37.65</v>
      </c>
      <c r="CK689" s="3">
        <v>37.65</v>
      </c>
      <c r="CL689" t="s">
        <v>132</v>
      </c>
      <c r="CM689" t="s">
        <v>8928</v>
      </c>
      <c r="CN689" t="s">
        <v>133</v>
      </c>
      <c r="CP689" t="s">
        <v>111</v>
      </c>
      <c r="CQ689" t="s">
        <v>134</v>
      </c>
      <c r="CR689" t="s">
        <v>111</v>
      </c>
      <c r="CS689" t="s">
        <v>134</v>
      </c>
      <c r="CT689" t="s">
        <v>119</v>
      </c>
      <c r="CU689" t="s">
        <v>134</v>
      </c>
      <c r="CV689" t="s">
        <v>119</v>
      </c>
      <c r="CW689" t="s">
        <v>119</v>
      </c>
      <c r="CX689">
        <v>16702347859</v>
      </c>
      <c r="CY689" t="s">
        <v>9182</v>
      </c>
      <c r="CZ689" t="s">
        <v>119</v>
      </c>
      <c r="DA689" t="s">
        <v>134</v>
      </c>
      <c r="DB689" t="s">
        <v>111</v>
      </c>
    </row>
    <row r="690" spans="1:111" ht="15" customHeight="1" x14ac:dyDescent="0.25">
      <c r="A690" t="s">
        <v>8371</v>
      </c>
      <c r="B690" t="s">
        <v>137</v>
      </c>
      <c r="C690" s="1">
        <v>44083.15057233796</v>
      </c>
      <c r="D690" s="1">
        <v>44147</v>
      </c>
      <c r="E690" t="s">
        <v>110</v>
      </c>
      <c r="G690" t="s">
        <v>111</v>
      </c>
      <c r="H690" t="s">
        <v>111</v>
      </c>
      <c r="I690" t="s">
        <v>111</v>
      </c>
      <c r="J690" t="s">
        <v>3110</v>
      </c>
      <c r="K690" t="s">
        <v>6483</v>
      </c>
      <c r="L690" t="s">
        <v>2658</v>
      </c>
      <c r="M690" t="s">
        <v>119</v>
      </c>
      <c r="N690" t="s">
        <v>116</v>
      </c>
      <c r="O690" t="s">
        <v>117</v>
      </c>
      <c r="P690">
        <v>96950</v>
      </c>
      <c r="Q690" t="s">
        <v>118</v>
      </c>
      <c r="R690" t="s">
        <v>117</v>
      </c>
      <c r="S690">
        <v>16718881388</v>
      </c>
      <c r="U690">
        <v>448190</v>
      </c>
      <c r="V690" t="s">
        <v>120</v>
      </c>
      <c r="X690" t="s">
        <v>2654</v>
      </c>
      <c r="Y690" t="s">
        <v>2655</v>
      </c>
      <c r="Z690" t="s">
        <v>2656</v>
      </c>
      <c r="AA690" t="s">
        <v>123</v>
      </c>
      <c r="AB690" t="s">
        <v>2658</v>
      </c>
      <c r="AC690" t="s">
        <v>119</v>
      </c>
      <c r="AD690" t="s">
        <v>116</v>
      </c>
      <c r="AE690" t="s">
        <v>117</v>
      </c>
      <c r="AF690">
        <v>96950</v>
      </c>
      <c r="AG690" t="s">
        <v>118</v>
      </c>
      <c r="AH690" t="s">
        <v>117</v>
      </c>
      <c r="AI690">
        <v>16718881388</v>
      </c>
      <c r="AK690" t="s">
        <v>2659</v>
      </c>
      <c r="BC690" t="str">
        <f>"51-6052.00"</f>
        <v>51-6052.00</v>
      </c>
      <c r="BD690" t="s">
        <v>2380</v>
      </c>
      <c r="BE690" t="s">
        <v>6484</v>
      </c>
      <c r="BF690" t="s">
        <v>6485</v>
      </c>
      <c r="BG690">
        <v>1</v>
      </c>
      <c r="BH690">
        <v>1</v>
      </c>
      <c r="BI690" s="1">
        <v>44202</v>
      </c>
      <c r="BJ690" s="1">
        <v>44566</v>
      </c>
      <c r="BK690" s="1">
        <v>44202</v>
      </c>
      <c r="BL690" s="1">
        <v>44566</v>
      </c>
      <c r="BM690">
        <v>40</v>
      </c>
      <c r="BN690">
        <v>0</v>
      </c>
      <c r="BO690">
        <v>8</v>
      </c>
      <c r="BP690">
        <v>8</v>
      </c>
      <c r="BQ690">
        <v>8</v>
      </c>
      <c r="BR690">
        <v>8</v>
      </c>
      <c r="BS690">
        <v>8</v>
      </c>
      <c r="BT690">
        <v>0</v>
      </c>
      <c r="BU690" t="str">
        <f>"8:00 AM"</f>
        <v>8:00 AM</v>
      </c>
      <c r="BV690" t="str">
        <f t="shared" si="44"/>
        <v>5:00 PM</v>
      </c>
      <c r="BW690" t="s">
        <v>162</v>
      </c>
      <c r="BX690">
        <v>0</v>
      </c>
      <c r="BY690">
        <v>6</v>
      </c>
      <c r="BZ690" t="s">
        <v>111</v>
      </c>
      <c r="CA690">
        <v>0</v>
      </c>
      <c r="CB690" t="s">
        <v>8372</v>
      </c>
      <c r="CC690" t="s">
        <v>6487</v>
      </c>
      <c r="CD690" t="s">
        <v>119</v>
      </c>
      <c r="CE690" t="s">
        <v>116</v>
      </c>
      <c r="CF690" t="s">
        <v>117</v>
      </c>
      <c r="CG690">
        <v>96950</v>
      </c>
      <c r="CH690" s="3">
        <v>10.38</v>
      </c>
      <c r="CI690" s="3">
        <v>10.38</v>
      </c>
      <c r="CJ690" s="3">
        <v>15.57</v>
      </c>
      <c r="CK690" s="3">
        <v>15.57</v>
      </c>
      <c r="CL690" t="s">
        <v>132</v>
      </c>
      <c r="CM690" t="s">
        <v>119</v>
      </c>
      <c r="CN690" t="s">
        <v>133</v>
      </c>
      <c r="CP690" t="s">
        <v>111</v>
      </c>
      <c r="CQ690" t="s">
        <v>134</v>
      </c>
      <c r="CR690" t="s">
        <v>134</v>
      </c>
      <c r="CS690" t="s">
        <v>134</v>
      </c>
      <c r="CT690" t="s">
        <v>119</v>
      </c>
      <c r="CU690" t="s">
        <v>134</v>
      </c>
      <c r="CV690" t="s">
        <v>119</v>
      </c>
      <c r="CW690" t="s">
        <v>509</v>
      </c>
      <c r="CX690">
        <v>16718881388</v>
      </c>
      <c r="CY690" t="s">
        <v>2659</v>
      </c>
      <c r="CZ690" t="s">
        <v>2663</v>
      </c>
      <c r="DA690" t="s">
        <v>134</v>
      </c>
      <c r="DB690" t="s">
        <v>111</v>
      </c>
    </row>
    <row r="691" spans="1:111" ht="15" customHeight="1" x14ac:dyDescent="0.25">
      <c r="A691" t="s">
        <v>3109</v>
      </c>
      <c r="B691" t="s">
        <v>137</v>
      </c>
      <c r="C691" s="1">
        <v>44083.181002314814</v>
      </c>
      <c r="D691" s="1">
        <v>44147</v>
      </c>
      <c r="E691" t="s">
        <v>110</v>
      </c>
      <c r="G691" t="s">
        <v>111</v>
      </c>
      <c r="H691" t="s">
        <v>111</v>
      </c>
      <c r="I691" t="s">
        <v>111</v>
      </c>
      <c r="J691" t="s">
        <v>3110</v>
      </c>
      <c r="K691" t="s">
        <v>3111</v>
      </c>
      <c r="L691" t="s">
        <v>2658</v>
      </c>
      <c r="M691" t="s">
        <v>119</v>
      </c>
      <c r="N691" t="s">
        <v>116</v>
      </c>
      <c r="O691" t="s">
        <v>117</v>
      </c>
      <c r="P691">
        <v>96950</v>
      </c>
      <c r="Q691" t="s">
        <v>118</v>
      </c>
      <c r="R691" t="s">
        <v>117</v>
      </c>
      <c r="S691">
        <v>16718881388</v>
      </c>
      <c r="U691">
        <v>56152</v>
      </c>
      <c r="V691" t="s">
        <v>120</v>
      </c>
      <c r="X691" t="s">
        <v>2654</v>
      </c>
      <c r="Y691" t="s">
        <v>2655</v>
      </c>
      <c r="Z691" t="s">
        <v>2656</v>
      </c>
      <c r="AA691" t="s">
        <v>123</v>
      </c>
      <c r="AB691" t="s">
        <v>2658</v>
      </c>
      <c r="AC691" t="s">
        <v>119</v>
      </c>
      <c r="AD691" t="s">
        <v>116</v>
      </c>
      <c r="AE691" t="s">
        <v>117</v>
      </c>
      <c r="AF691">
        <v>96950</v>
      </c>
      <c r="AG691" t="s">
        <v>118</v>
      </c>
      <c r="AH691" t="s">
        <v>117</v>
      </c>
      <c r="AI691">
        <v>16718881388</v>
      </c>
      <c r="AK691" t="s">
        <v>2659</v>
      </c>
      <c r="BC691" t="str">
        <f>"39-7011.00"</f>
        <v>39-7011.00</v>
      </c>
      <c r="BD691" t="s">
        <v>244</v>
      </c>
      <c r="BE691" t="s">
        <v>3112</v>
      </c>
      <c r="BF691" t="s">
        <v>3113</v>
      </c>
      <c r="BG691">
        <v>1</v>
      </c>
      <c r="BH691">
        <v>1</v>
      </c>
      <c r="BI691" s="1">
        <v>44202</v>
      </c>
      <c r="BJ691" s="1">
        <v>44566</v>
      </c>
      <c r="BK691" s="1">
        <v>44202</v>
      </c>
      <c r="BL691" s="1">
        <v>44566</v>
      </c>
      <c r="BM691">
        <v>40</v>
      </c>
      <c r="BN691">
        <v>0</v>
      </c>
      <c r="BO691">
        <v>8</v>
      </c>
      <c r="BP691">
        <v>8</v>
      </c>
      <c r="BQ691">
        <v>8</v>
      </c>
      <c r="BR691">
        <v>8</v>
      </c>
      <c r="BS691">
        <v>8</v>
      </c>
      <c r="BT691">
        <v>0</v>
      </c>
      <c r="BU691" t="str">
        <f>"8:00 AM"</f>
        <v>8:00 AM</v>
      </c>
      <c r="BV691" t="str">
        <f t="shared" si="44"/>
        <v>5:00 PM</v>
      </c>
      <c r="BW691" t="s">
        <v>162</v>
      </c>
      <c r="BX691">
        <v>0</v>
      </c>
      <c r="BY691">
        <v>6</v>
      </c>
      <c r="BZ691" t="s">
        <v>111</v>
      </c>
      <c r="CA691">
        <v>0</v>
      </c>
      <c r="CB691" s="2" t="s">
        <v>3114</v>
      </c>
      <c r="CC691" t="s">
        <v>2658</v>
      </c>
      <c r="CD691" t="s">
        <v>119</v>
      </c>
      <c r="CE691" t="s">
        <v>116</v>
      </c>
      <c r="CF691" t="s">
        <v>117</v>
      </c>
      <c r="CG691">
        <v>96950</v>
      </c>
      <c r="CH691" s="3">
        <v>11.17</v>
      </c>
      <c r="CI691" s="3">
        <v>11.17</v>
      </c>
      <c r="CJ691" s="3">
        <v>16.75</v>
      </c>
      <c r="CK691" s="3">
        <v>16.75</v>
      </c>
      <c r="CL691" t="s">
        <v>132</v>
      </c>
      <c r="CM691" t="s">
        <v>509</v>
      </c>
      <c r="CN691" t="s">
        <v>133</v>
      </c>
      <c r="CP691" t="s">
        <v>111</v>
      </c>
      <c r="CQ691" t="s">
        <v>134</v>
      </c>
      <c r="CR691" t="s">
        <v>134</v>
      </c>
      <c r="CS691" t="s">
        <v>134</v>
      </c>
      <c r="CT691" t="s">
        <v>119</v>
      </c>
      <c r="CU691" t="s">
        <v>134</v>
      </c>
      <c r="CV691" t="s">
        <v>119</v>
      </c>
      <c r="CW691" t="s">
        <v>509</v>
      </c>
      <c r="CX691">
        <v>16718881388</v>
      </c>
      <c r="CY691" t="s">
        <v>2659</v>
      </c>
      <c r="CZ691" t="s">
        <v>2663</v>
      </c>
      <c r="DA691" t="s">
        <v>134</v>
      </c>
      <c r="DB691" t="s">
        <v>111</v>
      </c>
    </row>
    <row r="692" spans="1:111" ht="15" customHeight="1" x14ac:dyDescent="0.25">
      <c r="A692" t="s">
        <v>5276</v>
      </c>
      <c r="B692" t="s">
        <v>137</v>
      </c>
      <c r="C692" s="1">
        <v>44083.329463657406</v>
      </c>
      <c r="D692" s="1">
        <v>44138</v>
      </c>
      <c r="E692" t="s">
        <v>110</v>
      </c>
      <c r="G692" t="s">
        <v>111</v>
      </c>
      <c r="H692" t="s">
        <v>111</v>
      </c>
      <c r="I692" t="s">
        <v>111</v>
      </c>
      <c r="J692" t="s">
        <v>2901</v>
      </c>
      <c r="K692" t="s">
        <v>168</v>
      </c>
      <c r="L692" t="s">
        <v>169</v>
      </c>
      <c r="M692" t="s">
        <v>170</v>
      </c>
      <c r="N692" t="s">
        <v>154</v>
      </c>
      <c r="O692" t="s">
        <v>117</v>
      </c>
      <c r="P692">
        <v>96950</v>
      </c>
      <c r="Q692" t="s">
        <v>118</v>
      </c>
      <c r="S692">
        <v>16702352883</v>
      </c>
      <c r="U692">
        <v>561320</v>
      </c>
      <c r="V692" t="s">
        <v>120</v>
      </c>
      <c r="X692" t="s">
        <v>171</v>
      </c>
      <c r="Y692" t="s">
        <v>172</v>
      </c>
      <c r="Z692" t="s">
        <v>173</v>
      </c>
      <c r="AA692" t="s">
        <v>174</v>
      </c>
      <c r="AB692" t="s">
        <v>169</v>
      </c>
      <c r="AC692" t="s">
        <v>170</v>
      </c>
      <c r="AD692" t="s">
        <v>154</v>
      </c>
      <c r="AE692" t="s">
        <v>117</v>
      </c>
      <c r="AF692">
        <v>96950</v>
      </c>
      <c r="AG692" t="s">
        <v>118</v>
      </c>
      <c r="AI692">
        <v>16702352883</v>
      </c>
      <c r="AK692" t="s">
        <v>175</v>
      </c>
      <c r="BC692" t="str">
        <f>"15-1151.00"</f>
        <v>15-1151.00</v>
      </c>
      <c r="BD692" t="s">
        <v>1183</v>
      </c>
      <c r="BE692" t="s">
        <v>2902</v>
      </c>
      <c r="BF692" t="s">
        <v>2903</v>
      </c>
      <c r="BG692">
        <v>1</v>
      </c>
      <c r="BH692">
        <v>1</v>
      </c>
      <c r="BI692" s="1">
        <v>44197</v>
      </c>
      <c r="BJ692" s="1">
        <v>44561</v>
      </c>
      <c r="BK692" s="1">
        <v>44197</v>
      </c>
      <c r="BL692" s="1">
        <v>44561</v>
      </c>
      <c r="BM692">
        <v>35</v>
      </c>
      <c r="BN692">
        <v>0</v>
      </c>
      <c r="BO692">
        <v>7</v>
      </c>
      <c r="BP692">
        <v>7</v>
      </c>
      <c r="BQ692">
        <v>7</v>
      </c>
      <c r="BR692">
        <v>7</v>
      </c>
      <c r="BS692">
        <v>7</v>
      </c>
      <c r="BT692">
        <v>0</v>
      </c>
      <c r="BU692" t="str">
        <f>"9:00 AM"</f>
        <v>9:00 AM</v>
      </c>
      <c r="BV692" t="str">
        <f t="shared" si="44"/>
        <v>5:00 PM</v>
      </c>
      <c r="BW692" t="s">
        <v>349</v>
      </c>
      <c r="BX692">
        <v>6</v>
      </c>
      <c r="BY692">
        <v>12</v>
      </c>
      <c r="BZ692" t="s">
        <v>111</v>
      </c>
      <c r="CA692">
        <v>0</v>
      </c>
      <c r="CB692" s="2" t="s">
        <v>5277</v>
      </c>
      <c r="CC692" t="s">
        <v>169</v>
      </c>
      <c r="CD692" t="s">
        <v>170</v>
      </c>
      <c r="CE692" t="s">
        <v>154</v>
      </c>
      <c r="CF692" t="s">
        <v>117</v>
      </c>
      <c r="CG692">
        <v>96950</v>
      </c>
      <c r="CH692" s="3">
        <v>17.48</v>
      </c>
      <c r="CI692" s="3">
        <v>17.48</v>
      </c>
      <c r="CJ692" s="3">
        <v>26.22</v>
      </c>
      <c r="CK692" s="3">
        <v>26.22</v>
      </c>
      <c r="CL692" t="s">
        <v>132</v>
      </c>
      <c r="CM692" t="s">
        <v>119</v>
      </c>
      <c r="CN692" t="s">
        <v>133</v>
      </c>
      <c r="CP692" t="s">
        <v>111</v>
      </c>
      <c r="CQ692" t="s">
        <v>134</v>
      </c>
      <c r="CR692" t="s">
        <v>111</v>
      </c>
      <c r="CS692" t="s">
        <v>134</v>
      </c>
      <c r="CT692" t="s">
        <v>134</v>
      </c>
      <c r="CU692" t="s">
        <v>134</v>
      </c>
      <c r="CV692" t="s">
        <v>119</v>
      </c>
      <c r="CW692" t="s">
        <v>119</v>
      </c>
      <c r="CX692">
        <v>16702352883</v>
      </c>
      <c r="CY692" t="s">
        <v>175</v>
      </c>
      <c r="CZ692" t="s">
        <v>119</v>
      </c>
      <c r="DA692" t="s">
        <v>134</v>
      </c>
      <c r="DB692" t="s">
        <v>111</v>
      </c>
    </row>
    <row r="693" spans="1:111" ht="15" customHeight="1" x14ac:dyDescent="0.25">
      <c r="A693" t="s">
        <v>5869</v>
      </c>
      <c r="B693" t="s">
        <v>137</v>
      </c>
      <c r="C693" s="1">
        <v>44083.938896527776</v>
      </c>
      <c r="D693" s="1">
        <v>44147</v>
      </c>
      <c r="E693" t="s">
        <v>138</v>
      </c>
      <c r="F693" s="1">
        <v>44246.791666666664</v>
      </c>
      <c r="G693" t="s">
        <v>134</v>
      </c>
      <c r="H693" t="s">
        <v>111</v>
      </c>
      <c r="I693" t="s">
        <v>111</v>
      </c>
      <c r="J693" t="s">
        <v>4811</v>
      </c>
      <c r="K693" t="s">
        <v>4812</v>
      </c>
      <c r="L693" t="s">
        <v>4813</v>
      </c>
      <c r="M693" t="s">
        <v>1861</v>
      </c>
      <c r="N693" t="s">
        <v>116</v>
      </c>
      <c r="O693" t="s">
        <v>117</v>
      </c>
      <c r="P693">
        <v>96950</v>
      </c>
      <c r="Q693" t="s">
        <v>118</v>
      </c>
      <c r="R693" t="s">
        <v>119</v>
      </c>
      <c r="S693">
        <v>16702352020</v>
      </c>
      <c r="U693">
        <v>312112</v>
      </c>
      <c r="V693" t="s">
        <v>120</v>
      </c>
      <c r="X693" t="s">
        <v>4814</v>
      </c>
      <c r="Y693" t="s">
        <v>4815</v>
      </c>
      <c r="Z693" t="s">
        <v>4816</v>
      </c>
      <c r="AA693" t="s">
        <v>219</v>
      </c>
      <c r="AB693" t="s">
        <v>4813</v>
      </c>
      <c r="AC693" t="s">
        <v>1861</v>
      </c>
      <c r="AD693" t="s">
        <v>116</v>
      </c>
      <c r="AE693" t="s">
        <v>117</v>
      </c>
      <c r="AF693">
        <v>96950</v>
      </c>
      <c r="AG693" t="s">
        <v>118</v>
      </c>
      <c r="AH693" t="s">
        <v>119</v>
      </c>
      <c r="AI693">
        <v>16702352020</v>
      </c>
      <c r="AK693" t="s">
        <v>4817</v>
      </c>
      <c r="BC693" t="str">
        <f>"43-3031.00"</f>
        <v>43-3031.00</v>
      </c>
      <c r="BD693" t="s">
        <v>176</v>
      </c>
      <c r="BE693" t="s">
        <v>5870</v>
      </c>
      <c r="BF693" t="s">
        <v>219</v>
      </c>
      <c r="BG693">
        <v>1</v>
      </c>
      <c r="BH693">
        <v>1</v>
      </c>
      <c r="BI693" s="1">
        <v>44248</v>
      </c>
      <c r="BJ693" s="1">
        <v>44612</v>
      </c>
      <c r="BK693" s="1">
        <v>44248</v>
      </c>
      <c r="BL693" s="1">
        <v>44612</v>
      </c>
      <c r="BM693">
        <v>36</v>
      </c>
      <c r="BN693">
        <v>0</v>
      </c>
      <c r="BO693">
        <v>8</v>
      </c>
      <c r="BP693">
        <v>7</v>
      </c>
      <c r="BQ693">
        <v>7</v>
      </c>
      <c r="BR693">
        <v>7</v>
      </c>
      <c r="BS693">
        <v>7</v>
      </c>
      <c r="BT693">
        <v>0</v>
      </c>
      <c r="BU693" t="str">
        <f>"8:00 AM"</f>
        <v>8:00 AM</v>
      </c>
      <c r="BV693" t="str">
        <f t="shared" si="44"/>
        <v>5:00 PM</v>
      </c>
      <c r="BW693" t="s">
        <v>349</v>
      </c>
      <c r="BX693">
        <v>0</v>
      </c>
      <c r="BY693">
        <v>24</v>
      </c>
      <c r="BZ693" t="s">
        <v>111</v>
      </c>
      <c r="CA693">
        <v>0</v>
      </c>
      <c r="CB693" t="s">
        <v>5871</v>
      </c>
      <c r="CC693" t="s">
        <v>4813</v>
      </c>
      <c r="CD693" t="s">
        <v>1861</v>
      </c>
      <c r="CE693" t="s">
        <v>116</v>
      </c>
      <c r="CF693" t="s">
        <v>117</v>
      </c>
      <c r="CG693">
        <v>96950</v>
      </c>
      <c r="CH693" s="3">
        <v>13.9</v>
      </c>
      <c r="CI693" s="3">
        <v>13.9</v>
      </c>
      <c r="CJ693" s="3">
        <v>0</v>
      </c>
      <c r="CK693" s="3">
        <v>0</v>
      </c>
      <c r="CL693" t="s">
        <v>132</v>
      </c>
      <c r="CM693" t="s">
        <v>119</v>
      </c>
      <c r="CN693" t="s">
        <v>133</v>
      </c>
      <c r="CP693" t="s">
        <v>111</v>
      </c>
      <c r="CQ693" t="s">
        <v>134</v>
      </c>
      <c r="CR693" t="s">
        <v>111</v>
      </c>
      <c r="CS693" t="s">
        <v>111</v>
      </c>
      <c r="CT693" t="s">
        <v>119</v>
      </c>
      <c r="CU693" t="s">
        <v>134</v>
      </c>
      <c r="CV693" t="s">
        <v>119</v>
      </c>
      <c r="CW693" t="s">
        <v>5872</v>
      </c>
      <c r="CX693">
        <v>16702352020</v>
      </c>
      <c r="CY693" t="s">
        <v>4817</v>
      </c>
      <c r="CZ693" t="s">
        <v>119</v>
      </c>
      <c r="DA693" t="s">
        <v>134</v>
      </c>
      <c r="DB693" t="s">
        <v>111</v>
      </c>
    </row>
    <row r="694" spans="1:111" ht="15" customHeight="1" x14ac:dyDescent="0.25">
      <c r="A694" t="s">
        <v>5342</v>
      </c>
      <c r="B694" t="s">
        <v>109</v>
      </c>
      <c r="C694" s="1">
        <v>44084.044314583334</v>
      </c>
      <c r="D694" s="1">
        <v>44131</v>
      </c>
      <c r="E694" t="s">
        <v>110</v>
      </c>
      <c r="G694" t="s">
        <v>134</v>
      </c>
      <c r="H694" t="s">
        <v>111</v>
      </c>
      <c r="I694" t="s">
        <v>111</v>
      </c>
      <c r="J694" t="s">
        <v>5343</v>
      </c>
      <c r="K694" t="s">
        <v>5344</v>
      </c>
      <c r="L694" t="s">
        <v>5345</v>
      </c>
      <c r="N694" t="s">
        <v>545</v>
      </c>
      <c r="O694" t="s">
        <v>117</v>
      </c>
      <c r="P694">
        <v>96952</v>
      </c>
      <c r="Q694" t="s">
        <v>118</v>
      </c>
      <c r="S694">
        <v>16707894016</v>
      </c>
      <c r="U694">
        <v>722330</v>
      </c>
      <c r="V694" t="s">
        <v>120</v>
      </c>
      <c r="X694" t="s">
        <v>5346</v>
      </c>
      <c r="Y694" t="s">
        <v>5347</v>
      </c>
      <c r="Z694" t="s">
        <v>1898</v>
      </c>
      <c r="AA694" t="s">
        <v>5348</v>
      </c>
      <c r="AB694" t="s">
        <v>5345</v>
      </c>
      <c r="AD694" t="s">
        <v>545</v>
      </c>
      <c r="AE694" t="s">
        <v>117</v>
      </c>
      <c r="AF694">
        <v>969520458</v>
      </c>
      <c r="AG694" t="s">
        <v>118</v>
      </c>
      <c r="AI694">
        <v>16707894016</v>
      </c>
      <c r="AK694" t="s">
        <v>5349</v>
      </c>
      <c r="BC694" t="str">
        <f>"35-2011.00"</f>
        <v>35-2011.00</v>
      </c>
      <c r="BD694" t="s">
        <v>2446</v>
      </c>
      <c r="BE694" t="s">
        <v>5350</v>
      </c>
      <c r="BF694" t="s">
        <v>749</v>
      </c>
      <c r="BG694">
        <v>1</v>
      </c>
      <c r="BI694" s="1">
        <v>44070</v>
      </c>
      <c r="BJ694" s="1">
        <v>44377</v>
      </c>
      <c r="BM694">
        <v>40</v>
      </c>
      <c r="BN694">
        <v>0</v>
      </c>
      <c r="BO694">
        <v>8</v>
      </c>
      <c r="BP694">
        <v>8</v>
      </c>
      <c r="BQ694">
        <v>8</v>
      </c>
      <c r="BR694">
        <v>8</v>
      </c>
      <c r="BS694">
        <v>8</v>
      </c>
      <c r="BT694">
        <v>0</v>
      </c>
      <c r="BU694" t="str">
        <f>"10:00 AM"</f>
        <v>10:00 AM</v>
      </c>
      <c r="BV694" t="str">
        <f>"7:00 PM"</f>
        <v>7:00 PM</v>
      </c>
      <c r="BW694" t="s">
        <v>162</v>
      </c>
      <c r="BX694">
        <v>0</v>
      </c>
      <c r="BY694">
        <v>12</v>
      </c>
      <c r="BZ694" t="s">
        <v>111</v>
      </c>
      <c r="CA694">
        <v>0</v>
      </c>
      <c r="CB694" t="s">
        <v>119</v>
      </c>
      <c r="CC694" t="s">
        <v>544</v>
      </c>
      <c r="CE694" t="s">
        <v>545</v>
      </c>
      <c r="CF694" t="s">
        <v>117</v>
      </c>
      <c r="CG694">
        <v>96952</v>
      </c>
      <c r="CH694" s="3">
        <v>9.34</v>
      </c>
      <c r="CI694" s="3">
        <v>9.34</v>
      </c>
      <c r="CJ694" s="3">
        <v>0</v>
      </c>
      <c r="CK694" s="3">
        <v>0</v>
      </c>
      <c r="CL694" t="s">
        <v>132</v>
      </c>
      <c r="CM694" t="s">
        <v>119</v>
      </c>
      <c r="CN694" t="s">
        <v>133</v>
      </c>
      <c r="CP694" t="s">
        <v>111</v>
      </c>
      <c r="CQ694" t="s">
        <v>111</v>
      </c>
      <c r="CR694" t="s">
        <v>111</v>
      </c>
      <c r="CS694" t="s">
        <v>111</v>
      </c>
      <c r="CT694" t="s">
        <v>119</v>
      </c>
      <c r="CU694" t="s">
        <v>134</v>
      </c>
      <c r="CV694" t="s">
        <v>119</v>
      </c>
      <c r="CW694" t="s">
        <v>5351</v>
      </c>
      <c r="CX694">
        <v>16707894016</v>
      </c>
      <c r="CY694" t="s">
        <v>5349</v>
      </c>
      <c r="CZ694" t="s">
        <v>119</v>
      </c>
      <c r="DA694" t="s">
        <v>134</v>
      </c>
      <c r="DB694" t="s">
        <v>111</v>
      </c>
    </row>
    <row r="695" spans="1:111" ht="15" customHeight="1" x14ac:dyDescent="0.25">
      <c r="A695" t="s">
        <v>4911</v>
      </c>
      <c r="B695" t="s">
        <v>137</v>
      </c>
      <c r="C695" s="1">
        <v>44084.31298263889</v>
      </c>
      <c r="D695" s="1">
        <v>44152</v>
      </c>
      <c r="E695" t="s">
        <v>110</v>
      </c>
      <c r="G695" t="s">
        <v>111</v>
      </c>
      <c r="H695" t="s">
        <v>111</v>
      </c>
      <c r="I695" t="s">
        <v>111</v>
      </c>
      <c r="J695" t="s">
        <v>1612</v>
      </c>
      <c r="L695" t="s">
        <v>3253</v>
      </c>
      <c r="N695" t="s">
        <v>116</v>
      </c>
      <c r="O695" t="s">
        <v>117</v>
      </c>
      <c r="P695">
        <v>96950</v>
      </c>
      <c r="Q695" t="s">
        <v>118</v>
      </c>
      <c r="S695">
        <v>16702333839</v>
      </c>
      <c r="U695">
        <v>236220</v>
      </c>
      <c r="V695" t="s">
        <v>120</v>
      </c>
      <c r="X695" t="s">
        <v>1615</v>
      </c>
      <c r="Y695" t="s">
        <v>1616</v>
      </c>
      <c r="Z695" t="s">
        <v>1617</v>
      </c>
      <c r="AA695" t="s">
        <v>711</v>
      </c>
      <c r="AB695" t="s">
        <v>4912</v>
      </c>
      <c r="AD695" t="s">
        <v>116</v>
      </c>
      <c r="AE695" t="s">
        <v>117</v>
      </c>
      <c r="AF695">
        <v>96950</v>
      </c>
      <c r="AG695" t="s">
        <v>118</v>
      </c>
      <c r="AI695">
        <v>16702333839</v>
      </c>
      <c r="AK695" t="s">
        <v>1618</v>
      </c>
      <c r="BC695" t="str">
        <f>"35-3021.00"</f>
        <v>35-3021.00</v>
      </c>
      <c r="BD695" t="s">
        <v>2036</v>
      </c>
      <c r="BE695" t="s">
        <v>4913</v>
      </c>
      <c r="BF695" t="s">
        <v>4914</v>
      </c>
      <c r="BG695">
        <v>10</v>
      </c>
      <c r="BH695">
        <v>10</v>
      </c>
      <c r="BI695" s="1">
        <v>44105</v>
      </c>
      <c r="BJ695" s="1">
        <v>44469</v>
      </c>
      <c r="BK695" s="1">
        <v>44153</v>
      </c>
      <c r="BL695" s="1">
        <v>44469</v>
      </c>
      <c r="BM695">
        <v>35</v>
      </c>
      <c r="BN695">
        <v>7</v>
      </c>
      <c r="BO695">
        <v>0</v>
      </c>
      <c r="BP695">
        <v>7</v>
      </c>
      <c r="BQ695">
        <v>0</v>
      </c>
      <c r="BR695">
        <v>7</v>
      </c>
      <c r="BS695">
        <v>7</v>
      </c>
      <c r="BT695">
        <v>7</v>
      </c>
      <c r="BU695" t="str">
        <f>"10:00 AM"</f>
        <v>10:00 AM</v>
      </c>
      <c r="BV695" t="str">
        <f>"5:00 PM"</f>
        <v>5:00 PM</v>
      </c>
      <c r="BW695" t="s">
        <v>128</v>
      </c>
      <c r="BX695">
        <v>0</v>
      </c>
      <c r="BY695">
        <v>3</v>
      </c>
      <c r="BZ695" t="s">
        <v>111</v>
      </c>
      <c r="CA695">
        <v>0</v>
      </c>
      <c r="CB695" s="2" t="s">
        <v>4915</v>
      </c>
      <c r="CC695" t="s">
        <v>3253</v>
      </c>
      <c r="CE695" t="s">
        <v>116</v>
      </c>
      <c r="CF695" t="s">
        <v>117</v>
      </c>
      <c r="CG695">
        <v>96950</v>
      </c>
      <c r="CH695" s="3">
        <v>9.75</v>
      </c>
      <c r="CI695" s="3">
        <v>14.62</v>
      </c>
      <c r="CJ695" s="3">
        <v>14.62</v>
      </c>
      <c r="CK695" s="3">
        <v>21.93</v>
      </c>
      <c r="CL695" t="s">
        <v>132</v>
      </c>
      <c r="CM695" t="s">
        <v>4916</v>
      </c>
      <c r="CN695" t="s">
        <v>133</v>
      </c>
      <c r="CP695" t="s">
        <v>111</v>
      </c>
      <c r="CQ695" t="s">
        <v>134</v>
      </c>
      <c r="CR695" t="s">
        <v>111</v>
      </c>
      <c r="CS695" t="s">
        <v>134</v>
      </c>
      <c r="CT695" t="s">
        <v>119</v>
      </c>
      <c r="CU695" t="s">
        <v>134</v>
      </c>
      <c r="CV695" t="s">
        <v>134</v>
      </c>
      <c r="CW695" t="s">
        <v>4917</v>
      </c>
      <c r="CX695">
        <v>16702333839</v>
      </c>
      <c r="CY695" t="s">
        <v>1618</v>
      </c>
      <c r="CZ695" t="s">
        <v>119</v>
      </c>
      <c r="DA695" t="s">
        <v>134</v>
      </c>
      <c r="DB695" t="s">
        <v>111</v>
      </c>
    </row>
    <row r="696" spans="1:111" ht="15" customHeight="1" x14ac:dyDescent="0.25">
      <c r="A696" t="s">
        <v>9103</v>
      </c>
      <c r="B696" t="s">
        <v>109</v>
      </c>
      <c r="C696" s="1">
        <v>44084.33876770833</v>
      </c>
      <c r="D696" s="1">
        <v>44174</v>
      </c>
      <c r="E696" t="s">
        <v>110</v>
      </c>
      <c r="G696" t="s">
        <v>111</v>
      </c>
      <c r="H696" t="s">
        <v>111</v>
      </c>
      <c r="I696" t="s">
        <v>111</v>
      </c>
      <c r="J696" t="s">
        <v>6992</v>
      </c>
      <c r="K696" t="s">
        <v>7393</v>
      </c>
      <c r="L696" t="s">
        <v>6994</v>
      </c>
      <c r="M696" t="s">
        <v>903</v>
      </c>
      <c r="N696" t="s">
        <v>116</v>
      </c>
      <c r="O696" t="s">
        <v>117</v>
      </c>
      <c r="P696">
        <v>96950</v>
      </c>
      <c r="Q696" t="s">
        <v>118</v>
      </c>
      <c r="R696" t="s">
        <v>119</v>
      </c>
      <c r="S696">
        <v>16702349889</v>
      </c>
      <c r="U696">
        <v>236116</v>
      </c>
      <c r="V696" t="s">
        <v>120</v>
      </c>
      <c r="X696" t="s">
        <v>274</v>
      </c>
      <c r="Y696" t="s">
        <v>4512</v>
      </c>
      <c r="Z696" t="s">
        <v>6995</v>
      </c>
      <c r="AA696" t="s">
        <v>6996</v>
      </c>
      <c r="AB696" t="s">
        <v>9104</v>
      </c>
      <c r="AC696" t="s">
        <v>7003</v>
      </c>
      <c r="AD696" t="s">
        <v>116</v>
      </c>
      <c r="AE696" t="s">
        <v>117</v>
      </c>
      <c r="AF696">
        <v>96950</v>
      </c>
      <c r="AG696" t="s">
        <v>118</v>
      </c>
      <c r="AH696" t="s">
        <v>119</v>
      </c>
      <c r="AI696">
        <v>16702349889</v>
      </c>
      <c r="AK696" t="s">
        <v>6998</v>
      </c>
      <c r="BC696" t="str">
        <f>"47-3012.00"</f>
        <v>47-3012.00</v>
      </c>
      <c r="BD696" t="s">
        <v>5015</v>
      </c>
      <c r="BE696" t="s">
        <v>9105</v>
      </c>
      <c r="BF696" t="s">
        <v>9106</v>
      </c>
      <c r="BG696">
        <v>2</v>
      </c>
      <c r="BI696" s="1">
        <v>44136</v>
      </c>
      <c r="BJ696" s="1">
        <v>44500</v>
      </c>
      <c r="BM696">
        <v>40</v>
      </c>
      <c r="BN696">
        <v>0</v>
      </c>
      <c r="BO696">
        <v>8</v>
      </c>
      <c r="BP696">
        <v>8</v>
      </c>
      <c r="BQ696">
        <v>8</v>
      </c>
      <c r="BR696">
        <v>8</v>
      </c>
      <c r="BS696">
        <v>8</v>
      </c>
      <c r="BT696">
        <v>0</v>
      </c>
      <c r="BU696" t="str">
        <f>"7:30 AM"</f>
        <v>7:30 AM</v>
      </c>
      <c r="BV696" t="str">
        <f>"4:30 PM"</f>
        <v>4:30 PM</v>
      </c>
      <c r="BW696" t="s">
        <v>128</v>
      </c>
      <c r="BX696">
        <v>0</v>
      </c>
      <c r="BY696">
        <v>12</v>
      </c>
      <c r="BZ696" t="s">
        <v>111</v>
      </c>
      <c r="CA696">
        <v>0</v>
      </c>
      <c r="CB696" t="s">
        <v>9107</v>
      </c>
      <c r="CC696" t="s">
        <v>7002</v>
      </c>
      <c r="CD696" t="s">
        <v>7003</v>
      </c>
      <c r="CE696" t="s">
        <v>116</v>
      </c>
      <c r="CF696" t="s">
        <v>117</v>
      </c>
      <c r="CG696">
        <v>96950</v>
      </c>
      <c r="CH696" s="3">
        <v>9.76</v>
      </c>
      <c r="CI696" s="3">
        <v>9.76</v>
      </c>
      <c r="CJ696" s="3">
        <v>14.64</v>
      </c>
      <c r="CK696" s="3">
        <v>14.64</v>
      </c>
      <c r="CL696" t="s">
        <v>132</v>
      </c>
      <c r="CM696" t="s">
        <v>9108</v>
      </c>
      <c r="CN696" t="s">
        <v>133</v>
      </c>
      <c r="CP696" t="s">
        <v>111</v>
      </c>
      <c r="CQ696" t="s">
        <v>134</v>
      </c>
      <c r="CR696" t="s">
        <v>111</v>
      </c>
      <c r="CS696" t="s">
        <v>134</v>
      </c>
      <c r="CT696" t="s">
        <v>119</v>
      </c>
      <c r="CU696" t="s">
        <v>134</v>
      </c>
      <c r="CV696" t="s">
        <v>119</v>
      </c>
      <c r="CW696" t="s">
        <v>9109</v>
      </c>
      <c r="CX696">
        <v>16702349889</v>
      </c>
      <c r="CY696" t="s">
        <v>7006</v>
      </c>
      <c r="CZ696" t="s">
        <v>268</v>
      </c>
      <c r="DA696" t="s">
        <v>134</v>
      </c>
      <c r="DB696" t="s">
        <v>111</v>
      </c>
      <c r="DC696" t="s">
        <v>274</v>
      </c>
      <c r="DD696" t="s">
        <v>4512</v>
      </c>
      <c r="DE696" t="s">
        <v>2123</v>
      </c>
      <c r="DF696" t="s">
        <v>7399</v>
      </c>
      <c r="DG696" t="s">
        <v>6998</v>
      </c>
    </row>
    <row r="697" spans="1:111" ht="15" customHeight="1" x14ac:dyDescent="0.25">
      <c r="A697" t="s">
        <v>9615</v>
      </c>
      <c r="B697" t="s">
        <v>137</v>
      </c>
      <c r="C697" s="1">
        <v>44084.356861458335</v>
      </c>
      <c r="D697" s="1">
        <v>44168</v>
      </c>
      <c r="E697" t="s">
        <v>110</v>
      </c>
      <c r="G697" t="s">
        <v>111</v>
      </c>
      <c r="H697" t="s">
        <v>111</v>
      </c>
      <c r="I697" t="s">
        <v>111</v>
      </c>
      <c r="J697" t="s">
        <v>210</v>
      </c>
      <c r="K697" t="s">
        <v>119</v>
      </c>
      <c r="L697" t="s">
        <v>212</v>
      </c>
      <c r="M697" t="s">
        <v>211</v>
      </c>
      <c r="N697" t="s">
        <v>116</v>
      </c>
      <c r="O697" t="s">
        <v>117</v>
      </c>
      <c r="P697">
        <v>96950</v>
      </c>
      <c r="Q697" t="s">
        <v>118</v>
      </c>
      <c r="R697" t="s">
        <v>119</v>
      </c>
      <c r="S697">
        <v>16702873622</v>
      </c>
      <c r="U697">
        <v>453110</v>
      </c>
      <c r="V697" t="s">
        <v>120</v>
      </c>
      <c r="X697" t="s">
        <v>213</v>
      </c>
      <c r="Y697" t="s">
        <v>214</v>
      </c>
      <c r="Z697" t="s">
        <v>215</v>
      </c>
      <c r="AA697" t="s">
        <v>216</v>
      </c>
      <c r="AB697" t="s">
        <v>212</v>
      </c>
      <c r="AC697" t="s">
        <v>211</v>
      </c>
      <c r="AD697" t="s">
        <v>116</v>
      </c>
      <c r="AE697" t="s">
        <v>117</v>
      </c>
      <c r="AF697">
        <v>96950</v>
      </c>
      <c r="AG697" t="s">
        <v>118</v>
      </c>
      <c r="AH697" t="s">
        <v>119</v>
      </c>
      <c r="AI697">
        <v>16702873622</v>
      </c>
      <c r="AK697" t="s">
        <v>217</v>
      </c>
      <c r="BC697" t="str">
        <f>"27-1023.00"</f>
        <v>27-1023.00</v>
      </c>
      <c r="BD697" t="s">
        <v>8638</v>
      </c>
      <c r="BE697" t="s">
        <v>9616</v>
      </c>
      <c r="BF697" t="s">
        <v>9617</v>
      </c>
      <c r="BG697">
        <v>2</v>
      </c>
      <c r="BH697">
        <v>2</v>
      </c>
      <c r="BI697" s="1">
        <v>44105</v>
      </c>
      <c r="BJ697" s="1">
        <v>44469</v>
      </c>
      <c r="BK697" s="1">
        <v>44169</v>
      </c>
      <c r="BL697" s="1">
        <v>44469</v>
      </c>
      <c r="BM697">
        <v>40</v>
      </c>
      <c r="BN697">
        <v>0</v>
      </c>
      <c r="BO697">
        <v>8</v>
      </c>
      <c r="BP697">
        <v>8</v>
      </c>
      <c r="BQ697">
        <v>8</v>
      </c>
      <c r="BR697">
        <v>8</v>
      </c>
      <c r="BS697">
        <v>8</v>
      </c>
      <c r="BT697">
        <v>0</v>
      </c>
      <c r="BU697" t="str">
        <f t="shared" ref="BU697:BU704" si="45">"8:00 AM"</f>
        <v>8:00 AM</v>
      </c>
      <c r="BV697" t="str">
        <f>"5:00 PM"</f>
        <v>5:00 PM</v>
      </c>
      <c r="BW697" t="s">
        <v>128</v>
      </c>
      <c r="BX697">
        <v>0</v>
      </c>
      <c r="BY697">
        <v>6</v>
      </c>
      <c r="BZ697" t="s">
        <v>111</v>
      </c>
      <c r="CA697">
        <v>0</v>
      </c>
      <c r="CB697" s="2" t="s">
        <v>9618</v>
      </c>
      <c r="CC697" t="s">
        <v>212</v>
      </c>
      <c r="CD697" t="s">
        <v>119</v>
      </c>
      <c r="CE697" t="s">
        <v>116</v>
      </c>
      <c r="CF697" t="s">
        <v>117</v>
      </c>
      <c r="CG697">
        <v>96950</v>
      </c>
      <c r="CH697" s="3">
        <v>10.26</v>
      </c>
      <c r="CI697" s="3">
        <v>10.26</v>
      </c>
      <c r="CJ697" s="3">
        <v>15.39</v>
      </c>
      <c r="CK697" s="3">
        <v>15.39</v>
      </c>
      <c r="CL697" t="s">
        <v>132</v>
      </c>
      <c r="CM697" t="s">
        <v>119</v>
      </c>
      <c r="CN697" t="s">
        <v>133</v>
      </c>
      <c r="CP697" t="s">
        <v>111</v>
      </c>
      <c r="CQ697" t="s">
        <v>134</v>
      </c>
      <c r="CR697" t="s">
        <v>111</v>
      </c>
      <c r="CS697" t="s">
        <v>134</v>
      </c>
      <c r="CT697" t="s">
        <v>119</v>
      </c>
      <c r="CU697" t="s">
        <v>134</v>
      </c>
      <c r="CV697" t="s">
        <v>119</v>
      </c>
      <c r="CW697" t="s">
        <v>119</v>
      </c>
      <c r="CX697">
        <v>16702873622</v>
      </c>
      <c r="CY697" t="s">
        <v>217</v>
      </c>
      <c r="CZ697" t="s">
        <v>119</v>
      </c>
      <c r="DA697" t="s">
        <v>134</v>
      </c>
      <c r="DB697" t="s">
        <v>111</v>
      </c>
    </row>
    <row r="698" spans="1:111" ht="15" customHeight="1" x14ac:dyDescent="0.25">
      <c r="A698" t="s">
        <v>7376</v>
      </c>
      <c r="B698" t="s">
        <v>137</v>
      </c>
      <c r="C698" s="1">
        <v>44084.371528703705</v>
      </c>
      <c r="D698" s="1">
        <v>44169</v>
      </c>
      <c r="E698" t="s">
        <v>110</v>
      </c>
      <c r="G698" t="s">
        <v>111</v>
      </c>
      <c r="H698" t="s">
        <v>111</v>
      </c>
      <c r="I698" t="s">
        <v>111</v>
      </c>
      <c r="J698" t="s">
        <v>210</v>
      </c>
      <c r="K698" t="s">
        <v>119</v>
      </c>
      <c r="L698" t="s">
        <v>212</v>
      </c>
      <c r="M698" t="s">
        <v>211</v>
      </c>
      <c r="N698" t="s">
        <v>116</v>
      </c>
      <c r="O698" t="s">
        <v>117</v>
      </c>
      <c r="P698">
        <v>96950</v>
      </c>
      <c r="Q698" t="s">
        <v>118</v>
      </c>
      <c r="R698" t="s">
        <v>119</v>
      </c>
      <c r="S698">
        <v>16702873622</v>
      </c>
      <c r="U698">
        <v>812112</v>
      </c>
      <c r="V698" t="s">
        <v>120</v>
      </c>
      <c r="X698" t="s">
        <v>213</v>
      </c>
      <c r="Y698" t="s">
        <v>214</v>
      </c>
      <c r="Z698" t="s">
        <v>215</v>
      </c>
      <c r="AA698" t="s">
        <v>216</v>
      </c>
      <c r="AB698" t="s">
        <v>212</v>
      </c>
      <c r="AC698" t="s">
        <v>211</v>
      </c>
      <c r="AD698" t="s">
        <v>116</v>
      </c>
      <c r="AE698" t="s">
        <v>117</v>
      </c>
      <c r="AF698">
        <v>96950</v>
      </c>
      <c r="AG698" t="s">
        <v>118</v>
      </c>
      <c r="AH698" t="s">
        <v>119</v>
      </c>
      <c r="AI698">
        <v>16702873622</v>
      </c>
      <c r="AK698" t="s">
        <v>217</v>
      </c>
      <c r="BC698" t="str">
        <f>"37-2011.00"</f>
        <v>37-2011.00</v>
      </c>
      <c r="BD698" t="s">
        <v>898</v>
      </c>
      <c r="BE698" t="s">
        <v>7377</v>
      </c>
      <c r="BF698" t="s">
        <v>2484</v>
      </c>
      <c r="BG698">
        <v>2</v>
      </c>
      <c r="BH698">
        <v>2</v>
      </c>
      <c r="BI698" s="1">
        <v>44105</v>
      </c>
      <c r="BJ698" s="1">
        <v>44469</v>
      </c>
      <c r="BK698" s="1">
        <v>44169</v>
      </c>
      <c r="BL698" s="1">
        <v>44469</v>
      </c>
      <c r="BM698">
        <v>40</v>
      </c>
      <c r="BN698">
        <v>0</v>
      </c>
      <c r="BO698">
        <v>8</v>
      </c>
      <c r="BP698">
        <v>8</v>
      </c>
      <c r="BQ698">
        <v>8</v>
      </c>
      <c r="BR698">
        <v>8</v>
      </c>
      <c r="BS698">
        <v>8</v>
      </c>
      <c r="BT698">
        <v>0</v>
      </c>
      <c r="BU698" t="str">
        <f t="shared" si="45"/>
        <v>8:00 AM</v>
      </c>
      <c r="BV698" t="str">
        <f>"5:00 PM"</f>
        <v>5:00 PM</v>
      </c>
      <c r="BW698" t="s">
        <v>128</v>
      </c>
      <c r="BX698">
        <v>0</v>
      </c>
      <c r="BY698">
        <v>0</v>
      </c>
      <c r="BZ698" t="s">
        <v>111</v>
      </c>
      <c r="CA698">
        <v>0</v>
      </c>
      <c r="CB698" t="s">
        <v>7378</v>
      </c>
      <c r="CC698" t="s">
        <v>212</v>
      </c>
      <c r="CD698" t="s">
        <v>119</v>
      </c>
      <c r="CE698" t="s">
        <v>116</v>
      </c>
      <c r="CF698" t="s">
        <v>117</v>
      </c>
      <c r="CG698">
        <v>96950</v>
      </c>
      <c r="CH698" s="3">
        <v>10.42</v>
      </c>
      <c r="CI698" s="3">
        <v>10.42</v>
      </c>
      <c r="CJ698" s="3">
        <v>15.63</v>
      </c>
      <c r="CK698" s="3">
        <v>15.63</v>
      </c>
      <c r="CL698" t="s">
        <v>132</v>
      </c>
      <c r="CM698" t="s">
        <v>119</v>
      </c>
      <c r="CN698" t="s">
        <v>133</v>
      </c>
      <c r="CP698" t="s">
        <v>111</v>
      </c>
      <c r="CQ698" t="s">
        <v>134</v>
      </c>
      <c r="CR698" t="s">
        <v>111</v>
      </c>
      <c r="CS698" t="s">
        <v>134</v>
      </c>
      <c r="CT698" t="s">
        <v>119</v>
      </c>
      <c r="CU698" t="s">
        <v>134</v>
      </c>
      <c r="CV698" t="s">
        <v>119</v>
      </c>
      <c r="CW698" t="s">
        <v>119</v>
      </c>
      <c r="CX698">
        <v>16702873622</v>
      </c>
      <c r="CY698" t="s">
        <v>217</v>
      </c>
      <c r="CZ698" t="s">
        <v>119</v>
      </c>
      <c r="DA698" t="s">
        <v>134</v>
      </c>
      <c r="DB698" t="s">
        <v>111</v>
      </c>
    </row>
    <row r="699" spans="1:111" ht="15" customHeight="1" x14ac:dyDescent="0.25">
      <c r="A699" t="s">
        <v>8470</v>
      </c>
      <c r="B699" t="s">
        <v>137</v>
      </c>
      <c r="C699" s="1">
        <v>44084.400677199075</v>
      </c>
      <c r="D699" s="1">
        <v>44169</v>
      </c>
      <c r="E699" t="s">
        <v>110</v>
      </c>
      <c r="G699" t="s">
        <v>111</v>
      </c>
      <c r="H699" t="s">
        <v>111</v>
      </c>
      <c r="I699" t="s">
        <v>111</v>
      </c>
      <c r="J699" t="s">
        <v>210</v>
      </c>
      <c r="K699" t="s">
        <v>119</v>
      </c>
      <c r="L699" t="s">
        <v>211</v>
      </c>
      <c r="M699" t="s">
        <v>212</v>
      </c>
      <c r="N699" t="s">
        <v>116</v>
      </c>
      <c r="O699" t="s">
        <v>117</v>
      </c>
      <c r="P699">
        <v>96950</v>
      </c>
      <c r="Q699" t="s">
        <v>118</v>
      </c>
      <c r="R699" t="s">
        <v>119</v>
      </c>
      <c r="S699">
        <v>16702873622</v>
      </c>
      <c r="U699">
        <v>5616</v>
      </c>
      <c r="V699" t="s">
        <v>120</v>
      </c>
      <c r="X699" t="s">
        <v>213</v>
      </c>
      <c r="Y699" t="s">
        <v>214</v>
      </c>
      <c r="Z699" t="s">
        <v>215</v>
      </c>
      <c r="AA699" t="s">
        <v>216</v>
      </c>
      <c r="AB699" t="s">
        <v>211</v>
      </c>
      <c r="AC699" t="s">
        <v>212</v>
      </c>
      <c r="AD699" t="s">
        <v>116</v>
      </c>
      <c r="AE699" t="s">
        <v>117</v>
      </c>
      <c r="AF699">
        <v>96950</v>
      </c>
      <c r="AG699" t="s">
        <v>118</v>
      </c>
      <c r="AH699" t="s">
        <v>119</v>
      </c>
      <c r="AI699">
        <v>16702873622</v>
      </c>
      <c r="AK699" t="s">
        <v>217</v>
      </c>
      <c r="BC699" t="str">
        <f>"33-9032.00"</f>
        <v>33-9032.00</v>
      </c>
      <c r="BD699" t="s">
        <v>1887</v>
      </c>
      <c r="BE699" t="s">
        <v>1888</v>
      </c>
      <c r="BF699" t="s">
        <v>1889</v>
      </c>
      <c r="BG699">
        <v>7</v>
      </c>
      <c r="BH699">
        <v>7</v>
      </c>
      <c r="BI699" s="1">
        <v>44105</v>
      </c>
      <c r="BJ699" s="1">
        <v>44469</v>
      </c>
      <c r="BK699" s="1">
        <v>44169</v>
      </c>
      <c r="BL699" s="1">
        <v>44469</v>
      </c>
      <c r="BM699">
        <v>40</v>
      </c>
      <c r="BN699">
        <v>0</v>
      </c>
      <c r="BO699">
        <v>8</v>
      </c>
      <c r="BP699">
        <v>8</v>
      </c>
      <c r="BQ699">
        <v>8</v>
      </c>
      <c r="BR699">
        <v>8</v>
      </c>
      <c r="BS699">
        <v>8</v>
      </c>
      <c r="BT699">
        <v>0</v>
      </c>
      <c r="BU699" t="str">
        <f t="shared" si="45"/>
        <v>8:00 AM</v>
      </c>
      <c r="BV699" t="str">
        <f>"5:00 PM"</f>
        <v>5:00 PM</v>
      </c>
      <c r="BW699" t="s">
        <v>128</v>
      </c>
      <c r="BX699">
        <v>0</v>
      </c>
      <c r="BY699">
        <v>12</v>
      </c>
      <c r="BZ699" t="s">
        <v>111</v>
      </c>
      <c r="CA699">
        <v>0</v>
      </c>
      <c r="CB699" t="s">
        <v>119</v>
      </c>
      <c r="CC699" t="s">
        <v>1411</v>
      </c>
      <c r="CD699" t="s">
        <v>1412</v>
      </c>
      <c r="CE699" t="s">
        <v>116</v>
      </c>
      <c r="CF699" t="s">
        <v>117</v>
      </c>
      <c r="CG699">
        <v>96950</v>
      </c>
      <c r="CH699" s="3">
        <v>9.8000000000000007</v>
      </c>
      <c r="CI699" s="3">
        <v>9.8000000000000007</v>
      </c>
      <c r="CJ699" s="3">
        <v>14.7</v>
      </c>
      <c r="CK699" s="3">
        <v>14.7</v>
      </c>
      <c r="CL699" t="s">
        <v>132</v>
      </c>
      <c r="CM699" t="s">
        <v>119</v>
      </c>
      <c r="CN699" t="s">
        <v>133</v>
      </c>
      <c r="CP699" t="s">
        <v>134</v>
      </c>
      <c r="CQ699" t="s">
        <v>134</v>
      </c>
      <c r="CR699" t="s">
        <v>134</v>
      </c>
      <c r="CS699" t="s">
        <v>134</v>
      </c>
      <c r="CT699" t="s">
        <v>119</v>
      </c>
      <c r="CU699" t="s">
        <v>134</v>
      </c>
      <c r="CV699" t="s">
        <v>119</v>
      </c>
      <c r="CW699" t="s">
        <v>119</v>
      </c>
      <c r="CX699">
        <v>16702873622</v>
      </c>
      <c r="CY699" t="s">
        <v>217</v>
      </c>
      <c r="CZ699" t="s">
        <v>119</v>
      </c>
      <c r="DA699" t="s">
        <v>134</v>
      </c>
      <c r="DB699" t="s">
        <v>111</v>
      </c>
    </row>
    <row r="700" spans="1:111" ht="15" customHeight="1" x14ac:dyDescent="0.25">
      <c r="A700" t="s">
        <v>8379</v>
      </c>
      <c r="B700" t="s">
        <v>193</v>
      </c>
      <c r="C700" s="1">
        <v>44084.848994907406</v>
      </c>
      <c r="D700" s="1">
        <v>44173</v>
      </c>
      <c r="E700" t="s">
        <v>110</v>
      </c>
      <c r="G700" t="s">
        <v>111</v>
      </c>
      <c r="H700" t="s">
        <v>111</v>
      </c>
      <c r="I700" t="s">
        <v>111</v>
      </c>
      <c r="J700" t="s">
        <v>3283</v>
      </c>
      <c r="L700" t="s">
        <v>3284</v>
      </c>
      <c r="M700" t="s">
        <v>3285</v>
      </c>
      <c r="N700" t="s">
        <v>116</v>
      </c>
      <c r="O700" t="s">
        <v>117</v>
      </c>
      <c r="P700">
        <v>96950</v>
      </c>
      <c r="Q700" t="s">
        <v>118</v>
      </c>
      <c r="S700">
        <v>16702356238</v>
      </c>
      <c r="U700">
        <v>56132</v>
      </c>
      <c r="V700" t="s">
        <v>120</v>
      </c>
      <c r="X700" t="s">
        <v>3286</v>
      </c>
      <c r="Y700" t="s">
        <v>3287</v>
      </c>
      <c r="Z700" t="s">
        <v>3288</v>
      </c>
      <c r="AA700" t="s">
        <v>2160</v>
      </c>
      <c r="AB700" t="s">
        <v>3284</v>
      </c>
      <c r="AC700" t="s">
        <v>3285</v>
      </c>
      <c r="AD700" t="s">
        <v>116</v>
      </c>
      <c r="AE700" t="s">
        <v>117</v>
      </c>
      <c r="AF700">
        <v>96950</v>
      </c>
      <c r="AG700" t="s">
        <v>118</v>
      </c>
      <c r="AI700">
        <v>16702356238</v>
      </c>
      <c r="AK700" t="s">
        <v>3289</v>
      </c>
      <c r="BC700" t="str">
        <f>"37-2011.00"</f>
        <v>37-2011.00</v>
      </c>
      <c r="BD700" t="s">
        <v>898</v>
      </c>
      <c r="BE700" t="s">
        <v>3290</v>
      </c>
      <c r="BF700" t="s">
        <v>3291</v>
      </c>
      <c r="BG700">
        <v>15</v>
      </c>
      <c r="BI700" s="1">
        <v>44105</v>
      </c>
      <c r="BJ700" s="1">
        <v>44469</v>
      </c>
      <c r="BM700">
        <v>35</v>
      </c>
      <c r="BN700">
        <v>0</v>
      </c>
      <c r="BO700">
        <v>7</v>
      </c>
      <c r="BP700">
        <v>7</v>
      </c>
      <c r="BQ700">
        <v>7</v>
      </c>
      <c r="BR700">
        <v>7</v>
      </c>
      <c r="BS700">
        <v>7</v>
      </c>
      <c r="BT700">
        <v>0</v>
      </c>
      <c r="BU700" t="str">
        <f t="shared" si="45"/>
        <v>8:00 AM</v>
      </c>
      <c r="BV700" t="str">
        <f>"4:00 PM"</f>
        <v>4:00 PM</v>
      </c>
      <c r="BW700" t="s">
        <v>128</v>
      </c>
      <c r="BX700">
        <v>0</v>
      </c>
      <c r="BY700">
        <v>12</v>
      </c>
      <c r="BZ700" t="s">
        <v>111</v>
      </c>
      <c r="CA700">
        <v>0</v>
      </c>
      <c r="CB700" t="s">
        <v>8380</v>
      </c>
      <c r="CC700" t="s">
        <v>3293</v>
      </c>
      <c r="CD700" t="s">
        <v>903</v>
      </c>
      <c r="CE700" t="s">
        <v>116</v>
      </c>
      <c r="CF700" t="s">
        <v>117</v>
      </c>
      <c r="CG700">
        <v>96950</v>
      </c>
      <c r="CH700" s="3">
        <v>10.42</v>
      </c>
      <c r="CI700" s="3">
        <v>10.42</v>
      </c>
      <c r="CJ700" s="3">
        <v>15.63</v>
      </c>
      <c r="CK700" s="3">
        <v>15.63</v>
      </c>
      <c r="CL700" t="s">
        <v>132</v>
      </c>
      <c r="CM700" t="s">
        <v>119</v>
      </c>
      <c r="CN700" t="s">
        <v>133</v>
      </c>
      <c r="CP700" t="s">
        <v>111</v>
      </c>
      <c r="CQ700" t="s">
        <v>134</v>
      </c>
      <c r="CR700" t="s">
        <v>111</v>
      </c>
      <c r="CS700" t="s">
        <v>134</v>
      </c>
      <c r="CT700" t="s">
        <v>119</v>
      </c>
      <c r="CU700" t="s">
        <v>134</v>
      </c>
      <c r="CV700" t="s">
        <v>134</v>
      </c>
      <c r="CW700" t="s">
        <v>119</v>
      </c>
      <c r="CX700">
        <v>16702356238</v>
      </c>
      <c r="CY700" t="s">
        <v>3289</v>
      </c>
      <c r="CZ700" t="s">
        <v>119</v>
      </c>
      <c r="DA700" t="s">
        <v>134</v>
      </c>
      <c r="DB700" t="s">
        <v>111</v>
      </c>
    </row>
    <row r="701" spans="1:111" ht="15" customHeight="1" x14ac:dyDescent="0.25">
      <c r="A701" t="s">
        <v>769</v>
      </c>
      <c r="B701" t="s">
        <v>109</v>
      </c>
      <c r="C701" s="1">
        <v>44084.933391550927</v>
      </c>
      <c r="D701" s="1">
        <v>44131</v>
      </c>
      <c r="E701" t="s">
        <v>138</v>
      </c>
      <c r="F701" s="1">
        <v>44103.833333333336</v>
      </c>
      <c r="G701" t="s">
        <v>134</v>
      </c>
      <c r="H701" t="s">
        <v>111</v>
      </c>
      <c r="I701" t="s">
        <v>111</v>
      </c>
      <c r="J701" t="s">
        <v>770</v>
      </c>
      <c r="K701" t="s">
        <v>771</v>
      </c>
      <c r="L701" t="s">
        <v>772</v>
      </c>
      <c r="M701" t="s">
        <v>773</v>
      </c>
      <c r="N701" t="s">
        <v>116</v>
      </c>
      <c r="O701" t="s">
        <v>117</v>
      </c>
      <c r="P701">
        <v>96950</v>
      </c>
      <c r="Q701" t="s">
        <v>118</v>
      </c>
      <c r="R701" t="s">
        <v>119</v>
      </c>
      <c r="S701">
        <v>16702331333</v>
      </c>
      <c r="U701">
        <v>72111</v>
      </c>
      <c r="V701" t="s">
        <v>120</v>
      </c>
      <c r="X701" t="s">
        <v>774</v>
      </c>
      <c r="Y701" t="s">
        <v>775</v>
      </c>
      <c r="AA701" t="s">
        <v>123</v>
      </c>
      <c r="AB701" t="s">
        <v>776</v>
      </c>
      <c r="AD701" t="s">
        <v>116</v>
      </c>
      <c r="AE701" t="s">
        <v>117</v>
      </c>
      <c r="AF701">
        <v>96950</v>
      </c>
      <c r="AG701" t="s">
        <v>118</v>
      </c>
      <c r="AI701">
        <v>16702331333</v>
      </c>
      <c r="AK701" t="s">
        <v>777</v>
      </c>
      <c r="BC701" t="str">
        <f>"37-2012.00"</f>
        <v>37-2012.00</v>
      </c>
      <c r="BD701" t="s">
        <v>424</v>
      </c>
      <c r="BE701" t="s">
        <v>778</v>
      </c>
      <c r="BF701" t="s">
        <v>779</v>
      </c>
      <c r="BG701">
        <v>2</v>
      </c>
      <c r="BI701" s="1">
        <v>44105</v>
      </c>
      <c r="BJ701" s="1">
        <v>45199</v>
      </c>
      <c r="BM701">
        <v>40</v>
      </c>
      <c r="BN701">
        <v>0</v>
      </c>
      <c r="BO701">
        <v>8</v>
      </c>
      <c r="BP701">
        <v>8</v>
      </c>
      <c r="BQ701">
        <v>8</v>
      </c>
      <c r="BR701">
        <v>8</v>
      </c>
      <c r="BS701">
        <v>8</v>
      </c>
      <c r="BT701">
        <v>0</v>
      </c>
      <c r="BU701" t="str">
        <f t="shared" si="45"/>
        <v>8:00 AM</v>
      </c>
      <c r="BV701" t="str">
        <f>"5:00 PM"</f>
        <v>5:00 PM</v>
      </c>
      <c r="BW701" t="s">
        <v>128</v>
      </c>
      <c r="BX701">
        <v>0</v>
      </c>
      <c r="BY701">
        <v>12</v>
      </c>
      <c r="BZ701" t="s">
        <v>111</v>
      </c>
      <c r="CA701">
        <v>0</v>
      </c>
      <c r="CB701" t="e">
        <f>- PREVIOUS OR CURRENT WORK CERTIFICATE AS COMMERCIAL CLEANER.
- HIGH SCHOOL DIPLOMA</f>
        <v>#NAME?</v>
      </c>
      <c r="CC701" t="s">
        <v>776</v>
      </c>
      <c r="CE701" t="s">
        <v>116</v>
      </c>
      <c r="CF701" t="s">
        <v>117</v>
      </c>
      <c r="CG701">
        <v>96950</v>
      </c>
      <c r="CH701" s="3">
        <v>9.41</v>
      </c>
      <c r="CI701" s="3">
        <v>9.41</v>
      </c>
      <c r="CJ701" s="3">
        <v>14.12</v>
      </c>
      <c r="CK701" s="3">
        <v>14.12</v>
      </c>
      <c r="CL701" t="s">
        <v>132</v>
      </c>
      <c r="CM701" t="s">
        <v>509</v>
      </c>
      <c r="CN701" t="s">
        <v>133</v>
      </c>
      <c r="CP701" t="s">
        <v>111</v>
      </c>
      <c r="CQ701" t="s">
        <v>134</v>
      </c>
      <c r="CR701" t="s">
        <v>111</v>
      </c>
      <c r="CS701" t="s">
        <v>111</v>
      </c>
      <c r="CT701" t="s">
        <v>119</v>
      </c>
      <c r="CU701" t="s">
        <v>119</v>
      </c>
      <c r="CV701" t="s">
        <v>119</v>
      </c>
      <c r="CW701" t="s">
        <v>510</v>
      </c>
      <c r="CX701">
        <v>16702331333</v>
      </c>
      <c r="CY701" t="s">
        <v>777</v>
      </c>
      <c r="CZ701" t="s">
        <v>119</v>
      </c>
      <c r="DA701" t="s">
        <v>134</v>
      </c>
      <c r="DB701" t="s">
        <v>111</v>
      </c>
    </row>
    <row r="702" spans="1:111" ht="15" customHeight="1" x14ac:dyDescent="0.25">
      <c r="A702" t="s">
        <v>7530</v>
      </c>
      <c r="B702" t="s">
        <v>109</v>
      </c>
      <c r="C702" s="1">
        <v>44084.937406481484</v>
      </c>
      <c r="D702" s="1">
        <v>44173</v>
      </c>
      <c r="E702" t="s">
        <v>110</v>
      </c>
      <c r="G702" t="s">
        <v>111</v>
      </c>
      <c r="H702" t="s">
        <v>111</v>
      </c>
      <c r="I702" t="s">
        <v>111</v>
      </c>
      <c r="J702" t="s">
        <v>770</v>
      </c>
      <c r="K702" t="s">
        <v>771</v>
      </c>
      <c r="L702" t="s">
        <v>772</v>
      </c>
      <c r="M702" t="s">
        <v>773</v>
      </c>
      <c r="N702" t="s">
        <v>116</v>
      </c>
      <c r="O702" t="s">
        <v>117</v>
      </c>
      <c r="P702">
        <v>96950</v>
      </c>
      <c r="Q702" t="s">
        <v>118</v>
      </c>
      <c r="R702" t="s">
        <v>119</v>
      </c>
      <c r="S702">
        <v>16702331333</v>
      </c>
      <c r="U702">
        <v>72111</v>
      </c>
      <c r="V702" t="s">
        <v>120</v>
      </c>
      <c r="X702" t="s">
        <v>774</v>
      </c>
      <c r="Y702" t="s">
        <v>775</v>
      </c>
      <c r="AA702" t="s">
        <v>123</v>
      </c>
      <c r="AB702" t="s">
        <v>776</v>
      </c>
      <c r="AD702" t="s">
        <v>116</v>
      </c>
      <c r="AE702" t="s">
        <v>117</v>
      </c>
      <c r="AF702">
        <v>96950</v>
      </c>
      <c r="AG702" t="s">
        <v>118</v>
      </c>
      <c r="AI702">
        <v>16702331333</v>
      </c>
      <c r="AK702" t="s">
        <v>777</v>
      </c>
      <c r="BC702" t="str">
        <f>"37-2012.00"</f>
        <v>37-2012.00</v>
      </c>
      <c r="BD702" t="s">
        <v>424</v>
      </c>
      <c r="BE702" t="s">
        <v>778</v>
      </c>
      <c r="BF702" t="s">
        <v>779</v>
      </c>
      <c r="BG702">
        <v>2</v>
      </c>
      <c r="BI702" s="1">
        <v>44105</v>
      </c>
      <c r="BJ702" s="1">
        <v>44469</v>
      </c>
      <c r="BM702">
        <v>40</v>
      </c>
      <c r="BN702">
        <v>0</v>
      </c>
      <c r="BO702">
        <v>8</v>
      </c>
      <c r="BP702">
        <v>8</v>
      </c>
      <c r="BQ702">
        <v>8</v>
      </c>
      <c r="BR702">
        <v>8</v>
      </c>
      <c r="BS702">
        <v>8</v>
      </c>
      <c r="BT702">
        <v>0</v>
      </c>
      <c r="BU702" t="str">
        <f t="shared" si="45"/>
        <v>8:00 AM</v>
      </c>
      <c r="BV702" t="str">
        <f>"5:00 PM"</f>
        <v>5:00 PM</v>
      </c>
      <c r="BW702" t="s">
        <v>128</v>
      </c>
      <c r="BX702">
        <v>0</v>
      </c>
      <c r="BY702">
        <v>3</v>
      </c>
      <c r="BZ702" t="s">
        <v>111</v>
      </c>
      <c r="CA702">
        <v>0</v>
      </c>
      <c r="CB702" s="2" t="s">
        <v>7531</v>
      </c>
      <c r="CC702" t="s">
        <v>776</v>
      </c>
      <c r="CE702" t="s">
        <v>116</v>
      </c>
      <c r="CF702" t="s">
        <v>117</v>
      </c>
      <c r="CG702">
        <v>96950</v>
      </c>
      <c r="CH702" s="3">
        <v>9.41</v>
      </c>
      <c r="CI702" s="3">
        <v>9.41</v>
      </c>
      <c r="CJ702" s="3">
        <v>14.12</v>
      </c>
      <c r="CK702" s="3">
        <v>14.12</v>
      </c>
      <c r="CL702" t="s">
        <v>132</v>
      </c>
      <c r="CM702" t="s">
        <v>509</v>
      </c>
      <c r="CN702" t="s">
        <v>133</v>
      </c>
      <c r="CP702" t="s">
        <v>111</v>
      </c>
      <c r="CQ702" t="s">
        <v>134</v>
      </c>
      <c r="CR702" t="s">
        <v>111</v>
      </c>
      <c r="CS702" t="s">
        <v>111</v>
      </c>
      <c r="CT702" t="s">
        <v>119</v>
      </c>
      <c r="CU702" t="s">
        <v>119</v>
      </c>
      <c r="CV702" t="s">
        <v>119</v>
      </c>
      <c r="CW702" t="s">
        <v>510</v>
      </c>
      <c r="CX702">
        <v>16702331333</v>
      </c>
      <c r="CY702" t="s">
        <v>777</v>
      </c>
      <c r="CZ702" t="s">
        <v>119</v>
      </c>
      <c r="DA702" t="s">
        <v>134</v>
      </c>
      <c r="DB702" t="s">
        <v>111</v>
      </c>
    </row>
    <row r="703" spans="1:111" ht="15" customHeight="1" x14ac:dyDescent="0.25">
      <c r="A703" t="s">
        <v>3275</v>
      </c>
      <c r="B703" t="s">
        <v>137</v>
      </c>
      <c r="C703" s="1">
        <v>44084.942439004626</v>
      </c>
      <c r="D703" s="1">
        <v>44154</v>
      </c>
      <c r="E703" t="s">
        <v>138</v>
      </c>
      <c r="F703" s="1">
        <v>44103.833333333336</v>
      </c>
      <c r="G703" t="s">
        <v>134</v>
      </c>
      <c r="H703" t="s">
        <v>111</v>
      </c>
      <c r="I703" t="s">
        <v>111</v>
      </c>
      <c r="J703" t="s">
        <v>770</v>
      </c>
      <c r="K703" t="s">
        <v>771</v>
      </c>
      <c r="L703" t="s">
        <v>3276</v>
      </c>
      <c r="M703" t="s">
        <v>340</v>
      </c>
      <c r="N703" t="s">
        <v>116</v>
      </c>
      <c r="O703" t="s">
        <v>117</v>
      </c>
      <c r="P703">
        <v>96950</v>
      </c>
      <c r="Q703" t="s">
        <v>118</v>
      </c>
      <c r="S703">
        <v>16702331333</v>
      </c>
      <c r="U703">
        <v>72111</v>
      </c>
      <c r="V703" t="s">
        <v>120</v>
      </c>
      <c r="X703" t="s">
        <v>774</v>
      </c>
      <c r="Y703" t="s">
        <v>775</v>
      </c>
      <c r="AA703" t="s">
        <v>123</v>
      </c>
      <c r="AB703" t="s">
        <v>776</v>
      </c>
      <c r="AD703" t="s">
        <v>116</v>
      </c>
      <c r="AE703" t="s">
        <v>117</v>
      </c>
      <c r="AF703">
        <v>96950</v>
      </c>
      <c r="AG703" t="s">
        <v>118</v>
      </c>
      <c r="AH703" t="s">
        <v>119</v>
      </c>
      <c r="AI703">
        <v>16702331333</v>
      </c>
      <c r="AK703" t="s">
        <v>777</v>
      </c>
      <c r="BC703" t="str">
        <f>"43-3031.00"</f>
        <v>43-3031.00</v>
      </c>
      <c r="BD703" t="s">
        <v>176</v>
      </c>
      <c r="BE703" t="s">
        <v>3277</v>
      </c>
      <c r="BF703" t="s">
        <v>1008</v>
      </c>
      <c r="BG703">
        <v>2</v>
      </c>
      <c r="BH703">
        <v>2</v>
      </c>
      <c r="BI703" s="1">
        <v>44105</v>
      </c>
      <c r="BJ703" s="1">
        <v>44469</v>
      </c>
      <c r="BK703" s="1">
        <v>44154</v>
      </c>
      <c r="BL703" s="1">
        <v>44469</v>
      </c>
      <c r="BM703">
        <v>40</v>
      </c>
      <c r="BN703">
        <v>0</v>
      </c>
      <c r="BO703">
        <v>8</v>
      </c>
      <c r="BP703">
        <v>8</v>
      </c>
      <c r="BQ703">
        <v>8</v>
      </c>
      <c r="BR703">
        <v>8</v>
      </c>
      <c r="BS703">
        <v>8</v>
      </c>
      <c r="BT703">
        <v>0</v>
      </c>
      <c r="BU703" t="str">
        <f t="shared" si="45"/>
        <v>8:00 AM</v>
      </c>
      <c r="BV703" t="str">
        <f>"5:00 PM"</f>
        <v>5:00 PM</v>
      </c>
      <c r="BW703" t="s">
        <v>128</v>
      </c>
      <c r="BX703">
        <v>0</v>
      </c>
      <c r="BY703">
        <v>24</v>
      </c>
      <c r="BZ703" t="s">
        <v>111</v>
      </c>
      <c r="CA703">
        <v>0</v>
      </c>
      <c r="CB703" s="2" t="s">
        <v>3278</v>
      </c>
      <c r="CC703" t="s">
        <v>776</v>
      </c>
      <c r="CE703" t="s">
        <v>116</v>
      </c>
      <c r="CF703" t="s">
        <v>117</v>
      </c>
      <c r="CG703">
        <v>96950</v>
      </c>
      <c r="CH703" s="3">
        <v>13.9</v>
      </c>
      <c r="CI703" s="3">
        <v>13.9</v>
      </c>
      <c r="CJ703" s="3">
        <v>20.85</v>
      </c>
      <c r="CK703" s="3">
        <v>20.85</v>
      </c>
      <c r="CL703" t="s">
        <v>132</v>
      </c>
      <c r="CM703" t="s">
        <v>509</v>
      </c>
      <c r="CN703" t="s">
        <v>133</v>
      </c>
      <c r="CP703" t="s">
        <v>111</v>
      </c>
      <c r="CQ703" t="s">
        <v>134</v>
      </c>
      <c r="CR703" t="s">
        <v>111</v>
      </c>
      <c r="CS703" t="s">
        <v>111</v>
      </c>
      <c r="CT703" t="s">
        <v>119</v>
      </c>
      <c r="CU703" t="s">
        <v>119</v>
      </c>
      <c r="CV703" t="s">
        <v>119</v>
      </c>
      <c r="CW703" t="s">
        <v>3279</v>
      </c>
      <c r="CX703">
        <v>16702331333</v>
      </c>
      <c r="CY703" t="s">
        <v>777</v>
      </c>
      <c r="CZ703" t="s">
        <v>119</v>
      </c>
      <c r="DA703" t="s">
        <v>134</v>
      </c>
      <c r="DB703" t="s">
        <v>111</v>
      </c>
    </row>
    <row r="704" spans="1:111" ht="15" customHeight="1" x14ac:dyDescent="0.25">
      <c r="A704" t="s">
        <v>8486</v>
      </c>
      <c r="B704" t="s">
        <v>109</v>
      </c>
      <c r="C704" s="1">
        <v>44084.946208564812</v>
      </c>
      <c r="D704" s="1">
        <v>44175</v>
      </c>
      <c r="E704" t="s">
        <v>110</v>
      </c>
      <c r="G704" t="s">
        <v>111</v>
      </c>
      <c r="H704" t="s">
        <v>111</v>
      </c>
      <c r="I704" t="s">
        <v>111</v>
      </c>
      <c r="J704" t="s">
        <v>770</v>
      </c>
      <c r="K704" t="s">
        <v>771</v>
      </c>
      <c r="L704" t="s">
        <v>3276</v>
      </c>
      <c r="M704" t="s">
        <v>340</v>
      </c>
      <c r="N704" t="s">
        <v>116</v>
      </c>
      <c r="O704" t="s">
        <v>117</v>
      </c>
      <c r="P704">
        <v>96950</v>
      </c>
      <c r="Q704" t="s">
        <v>118</v>
      </c>
      <c r="S704">
        <v>16702331333</v>
      </c>
      <c r="U704">
        <v>72111</v>
      </c>
      <c r="V704" t="s">
        <v>120</v>
      </c>
      <c r="X704" t="s">
        <v>774</v>
      </c>
      <c r="Y704" t="s">
        <v>775</v>
      </c>
      <c r="AA704" t="s">
        <v>123</v>
      </c>
      <c r="AB704" t="s">
        <v>776</v>
      </c>
      <c r="AD704" t="s">
        <v>116</v>
      </c>
      <c r="AE704" t="s">
        <v>117</v>
      </c>
      <c r="AF704">
        <v>96950</v>
      </c>
      <c r="AG704" t="s">
        <v>118</v>
      </c>
      <c r="AH704" t="s">
        <v>119</v>
      </c>
      <c r="AI704">
        <v>16702331333</v>
      </c>
      <c r="AK704" t="s">
        <v>777</v>
      </c>
      <c r="BC704" t="str">
        <f>"43-3031.00"</f>
        <v>43-3031.00</v>
      </c>
      <c r="BD704" t="s">
        <v>176</v>
      </c>
      <c r="BE704" t="s">
        <v>3277</v>
      </c>
      <c r="BF704" t="s">
        <v>1008</v>
      </c>
      <c r="BG704">
        <v>2</v>
      </c>
      <c r="BI704" s="1">
        <v>44105</v>
      </c>
      <c r="BJ704" s="1">
        <v>44469</v>
      </c>
      <c r="BM704">
        <v>40</v>
      </c>
      <c r="BN704">
        <v>0</v>
      </c>
      <c r="BO704">
        <v>8</v>
      </c>
      <c r="BP704">
        <v>8</v>
      </c>
      <c r="BQ704">
        <v>8</v>
      </c>
      <c r="BR704">
        <v>8</v>
      </c>
      <c r="BS704">
        <v>8</v>
      </c>
      <c r="BT704">
        <v>0</v>
      </c>
      <c r="BU704" t="str">
        <f t="shared" si="45"/>
        <v>8:00 AM</v>
      </c>
      <c r="BV704" t="str">
        <f>"5:00 PM"</f>
        <v>5:00 PM</v>
      </c>
      <c r="BW704" t="s">
        <v>128</v>
      </c>
      <c r="BX704">
        <v>0</v>
      </c>
      <c r="BY704">
        <v>24</v>
      </c>
      <c r="BZ704" t="s">
        <v>111</v>
      </c>
      <c r="CA704">
        <v>0</v>
      </c>
      <c r="CB704" s="2" t="s">
        <v>3278</v>
      </c>
      <c r="CC704" t="s">
        <v>776</v>
      </c>
      <c r="CE704" t="s">
        <v>116</v>
      </c>
      <c r="CF704" t="s">
        <v>117</v>
      </c>
      <c r="CG704">
        <v>96950</v>
      </c>
      <c r="CH704" s="3">
        <v>13.9</v>
      </c>
      <c r="CI704" s="3">
        <v>13.9</v>
      </c>
      <c r="CJ704" s="3">
        <v>20.85</v>
      </c>
      <c r="CK704" s="3">
        <v>20.85</v>
      </c>
      <c r="CL704" t="s">
        <v>132</v>
      </c>
      <c r="CM704" t="s">
        <v>509</v>
      </c>
      <c r="CN704" t="s">
        <v>133</v>
      </c>
      <c r="CP704" t="s">
        <v>111</v>
      </c>
      <c r="CQ704" t="s">
        <v>134</v>
      </c>
      <c r="CR704" t="s">
        <v>111</v>
      </c>
      <c r="CS704" t="s">
        <v>111</v>
      </c>
      <c r="CT704" t="s">
        <v>119</v>
      </c>
      <c r="CU704" t="s">
        <v>119</v>
      </c>
      <c r="CV704" t="s">
        <v>119</v>
      </c>
      <c r="CW704" t="s">
        <v>510</v>
      </c>
      <c r="CX704">
        <v>16702331333</v>
      </c>
      <c r="CY704" t="s">
        <v>777</v>
      </c>
      <c r="CZ704" t="s">
        <v>119</v>
      </c>
      <c r="DA704" t="s">
        <v>134</v>
      </c>
      <c r="DB704" t="s">
        <v>111</v>
      </c>
    </row>
    <row r="705" spans="1:111" ht="15" customHeight="1" x14ac:dyDescent="0.25">
      <c r="A705" t="s">
        <v>5392</v>
      </c>
      <c r="B705" t="s">
        <v>193</v>
      </c>
      <c r="C705" s="1">
        <v>44085.024502546294</v>
      </c>
      <c r="D705" s="1">
        <v>44164</v>
      </c>
      <c r="E705" t="s">
        <v>110</v>
      </c>
      <c r="G705" t="s">
        <v>111</v>
      </c>
      <c r="H705" t="s">
        <v>111</v>
      </c>
      <c r="I705" t="s">
        <v>111</v>
      </c>
      <c r="J705" t="s">
        <v>4392</v>
      </c>
      <c r="K705" t="s">
        <v>119</v>
      </c>
      <c r="L705" t="s">
        <v>5393</v>
      </c>
      <c r="M705" t="s">
        <v>5394</v>
      </c>
      <c r="N705" t="s">
        <v>154</v>
      </c>
      <c r="O705" t="s">
        <v>117</v>
      </c>
      <c r="P705">
        <v>96950</v>
      </c>
      <c r="Q705" t="s">
        <v>118</v>
      </c>
      <c r="R705" t="s">
        <v>119</v>
      </c>
      <c r="S705">
        <v>16706644282</v>
      </c>
      <c r="T705">
        <v>354</v>
      </c>
      <c r="U705">
        <v>92613</v>
      </c>
      <c r="V705" t="s">
        <v>120</v>
      </c>
      <c r="X705" t="s">
        <v>5395</v>
      </c>
      <c r="Y705" t="s">
        <v>5396</v>
      </c>
      <c r="Z705" t="s">
        <v>1898</v>
      </c>
      <c r="AA705" t="s">
        <v>5397</v>
      </c>
      <c r="AB705" t="s">
        <v>5393</v>
      </c>
      <c r="AC705" t="s">
        <v>5394</v>
      </c>
      <c r="AD705" t="s">
        <v>154</v>
      </c>
      <c r="AE705" t="s">
        <v>117</v>
      </c>
      <c r="AF705">
        <v>96950</v>
      </c>
      <c r="AG705" t="s">
        <v>118</v>
      </c>
      <c r="AH705" t="s">
        <v>119</v>
      </c>
      <c r="AI705">
        <v>16706644282</v>
      </c>
      <c r="AJ705">
        <v>354</v>
      </c>
      <c r="AK705" t="s">
        <v>5398</v>
      </c>
      <c r="BC705" t="str">
        <f>"49-1011.00"</f>
        <v>49-1011.00</v>
      </c>
      <c r="BD705" t="s">
        <v>3886</v>
      </c>
      <c r="BE705" t="s">
        <v>5399</v>
      </c>
      <c r="BF705" t="s">
        <v>5400</v>
      </c>
      <c r="BG705">
        <v>1</v>
      </c>
      <c r="BI705" s="1">
        <v>44105</v>
      </c>
      <c r="BJ705" s="1">
        <v>44469</v>
      </c>
      <c r="BM705">
        <v>40</v>
      </c>
      <c r="BN705">
        <v>0</v>
      </c>
      <c r="BO705">
        <v>8</v>
      </c>
      <c r="BP705">
        <v>8</v>
      </c>
      <c r="BQ705">
        <v>8</v>
      </c>
      <c r="BR705">
        <v>8</v>
      </c>
      <c r="BS705">
        <v>8</v>
      </c>
      <c r="BT705">
        <v>0</v>
      </c>
      <c r="BU705" t="str">
        <f>"7:30 AM"</f>
        <v>7:30 AM</v>
      </c>
      <c r="BV705" t="str">
        <f>"4:30 PM"</f>
        <v>4:30 PM</v>
      </c>
      <c r="BW705" t="s">
        <v>128</v>
      </c>
      <c r="BX705">
        <v>12</v>
      </c>
      <c r="BY705">
        <v>36</v>
      </c>
      <c r="BZ705" t="s">
        <v>134</v>
      </c>
      <c r="CA705">
        <v>2</v>
      </c>
      <c r="CB705" t="s">
        <v>5401</v>
      </c>
      <c r="CC705" t="s">
        <v>5402</v>
      </c>
      <c r="CD705" t="s">
        <v>1489</v>
      </c>
      <c r="CE705" t="s">
        <v>154</v>
      </c>
      <c r="CF705" t="s">
        <v>117</v>
      </c>
      <c r="CG705">
        <v>96950</v>
      </c>
      <c r="CH705" s="3">
        <v>24.99</v>
      </c>
      <c r="CI705" s="3">
        <v>24.99</v>
      </c>
      <c r="CJ705" s="3">
        <v>37.49</v>
      </c>
      <c r="CK705" s="3">
        <v>37.49</v>
      </c>
      <c r="CL705" t="s">
        <v>132</v>
      </c>
      <c r="CM705" t="s">
        <v>119</v>
      </c>
      <c r="CN705" t="s">
        <v>133</v>
      </c>
      <c r="CP705" t="s">
        <v>111</v>
      </c>
      <c r="CQ705" t="s">
        <v>134</v>
      </c>
      <c r="CR705" t="s">
        <v>111</v>
      </c>
      <c r="CS705" t="s">
        <v>134</v>
      </c>
      <c r="CT705" t="s">
        <v>134</v>
      </c>
      <c r="CU705" t="s">
        <v>134</v>
      </c>
      <c r="CV705" t="s">
        <v>119</v>
      </c>
      <c r="CW705" t="s">
        <v>5403</v>
      </c>
      <c r="CX705">
        <v>16706644282</v>
      </c>
      <c r="CY705" t="s">
        <v>4388</v>
      </c>
      <c r="CZ705" t="s">
        <v>4389</v>
      </c>
      <c r="DA705" t="s">
        <v>134</v>
      </c>
      <c r="DB705" t="s">
        <v>111</v>
      </c>
      <c r="DC705" t="s">
        <v>4390</v>
      </c>
      <c r="DD705" t="s">
        <v>4391</v>
      </c>
      <c r="DE705" t="s">
        <v>2043</v>
      </c>
      <c r="DF705" t="s">
        <v>4392</v>
      </c>
      <c r="DG705" t="s">
        <v>4393</v>
      </c>
    </row>
    <row r="706" spans="1:111" ht="15" customHeight="1" x14ac:dyDescent="0.25">
      <c r="A706" t="s">
        <v>8227</v>
      </c>
      <c r="B706" t="s">
        <v>193</v>
      </c>
      <c r="C706" s="1">
        <v>44085.032438425929</v>
      </c>
      <c r="D706" s="1">
        <v>44158</v>
      </c>
      <c r="E706" t="s">
        <v>110</v>
      </c>
      <c r="G706" t="s">
        <v>111</v>
      </c>
      <c r="H706" t="s">
        <v>111</v>
      </c>
      <c r="I706" t="s">
        <v>111</v>
      </c>
      <c r="J706" t="s">
        <v>4392</v>
      </c>
      <c r="K706" t="s">
        <v>119</v>
      </c>
      <c r="L706" t="s">
        <v>5393</v>
      </c>
      <c r="M706" t="s">
        <v>5394</v>
      </c>
      <c r="N706" t="s">
        <v>154</v>
      </c>
      <c r="O706" t="s">
        <v>117</v>
      </c>
      <c r="P706">
        <v>96950</v>
      </c>
      <c r="Q706" t="s">
        <v>118</v>
      </c>
      <c r="R706" t="s">
        <v>119</v>
      </c>
      <c r="S706">
        <v>16706644282</v>
      </c>
      <c r="T706">
        <v>354</v>
      </c>
      <c r="U706">
        <v>92613</v>
      </c>
      <c r="V706" t="s">
        <v>120</v>
      </c>
      <c r="X706" t="s">
        <v>5395</v>
      </c>
      <c r="Y706" t="s">
        <v>5396</v>
      </c>
      <c r="Z706" t="s">
        <v>1898</v>
      </c>
      <c r="AA706" t="s">
        <v>5397</v>
      </c>
      <c r="AB706" t="s">
        <v>5393</v>
      </c>
      <c r="AC706" t="s">
        <v>5394</v>
      </c>
      <c r="AD706" t="s">
        <v>154</v>
      </c>
      <c r="AE706" t="s">
        <v>117</v>
      </c>
      <c r="AF706">
        <v>96950</v>
      </c>
      <c r="AG706" t="s">
        <v>118</v>
      </c>
      <c r="AH706" t="s">
        <v>119</v>
      </c>
      <c r="AI706">
        <v>16706644282</v>
      </c>
      <c r="AJ706">
        <v>354</v>
      </c>
      <c r="AK706" t="s">
        <v>5398</v>
      </c>
      <c r="BC706" t="str">
        <f>"49-9041.00"</f>
        <v>49-9041.00</v>
      </c>
      <c r="BD706" t="s">
        <v>8228</v>
      </c>
      <c r="BE706" t="s">
        <v>8229</v>
      </c>
      <c r="BF706" t="s">
        <v>8230</v>
      </c>
      <c r="BG706">
        <v>4</v>
      </c>
      <c r="BI706" s="1">
        <v>44123</v>
      </c>
      <c r="BJ706" s="1">
        <v>44469</v>
      </c>
      <c r="BM706">
        <v>40</v>
      </c>
      <c r="BN706">
        <v>0</v>
      </c>
      <c r="BO706">
        <v>8</v>
      </c>
      <c r="BP706">
        <v>8</v>
      </c>
      <c r="BQ706">
        <v>8</v>
      </c>
      <c r="BR706">
        <v>8</v>
      </c>
      <c r="BS706">
        <v>8</v>
      </c>
      <c r="BT706">
        <v>0</v>
      </c>
      <c r="BU706" t="str">
        <f>"7:30 AM"</f>
        <v>7:30 AM</v>
      </c>
      <c r="BV706" t="str">
        <f>"4:30 PM"</f>
        <v>4:30 PM</v>
      </c>
      <c r="BW706" t="s">
        <v>128</v>
      </c>
      <c r="BX706">
        <v>0</v>
      </c>
      <c r="BY706">
        <v>48</v>
      </c>
      <c r="BZ706" t="s">
        <v>111</v>
      </c>
      <c r="CA706">
        <v>0</v>
      </c>
      <c r="CB706" t="s">
        <v>162</v>
      </c>
      <c r="CC706" t="s">
        <v>8231</v>
      </c>
      <c r="CD706" t="s">
        <v>1489</v>
      </c>
      <c r="CE706" t="s">
        <v>154</v>
      </c>
      <c r="CF706" t="s">
        <v>117</v>
      </c>
      <c r="CG706">
        <v>96950</v>
      </c>
      <c r="CH706" s="3">
        <v>18.989999999999998</v>
      </c>
      <c r="CI706" s="3">
        <v>18.989999999999998</v>
      </c>
      <c r="CJ706" s="3">
        <v>28.49</v>
      </c>
      <c r="CK706" s="3">
        <v>28.49</v>
      </c>
      <c r="CL706" t="s">
        <v>132</v>
      </c>
      <c r="CM706" t="s">
        <v>119</v>
      </c>
      <c r="CN706" t="s">
        <v>133</v>
      </c>
      <c r="CP706" t="s">
        <v>111</v>
      </c>
      <c r="CQ706" t="s">
        <v>134</v>
      </c>
      <c r="CR706" t="s">
        <v>111</v>
      </c>
      <c r="CS706" t="s">
        <v>134</v>
      </c>
      <c r="CT706" t="s">
        <v>134</v>
      </c>
      <c r="CU706" t="s">
        <v>134</v>
      </c>
      <c r="CV706" t="s">
        <v>119</v>
      </c>
      <c r="CW706" t="s">
        <v>8232</v>
      </c>
      <c r="CX706">
        <v>16706644282</v>
      </c>
      <c r="CY706" t="s">
        <v>4388</v>
      </c>
      <c r="CZ706" t="s">
        <v>4389</v>
      </c>
      <c r="DA706" t="s">
        <v>134</v>
      </c>
      <c r="DB706" t="s">
        <v>111</v>
      </c>
      <c r="DC706" t="s">
        <v>4390</v>
      </c>
      <c r="DD706" t="s">
        <v>4391</v>
      </c>
      <c r="DE706" t="s">
        <v>8233</v>
      </c>
      <c r="DF706" t="s">
        <v>4392</v>
      </c>
      <c r="DG706" t="s">
        <v>4393</v>
      </c>
    </row>
    <row r="707" spans="1:111" ht="15" customHeight="1" x14ac:dyDescent="0.25">
      <c r="A707" t="s">
        <v>4992</v>
      </c>
      <c r="B707" t="s">
        <v>109</v>
      </c>
      <c r="C707" s="1">
        <v>44085.057084490742</v>
      </c>
      <c r="D707" s="1">
        <v>44175</v>
      </c>
      <c r="E707" t="s">
        <v>110</v>
      </c>
      <c r="G707" t="s">
        <v>134</v>
      </c>
      <c r="H707" t="s">
        <v>111</v>
      </c>
      <c r="I707" t="s">
        <v>111</v>
      </c>
      <c r="J707" t="s">
        <v>4811</v>
      </c>
      <c r="K707" t="s">
        <v>4993</v>
      </c>
      <c r="L707" t="s">
        <v>4813</v>
      </c>
      <c r="M707" t="s">
        <v>1861</v>
      </c>
      <c r="N707" t="s">
        <v>116</v>
      </c>
      <c r="O707" t="s">
        <v>117</v>
      </c>
      <c r="P707">
        <v>96950</v>
      </c>
      <c r="Q707" t="s">
        <v>118</v>
      </c>
      <c r="R707" t="s">
        <v>119</v>
      </c>
      <c r="S707">
        <v>16702352020</v>
      </c>
      <c r="U707">
        <v>312112</v>
      </c>
      <c r="V707" t="s">
        <v>120</v>
      </c>
      <c r="X707" t="s">
        <v>4814</v>
      </c>
      <c r="Y707" t="s">
        <v>4815</v>
      </c>
      <c r="Z707" t="s">
        <v>4816</v>
      </c>
      <c r="AA707" t="s">
        <v>219</v>
      </c>
      <c r="AB707" t="s">
        <v>4813</v>
      </c>
      <c r="AC707" t="s">
        <v>1861</v>
      </c>
      <c r="AD707" t="s">
        <v>116</v>
      </c>
      <c r="AE707" t="s">
        <v>117</v>
      </c>
      <c r="AF707">
        <v>96950</v>
      </c>
      <c r="AG707" t="s">
        <v>118</v>
      </c>
      <c r="AH707" t="s">
        <v>119</v>
      </c>
      <c r="AI707">
        <v>16702352020</v>
      </c>
      <c r="AK707" t="s">
        <v>4817</v>
      </c>
      <c r="BC707" t="str">
        <f>"43-3031.00"</f>
        <v>43-3031.00</v>
      </c>
      <c r="BD707" t="s">
        <v>176</v>
      </c>
      <c r="BE707" t="s">
        <v>4994</v>
      </c>
      <c r="BF707" t="s">
        <v>4995</v>
      </c>
      <c r="BG707">
        <v>1</v>
      </c>
      <c r="BI707" s="1">
        <v>44105</v>
      </c>
      <c r="BJ707" s="1">
        <v>44469</v>
      </c>
      <c r="BM707">
        <v>36</v>
      </c>
      <c r="BN707">
        <v>0</v>
      </c>
      <c r="BO707">
        <v>8</v>
      </c>
      <c r="BP707">
        <v>7</v>
      </c>
      <c r="BQ707">
        <v>7</v>
      </c>
      <c r="BR707">
        <v>7</v>
      </c>
      <c r="BS707">
        <v>7</v>
      </c>
      <c r="BT707">
        <v>0</v>
      </c>
      <c r="BU707" t="str">
        <f>"8:00 AM"</f>
        <v>8:00 AM</v>
      </c>
      <c r="BV707" t="str">
        <f>"5:00 PM"</f>
        <v>5:00 PM</v>
      </c>
      <c r="BW707" t="s">
        <v>162</v>
      </c>
      <c r="BX707">
        <v>0</v>
      </c>
      <c r="BY707">
        <v>24</v>
      </c>
      <c r="BZ707" t="s">
        <v>111</v>
      </c>
      <c r="CA707">
        <v>0</v>
      </c>
      <c r="CB707" t="s">
        <v>4996</v>
      </c>
      <c r="CC707" t="s">
        <v>4813</v>
      </c>
      <c r="CD707" t="s">
        <v>1861</v>
      </c>
      <c r="CE707" t="s">
        <v>116</v>
      </c>
      <c r="CF707" t="s">
        <v>117</v>
      </c>
      <c r="CG707">
        <v>96950</v>
      </c>
      <c r="CH707" s="3">
        <v>13.9</v>
      </c>
      <c r="CI707" s="3">
        <v>13.9</v>
      </c>
      <c r="CJ707" s="3">
        <v>0</v>
      </c>
      <c r="CK707" s="3">
        <v>0</v>
      </c>
      <c r="CL707" t="s">
        <v>132</v>
      </c>
      <c r="CM707" t="s">
        <v>119</v>
      </c>
      <c r="CN707" t="s">
        <v>133</v>
      </c>
      <c r="CP707" t="s">
        <v>111</v>
      </c>
      <c r="CQ707" t="s">
        <v>134</v>
      </c>
      <c r="CR707" t="s">
        <v>111</v>
      </c>
      <c r="CS707" t="s">
        <v>111</v>
      </c>
      <c r="CT707" t="s">
        <v>119</v>
      </c>
      <c r="CU707" t="s">
        <v>134</v>
      </c>
      <c r="CV707" t="s">
        <v>119</v>
      </c>
      <c r="CW707" t="s">
        <v>4997</v>
      </c>
      <c r="CX707">
        <v>16702352020</v>
      </c>
      <c r="CY707" t="s">
        <v>4817</v>
      </c>
      <c r="CZ707" t="s">
        <v>119</v>
      </c>
      <c r="DA707" t="s">
        <v>134</v>
      </c>
      <c r="DB707" t="s">
        <v>111</v>
      </c>
    </row>
    <row r="708" spans="1:111" ht="15" customHeight="1" x14ac:dyDescent="0.25">
      <c r="A708" t="s">
        <v>4898</v>
      </c>
      <c r="B708" t="s">
        <v>193</v>
      </c>
      <c r="C708" s="1">
        <v>44085.121446527781</v>
      </c>
      <c r="D708" s="1">
        <v>44159</v>
      </c>
      <c r="E708" t="s">
        <v>138</v>
      </c>
      <c r="F708" s="1">
        <v>44103.833333333336</v>
      </c>
      <c r="G708" t="s">
        <v>111</v>
      </c>
      <c r="H708" t="s">
        <v>111</v>
      </c>
      <c r="I708" t="s">
        <v>111</v>
      </c>
      <c r="J708" t="s">
        <v>3330</v>
      </c>
      <c r="K708" t="s">
        <v>3331</v>
      </c>
      <c r="L708" t="s">
        <v>3332</v>
      </c>
      <c r="M708" t="s">
        <v>3333</v>
      </c>
      <c r="N708" t="s">
        <v>116</v>
      </c>
      <c r="O708" t="s">
        <v>117</v>
      </c>
      <c r="P708">
        <v>96950</v>
      </c>
      <c r="Q708" t="s">
        <v>118</v>
      </c>
      <c r="R708" t="s">
        <v>119</v>
      </c>
      <c r="S708">
        <v>16702348193</v>
      </c>
      <c r="U708">
        <v>45111</v>
      </c>
      <c r="V708" t="s">
        <v>120</v>
      </c>
      <c r="X708" t="s">
        <v>3192</v>
      </c>
      <c r="Y708" t="s">
        <v>3334</v>
      </c>
      <c r="Z708" t="s">
        <v>3335</v>
      </c>
      <c r="AA708" t="s">
        <v>549</v>
      </c>
      <c r="AB708" t="s">
        <v>3332</v>
      </c>
      <c r="AC708" t="s">
        <v>3333</v>
      </c>
      <c r="AD708" t="s">
        <v>116</v>
      </c>
      <c r="AE708" t="s">
        <v>117</v>
      </c>
      <c r="AF708">
        <v>96950</v>
      </c>
      <c r="AG708" t="s">
        <v>118</v>
      </c>
      <c r="AH708" t="s">
        <v>119</v>
      </c>
      <c r="AI708">
        <v>16707833629</v>
      </c>
      <c r="AK708" t="s">
        <v>3336</v>
      </c>
      <c r="BC708" t="str">
        <f>"49-9071.00"</f>
        <v>49-9071.00</v>
      </c>
      <c r="BD708" t="s">
        <v>125</v>
      </c>
      <c r="BE708" t="s">
        <v>4899</v>
      </c>
      <c r="BF708" t="s">
        <v>4900</v>
      </c>
      <c r="BG708">
        <v>1</v>
      </c>
      <c r="BI708" s="1">
        <v>44105</v>
      </c>
      <c r="BJ708" s="1">
        <v>44469</v>
      </c>
      <c r="BM708">
        <v>35</v>
      </c>
      <c r="BN708">
        <v>0</v>
      </c>
      <c r="BO708">
        <v>5</v>
      </c>
      <c r="BP708">
        <v>6</v>
      </c>
      <c r="BQ708">
        <v>6</v>
      </c>
      <c r="BR708">
        <v>6</v>
      </c>
      <c r="BS708">
        <v>6</v>
      </c>
      <c r="BT708">
        <v>6</v>
      </c>
      <c r="BU708" t="str">
        <f>"9:00 AM"</f>
        <v>9:00 AM</v>
      </c>
      <c r="BV708" t="str">
        <f>"5:00 PM"</f>
        <v>5:00 PM</v>
      </c>
      <c r="BW708" t="s">
        <v>128</v>
      </c>
      <c r="BX708">
        <v>0</v>
      </c>
      <c r="BY708">
        <v>24</v>
      </c>
      <c r="BZ708" t="s">
        <v>111</v>
      </c>
      <c r="CA708">
        <v>0</v>
      </c>
      <c r="CB708" t="s">
        <v>4901</v>
      </c>
      <c r="CC708" t="s">
        <v>3332</v>
      </c>
      <c r="CD708" t="s">
        <v>3333</v>
      </c>
      <c r="CE708" t="s">
        <v>116</v>
      </c>
      <c r="CF708" t="s">
        <v>117</v>
      </c>
      <c r="CG708">
        <v>96950</v>
      </c>
      <c r="CH708" s="3">
        <v>8.33</v>
      </c>
      <c r="CI708" s="3">
        <v>8.4499999999999993</v>
      </c>
      <c r="CJ708" s="3">
        <v>12.5</v>
      </c>
      <c r="CK708" s="3">
        <v>12.68</v>
      </c>
      <c r="CL708" t="s">
        <v>132</v>
      </c>
      <c r="CM708" t="s">
        <v>162</v>
      </c>
      <c r="CN708" t="s">
        <v>133</v>
      </c>
      <c r="CP708" t="s">
        <v>111</v>
      </c>
      <c r="CQ708" t="s">
        <v>134</v>
      </c>
      <c r="CR708" t="s">
        <v>111</v>
      </c>
      <c r="CS708" t="s">
        <v>134</v>
      </c>
      <c r="CT708" t="s">
        <v>119</v>
      </c>
      <c r="CU708" t="s">
        <v>134</v>
      </c>
      <c r="CV708" t="s">
        <v>119</v>
      </c>
      <c r="CW708" t="s">
        <v>4902</v>
      </c>
      <c r="CX708">
        <v>16702348193</v>
      </c>
      <c r="CY708" t="s">
        <v>3336</v>
      </c>
      <c r="CZ708" t="s">
        <v>119</v>
      </c>
      <c r="DA708" t="s">
        <v>134</v>
      </c>
      <c r="DB708" t="s">
        <v>111</v>
      </c>
    </row>
    <row r="709" spans="1:111" ht="15" customHeight="1" x14ac:dyDescent="0.25">
      <c r="A709" t="s">
        <v>3329</v>
      </c>
      <c r="B709" t="s">
        <v>193</v>
      </c>
      <c r="C709" s="1">
        <v>44085.140451736108</v>
      </c>
      <c r="D709" s="1">
        <v>44160</v>
      </c>
      <c r="E709" t="s">
        <v>138</v>
      </c>
      <c r="F709" s="1">
        <v>44103.833333333336</v>
      </c>
      <c r="G709" t="s">
        <v>111</v>
      </c>
      <c r="H709" t="s">
        <v>111</v>
      </c>
      <c r="I709" t="s">
        <v>111</v>
      </c>
      <c r="J709" t="s">
        <v>3330</v>
      </c>
      <c r="K709" t="s">
        <v>3331</v>
      </c>
      <c r="L709" t="s">
        <v>3332</v>
      </c>
      <c r="M709" t="s">
        <v>3333</v>
      </c>
      <c r="N709" t="s">
        <v>116</v>
      </c>
      <c r="O709" t="s">
        <v>117</v>
      </c>
      <c r="P709">
        <v>96950</v>
      </c>
      <c r="Q709" t="s">
        <v>118</v>
      </c>
      <c r="R709" t="s">
        <v>119</v>
      </c>
      <c r="S709">
        <v>16702348193</v>
      </c>
      <c r="U709">
        <v>45111</v>
      </c>
      <c r="V709" t="s">
        <v>120</v>
      </c>
      <c r="X709" t="s">
        <v>3192</v>
      </c>
      <c r="Y709" t="s">
        <v>3334</v>
      </c>
      <c r="Z709" t="s">
        <v>3335</v>
      </c>
      <c r="AA709" t="s">
        <v>549</v>
      </c>
      <c r="AB709" t="s">
        <v>3332</v>
      </c>
      <c r="AC709" t="s">
        <v>3333</v>
      </c>
      <c r="AD709" t="s">
        <v>116</v>
      </c>
      <c r="AE709" t="s">
        <v>117</v>
      </c>
      <c r="AF709">
        <v>96950</v>
      </c>
      <c r="AG709" t="s">
        <v>118</v>
      </c>
      <c r="AH709" t="s">
        <v>119</v>
      </c>
      <c r="AI709">
        <v>16707833629</v>
      </c>
      <c r="AK709" t="s">
        <v>3336</v>
      </c>
      <c r="BC709" t="str">
        <f>"49-9071.00"</f>
        <v>49-9071.00</v>
      </c>
      <c r="BD709" t="s">
        <v>125</v>
      </c>
      <c r="BE709" t="s">
        <v>3337</v>
      </c>
      <c r="BF709" t="s">
        <v>3338</v>
      </c>
      <c r="BG709">
        <v>1</v>
      </c>
      <c r="BI709" s="1">
        <v>44105</v>
      </c>
      <c r="BJ709" s="1">
        <v>44469</v>
      </c>
      <c r="BM709">
        <v>35</v>
      </c>
      <c r="BN709">
        <v>0</v>
      </c>
      <c r="BO709">
        <v>5</v>
      </c>
      <c r="BP709">
        <v>6</v>
      </c>
      <c r="BQ709">
        <v>6</v>
      </c>
      <c r="BR709">
        <v>6</v>
      </c>
      <c r="BS709">
        <v>6</v>
      </c>
      <c r="BT709">
        <v>6</v>
      </c>
      <c r="BU709" t="str">
        <f>"9:00 AM"</f>
        <v>9:00 AM</v>
      </c>
      <c r="BV709" t="str">
        <f>"5:00 PM"</f>
        <v>5:00 PM</v>
      </c>
      <c r="BW709" t="s">
        <v>128</v>
      </c>
      <c r="BX709">
        <v>0</v>
      </c>
      <c r="BY709">
        <v>24</v>
      </c>
      <c r="BZ709" t="s">
        <v>111</v>
      </c>
      <c r="CA709">
        <v>0</v>
      </c>
      <c r="CB709" t="s">
        <v>3339</v>
      </c>
      <c r="CC709" t="s">
        <v>3332</v>
      </c>
      <c r="CD709" t="s">
        <v>3333</v>
      </c>
      <c r="CE709" t="s">
        <v>116</v>
      </c>
      <c r="CF709" t="s">
        <v>117</v>
      </c>
      <c r="CG709">
        <v>96950</v>
      </c>
      <c r="CH709" s="3">
        <v>8.33</v>
      </c>
      <c r="CI709" s="3">
        <v>8.4499999999999993</v>
      </c>
      <c r="CJ709" s="3">
        <v>12.5</v>
      </c>
      <c r="CK709" s="3">
        <v>12.68</v>
      </c>
      <c r="CL709" t="s">
        <v>132</v>
      </c>
      <c r="CM709" t="s">
        <v>162</v>
      </c>
      <c r="CN709" t="s">
        <v>133</v>
      </c>
      <c r="CP709" t="s">
        <v>111</v>
      </c>
      <c r="CQ709" t="s">
        <v>134</v>
      </c>
      <c r="CR709" t="s">
        <v>111</v>
      </c>
      <c r="CS709" t="s">
        <v>134</v>
      </c>
      <c r="CT709" t="s">
        <v>119</v>
      </c>
      <c r="CU709" t="s">
        <v>134</v>
      </c>
      <c r="CV709" t="s">
        <v>119</v>
      </c>
      <c r="CW709" t="s">
        <v>3340</v>
      </c>
      <c r="CX709">
        <v>16702348193</v>
      </c>
      <c r="CY709" t="s">
        <v>3336</v>
      </c>
      <c r="CZ709" t="s">
        <v>119</v>
      </c>
      <c r="DA709" t="s">
        <v>134</v>
      </c>
      <c r="DB709" t="s">
        <v>111</v>
      </c>
    </row>
    <row r="710" spans="1:111" ht="15" customHeight="1" x14ac:dyDescent="0.25">
      <c r="A710" t="s">
        <v>6589</v>
      </c>
      <c r="B710" t="s">
        <v>109</v>
      </c>
      <c r="C710" s="1">
        <v>44086.012858333335</v>
      </c>
      <c r="D710" s="1">
        <v>44133</v>
      </c>
      <c r="E710" t="s">
        <v>138</v>
      </c>
      <c r="F710" s="1">
        <v>44103.833333333336</v>
      </c>
      <c r="G710" t="s">
        <v>134</v>
      </c>
      <c r="H710" t="s">
        <v>111</v>
      </c>
      <c r="I710" t="s">
        <v>111</v>
      </c>
      <c r="J710" t="s">
        <v>6590</v>
      </c>
      <c r="K710" t="s">
        <v>6591</v>
      </c>
      <c r="L710" t="s">
        <v>6592</v>
      </c>
      <c r="M710" t="s">
        <v>6593</v>
      </c>
      <c r="N710" t="s">
        <v>116</v>
      </c>
      <c r="O710" t="s">
        <v>117</v>
      </c>
      <c r="P710">
        <v>96950</v>
      </c>
      <c r="Q710" t="s">
        <v>118</v>
      </c>
      <c r="R710" t="s">
        <v>6594</v>
      </c>
      <c r="S710">
        <v>16702330955</v>
      </c>
      <c r="U710">
        <v>323111</v>
      </c>
      <c r="V710" t="s">
        <v>120</v>
      </c>
      <c r="X710" t="s">
        <v>6595</v>
      </c>
      <c r="Y710" t="s">
        <v>6596</v>
      </c>
      <c r="AA710" t="s">
        <v>501</v>
      </c>
      <c r="AB710" t="s">
        <v>6597</v>
      </c>
      <c r="AC710" t="s">
        <v>6598</v>
      </c>
      <c r="AD710" t="s">
        <v>116</v>
      </c>
      <c r="AE710" t="s">
        <v>117</v>
      </c>
      <c r="AF710">
        <v>96950</v>
      </c>
      <c r="AG710" t="s">
        <v>118</v>
      </c>
      <c r="AH710" t="s">
        <v>6594</v>
      </c>
      <c r="AI710">
        <v>16702330955</v>
      </c>
      <c r="AK710" t="s">
        <v>6599</v>
      </c>
      <c r="BC710" t="str">
        <f>"51-5113.00"</f>
        <v>51-5113.00</v>
      </c>
      <c r="BD710" t="s">
        <v>3651</v>
      </c>
      <c r="BE710" t="s">
        <v>6600</v>
      </c>
      <c r="BF710" t="s">
        <v>6601</v>
      </c>
      <c r="BG710">
        <v>1</v>
      </c>
      <c r="BI710" s="1">
        <v>44105</v>
      </c>
      <c r="BJ710" s="1">
        <v>45199</v>
      </c>
      <c r="BM710">
        <v>35</v>
      </c>
      <c r="BN710">
        <v>0</v>
      </c>
      <c r="BO710">
        <v>7</v>
      </c>
      <c r="BP710">
        <v>7</v>
      </c>
      <c r="BQ710">
        <v>7</v>
      </c>
      <c r="BR710">
        <v>7</v>
      </c>
      <c r="BS710">
        <v>7</v>
      </c>
      <c r="BT710">
        <v>0</v>
      </c>
      <c r="BU710" t="str">
        <f>"8:00 AM"</f>
        <v>8:00 AM</v>
      </c>
      <c r="BV710" t="str">
        <f>"4:00 PM"</f>
        <v>4:00 PM</v>
      </c>
      <c r="BW710" t="s">
        <v>128</v>
      </c>
      <c r="BX710">
        <v>0</v>
      </c>
      <c r="BY710">
        <v>12</v>
      </c>
      <c r="BZ710" t="s">
        <v>111</v>
      </c>
      <c r="CA710">
        <v>0</v>
      </c>
      <c r="CB710" s="2" t="s">
        <v>6602</v>
      </c>
      <c r="CC710" t="s">
        <v>6593</v>
      </c>
      <c r="CD710" t="s">
        <v>6598</v>
      </c>
      <c r="CE710" t="s">
        <v>116</v>
      </c>
      <c r="CF710" t="s">
        <v>117</v>
      </c>
      <c r="CG710">
        <v>96950</v>
      </c>
      <c r="CH710" s="3">
        <v>11.99</v>
      </c>
      <c r="CI710" s="3">
        <v>11.99</v>
      </c>
      <c r="CJ710" s="3">
        <v>17.989999999999998</v>
      </c>
      <c r="CK710" s="3">
        <v>17.989999999999998</v>
      </c>
      <c r="CL710" t="s">
        <v>132</v>
      </c>
      <c r="CM710" t="s">
        <v>119</v>
      </c>
      <c r="CN710" t="s">
        <v>631</v>
      </c>
      <c r="CP710" t="s">
        <v>111</v>
      </c>
      <c r="CQ710" t="s">
        <v>134</v>
      </c>
      <c r="CR710" t="s">
        <v>111</v>
      </c>
      <c r="CS710" t="s">
        <v>111</v>
      </c>
      <c r="CT710" t="s">
        <v>119</v>
      </c>
      <c r="CU710" t="s">
        <v>134</v>
      </c>
      <c r="CV710" t="s">
        <v>119</v>
      </c>
      <c r="CW710" t="s">
        <v>6603</v>
      </c>
      <c r="CX710">
        <v>16702330955</v>
      </c>
      <c r="CY710" t="s">
        <v>6599</v>
      </c>
      <c r="CZ710" t="s">
        <v>119</v>
      </c>
      <c r="DA710" t="s">
        <v>134</v>
      </c>
      <c r="DB710" t="s">
        <v>111</v>
      </c>
    </row>
    <row r="711" spans="1:111" ht="15" customHeight="1" x14ac:dyDescent="0.25">
      <c r="A711" t="s">
        <v>4312</v>
      </c>
      <c r="B711" t="s">
        <v>109</v>
      </c>
      <c r="C711" s="1">
        <v>44086.026443634262</v>
      </c>
      <c r="D711" s="1">
        <v>44172</v>
      </c>
      <c r="E711" t="s">
        <v>138</v>
      </c>
      <c r="F711" s="1">
        <v>44103.833333333336</v>
      </c>
      <c r="G711" t="s">
        <v>134</v>
      </c>
      <c r="H711" t="s">
        <v>111</v>
      </c>
      <c r="I711" t="s">
        <v>111</v>
      </c>
      <c r="J711" t="s">
        <v>4052</v>
      </c>
      <c r="L711" t="s">
        <v>1481</v>
      </c>
      <c r="M711" t="s">
        <v>4313</v>
      </c>
      <c r="N711" t="s">
        <v>154</v>
      </c>
      <c r="O711" t="s">
        <v>117</v>
      </c>
      <c r="P711">
        <v>96950</v>
      </c>
      <c r="Q711" t="s">
        <v>118</v>
      </c>
      <c r="S711">
        <v>16703229282</v>
      </c>
      <c r="U711">
        <v>332321</v>
      </c>
      <c r="V711" t="s">
        <v>120</v>
      </c>
      <c r="X711" t="s">
        <v>1482</v>
      </c>
      <c r="Y711" t="s">
        <v>1168</v>
      </c>
      <c r="Z711" t="s">
        <v>1483</v>
      </c>
      <c r="AA711" t="s">
        <v>342</v>
      </c>
      <c r="AB711" t="s">
        <v>1481</v>
      </c>
      <c r="AC711" t="s">
        <v>4313</v>
      </c>
      <c r="AD711" t="s">
        <v>154</v>
      </c>
      <c r="AE711" t="s">
        <v>117</v>
      </c>
      <c r="AF711">
        <v>96950</v>
      </c>
      <c r="AG711" t="s">
        <v>118</v>
      </c>
      <c r="AI711">
        <v>16703229282</v>
      </c>
      <c r="AK711" t="s">
        <v>1484</v>
      </c>
      <c r="BC711" t="str">
        <f>"37-3011.00"</f>
        <v>37-3011.00</v>
      </c>
      <c r="BD711" t="s">
        <v>1797</v>
      </c>
      <c r="BE711" t="s">
        <v>4314</v>
      </c>
      <c r="BF711" t="s">
        <v>4315</v>
      </c>
      <c r="BG711">
        <v>1</v>
      </c>
      <c r="BI711" s="1">
        <v>44105</v>
      </c>
      <c r="BJ711" s="1">
        <v>44834</v>
      </c>
      <c r="BM711">
        <v>48</v>
      </c>
      <c r="BN711">
        <v>0</v>
      </c>
      <c r="BO711">
        <v>8</v>
      </c>
      <c r="BP711">
        <v>8</v>
      </c>
      <c r="BQ711">
        <v>8</v>
      </c>
      <c r="BR711">
        <v>8</v>
      </c>
      <c r="BS711">
        <v>8</v>
      </c>
      <c r="BT711">
        <v>8</v>
      </c>
      <c r="BU711" t="str">
        <f>"8:00 AM"</f>
        <v>8:00 AM</v>
      </c>
      <c r="BV711" t="str">
        <f>"5:00 PM"</f>
        <v>5:00 PM</v>
      </c>
      <c r="BW711" t="s">
        <v>162</v>
      </c>
      <c r="BX711">
        <v>0</v>
      </c>
      <c r="BY711">
        <v>3</v>
      </c>
      <c r="BZ711" t="s">
        <v>111</v>
      </c>
      <c r="CA711">
        <v>0</v>
      </c>
      <c r="CB711" t="s">
        <v>4316</v>
      </c>
      <c r="CC711" t="s">
        <v>4317</v>
      </c>
      <c r="CD711" t="s">
        <v>4313</v>
      </c>
      <c r="CE711" t="s">
        <v>154</v>
      </c>
      <c r="CF711" t="s">
        <v>117</v>
      </c>
      <c r="CG711">
        <v>96950</v>
      </c>
      <c r="CH711" s="3">
        <v>10.51</v>
      </c>
      <c r="CI711" s="3">
        <v>10.51</v>
      </c>
      <c r="CJ711" s="3">
        <v>15.77</v>
      </c>
      <c r="CK711" s="3">
        <v>15.77</v>
      </c>
      <c r="CL711" t="s">
        <v>132</v>
      </c>
      <c r="CM711" t="s">
        <v>162</v>
      </c>
      <c r="CN711" t="s">
        <v>133</v>
      </c>
      <c r="CP711" t="s">
        <v>111</v>
      </c>
      <c r="CQ711" t="s">
        <v>134</v>
      </c>
      <c r="CR711" t="s">
        <v>111</v>
      </c>
      <c r="CS711" t="s">
        <v>134</v>
      </c>
      <c r="CT711" t="s">
        <v>119</v>
      </c>
      <c r="CU711" t="s">
        <v>134</v>
      </c>
      <c r="CV711" t="s">
        <v>119</v>
      </c>
      <c r="CW711" t="s">
        <v>162</v>
      </c>
      <c r="CX711">
        <v>16703229282</v>
      </c>
      <c r="CY711" t="s">
        <v>1484</v>
      </c>
      <c r="CZ711" t="s">
        <v>162</v>
      </c>
      <c r="DA711" t="s">
        <v>134</v>
      </c>
      <c r="DB711" t="s">
        <v>111</v>
      </c>
    </row>
    <row r="712" spans="1:111" ht="15" customHeight="1" x14ac:dyDescent="0.25">
      <c r="A712" t="s">
        <v>7767</v>
      </c>
      <c r="B712" t="s">
        <v>193</v>
      </c>
      <c r="C712" s="1">
        <v>44087.888139814815</v>
      </c>
      <c r="D712" s="1">
        <v>44165</v>
      </c>
      <c r="E712" t="s">
        <v>110</v>
      </c>
      <c r="G712" t="s">
        <v>111</v>
      </c>
      <c r="H712" t="s">
        <v>111</v>
      </c>
      <c r="I712" t="s">
        <v>111</v>
      </c>
      <c r="J712" t="s">
        <v>4349</v>
      </c>
      <c r="K712" t="s">
        <v>3221</v>
      </c>
      <c r="L712" t="s">
        <v>4350</v>
      </c>
      <c r="M712" t="s">
        <v>4206</v>
      </c>
      <c r="N712" t="s">
        <v>154</v>
      </c>
      <c r="O712" t="s">
        <v>117</v>
      </c>
      <c r="P712">
        <v>96950</v>
      </c>
      <c r="Q712" t="s">
        <v>118</v>
      </c>
      <c r="R712" t="s">
        <v>119</v>
      </c>
      <c r="S712">
        <v>16702342027</v>
      </c>
      <c r="U712">
        <v>51731</v>
      </c>
      <c r="V712" t="s">
        <v>120</v>
      </c>
      <c r="X712" t="s">
        <v>4351</v>
      </c>
      <c r="Y712" t="s">
        <v>4352</v>
      </c>
      <c r="Z712" t="s">
        <v>4353</v>
      </c>
      <c r="AA712" t="s">
        <v>4354</v>
      </c>
      <c r="AB712" t="s">
        <v>4350</v>
      </c>
      <c r="AC712" t="s">
        <v>4206</v>
      </c>
      <c r="AD712" t="s">
        <v>154</v>
      </c>
      <c r="AE712" t="s">
        <v>117</v>
      </c>
      <c r="AF712">
        <v>96950</v>
      </c>
      <c r="AG712" t="s">
        <v>118</v>
      </c>
      <c r="AH712" t="s">
        <v>119</v>
      </c>
      <c r="AI712">
        <v>16702342027</v>
      </c>
      <c r="AK712" t="s">
        <v>3222</v>
      </c>
      <c r="BC712" t="str">
        <f>"49-2098.00"</f>
        <v>49-2098.00</v>
      </c>
      <c r="BD712" t="s">
        <v>5572</v>
      </c>
      <c r="BE712" t="s">
        <v>7768</v>
      </c>
      <c r="BF712" t="s">
        <v>7769</v>
      </c>
      <c r="BG712">
        <v>2</v>
      </c>
      <c r="BI712" s="1">
        <v>44151</v>
      </c>
      <c r="BJ712" s="1">
        <v>44515</v>
      </c>
      <c r="BM712">
        <v>40</v>
      </c>
      <c r="BN712">
        <v>0</v>
      </c>
      <c r="BO712">
        <v>8</v>
      </c>
      <c r="BP712">
        <v>8</v>
      </c>
      <c r="BQ712">
        <v>8</v>
      </c>
      <c r="BR712">
        <v>8</v>
      </c>
      <c r="BS712">
        <v>8</v>
      </c>
      <c r="BT712">
        <v>0</v>
      </c>
      <c r="BU712" t="str">
        <f>"8:00 AM"</f>
        <v>8:00 AM</v>
      </c>
      <c r="BV712" t="str">
        <f>"5:00 PM"</f>
        <v>5:00 PM</v>
      </c>
      <c r="BW712" t="s">
        <v>128</v>
      </c>
      <c r="BX712">
        <v>0</v>
      </c>
      <c r="BY712">
        <v>24</v>
      </c>
      <c r="BZ712" t="s">
        <v>111</v>
      </c>
      <c r="CA712">
        <v>0</v>
      </c>
      <c r="CB712" t="s">
        <v>7770</v>
      </c>
      <c r="CC712" t="s">
        <v>2047</v>
      </c>
      <c r="CD712" t="s">
        <v>4359</v>
      </c>
      <c r="CE712" t="s">
        <v>154</v>
      </c>
      <c r="CF712" t="s">
        <v>117</v>
      </c>
      <c r="CG712">
        <v>96950</v>
      </c>
      <c r="CH712" s="3">
        <v>16.84</v>
      </c>
      <c r="CI712" s="3">
        <v>16.84</v>
      </c>
      <c r="CJ712" s="3">
        <v>25.26</v>
      </c>
      <c r="CK712" s="3">
        <v>25.26</v>
      </c>
      <c r="CL712" t="s">
        <v>132</v>
      </c>
      <c r="CM712" t="s">
        <v>119</v>
      </c>
      <c r="CN712" t="s">
        <v>133</v>
      </c>
      <c r="CP712" t="s">
        <v>134</v>
      </c>
      <c r="CQ712" t="s">
        <v>134</v>
      </c>
      <c r="CR712" t="s">
        <v>111</v>
      </c>
      <c r="CS712" t="s">
        <v>134</v>
      </c>
      <c r="CT712" t="s">
        <v>119</v>
      </c>
      <c r="CU712" t="s">
        <v>134</v>
      </c>
      <c r="CV712" t="s">
        <v>119</v>
      </c>
      <c r="CW712" t="s">
        <v>7771</v>
      </c>
      <c r="CX712">
        <v>16702346600</v>
      </c>
      <c r="CY712" t="s">
        <v>119</v>
      </c>
      <c r="CZ712" t="s">
        <v>7772</v>
      </c>
      <c r="DA712" t="s">
        <v>134</v>
      </c>
      <c r="DB712" t="s">
        <v>111</v>
      </c>
    </row>
    <row r="713" spans="1:111" ht="15" customHeight="1" x14ac:dyDescent="0.25">
      <c r="A713" t="s">
        <v>5071</v>
      </c>
      <c r="B713" t="s">
        <v>109</v>
      </c>
      <c r="C713" s="1">
        <v>44088.02313159722</v>
      </c>
      <c r="D713" s="1">
        <v>44151</v>
      </c>
      <c r="E713" t="s">
        <v>138</v>
      </c>
      <c r="F713" s="1">
        <v>44102.833333333336</v>
      </c>
      <c r="G713" t="s">
        <v>111</v>
      </c>
      <c r="H713" t="s">
        <v>111</v>
      </c>
      <c r="I713" t="s">
        <v>111</v>
      </c>
      <c r="J713" t="s">
        <v>5072</v>
      </c>
      <c r="K713" t="s">
        <v>5073</v>
      </c>
      <c r="L713" t="s">
        <v>5074</v>
      </c>
      <c r="N713" t="s">
        <v>154</v>
      </c>
      <c r="O713" t="s">
        <v>117</v>
      </c>
      <c r="P713">
        <v>96950</v>
      </c>
      <c r="Q713" t="s">
        <v>118</v>
      </c>
      <c r="S713">
        <v>16702349267</v>
      </c>
      <c r="U713">
        <v>811412</v>
      </c>
      <c r="V713" t="s">
        <v>120</v>
      </c>
      <c r="X713" t="s">
        <v>1898</v>
      </c>
      <c r="Y713" t="s">
        <v>5075</v>
      </c>
      <c r="Z713" t="s">
        <v>2106</v>
      </c>
      <c r="AA713" t="s">
        <v>5076</v>
      </c>
      <c r="AB713" t="s">
        <v>1897</v>
      </c>
      <c r="AD713" t="s">
        <v>154</v>
      </c>
      <c r="AE713" t="s">
        <v>117</v>
      </c>
      <c r="AF713">
        <v>96950</v>
      </c>
      <c r="AG713" t="s">
        <v>118</v>
      </c>
      <c r="AI713">
        <v>16702349267</v>
      </c>
      <c r="AK713" t="s">
        <v>1899</v>
      </c>
      <c r="BC713" t="str">
        <f>"49-9021.01"</f>
        <v>49-9021.01</v>
      </c>
      <c r="BD713" t="s">
        <v>816</v>
      </c>
      <c r="BE713" t="s">
        <v>5077</v>
      </c>
      <c r="BF713" t="s">
        <v>1900</v>
      </c>
      <c r="BG713">
        <v>2</v>
      </c>
      <c r="BI713" s="1">
        <v>44105</v>
      </c>
      <c r="BJ713" s="1">
        <v>44469</v>
      </c>
      <c r="BM713">
        <v>35</v>
      </c>
      <c r="BN713">
        <v>0</v>
      </c>
      <c r="BO713">
        <v>7</v>
      </c>
      <c r="BP713">
        <v>7</v>
      </c>
      <c r="BQ713">
        <v>7</v>
      </c>
      <c r="BR713">
        <v>7</v>
      </c>
      <c r="BS713">
        <v>7</v>
      </c>
      <c r="BT713">
        <v>0</v>
      </c>
      <c r="BU713" t="str">
        <f>"9:00 AM"</f>
        <v>9:00 AM</v>
      </c>
      <c r="BV713" t="str">
        <f>"5:00 PM"</f>
        <v>5:00 PM</v>
      </c>
      <c r="BW713" t="s">
        <v>128</v>
      </c>
      <c r="BX713">
        <v>0</v>
      </c>
      <c r="BY713">
        <v>24</v>
      </c>
      <c r="BZ713" t="s">
        <v>111</v>
      </c>
      <c r="CA713">
        <v>0</v>
      </c>
      <c r="CB713" t="s">
        <v>5078</v>
      </c>
      <c r="CC713" t="s">
        <v>1901</v>
      </c>
      <c r="CE713" t="s">
        <v>154</v>
      </c>
      <c r="CF713" t="s">
        <v>117</v>
      </c>
      <c r="CG713">
        <v>96950</v>
      </c>
      <c r="CH713" s="3">
        <v>8.08</v>
      </c>
      <c r="CI713" s="3">
        <v>8.08</v>
      </c>
      <c r="CJ713" s="3">
        <v>12.12</v>
      </c>
      <c r="CK713" s="3">
        <v>12.12</v>
      </c>
      <c r="CL713" t="s">
        <v>132</v>
      </c>
      <c r="CN713" t="s">
        <v>133</v>
      </c>
      <c r="CP713" t="s">
        <v>111</v>
      </c>
      <c r="CQ713" t="s">
        <v>134</v>
      </c>
      <c r="CR713" t="s">
        <v>134</v>
      </c>
      <c r="CS713" t="s">
        <v>134</v>
      </c>
      <c r="CT713" t="s">
        <v>134</v>
      </c>
      <c r="CU713" t="s">
        <v>134</v>
      </c>
      <c r="CV713" t="s">
        <v>134</v>
      </c>
      <c r="CW713" t="s">
        <v>5079</v>
      </c>
      <c r="CX713">
        <v>16702349267</v>
      </c>
      <c r="CY713" t="s">
        <v>1899</v>
      </c>
      <c r="CZ713" t="s">
        <v>119</v>
      </c>
      <c r="DA713" t="s">
        <v>134</v>
      </c>
      <c r="DB713" t="s">
        <v>111</v>
      </c>
    </row>
    <row r="714" spans="1:111" ht="15" customHeight="1" x14ac:dyDescent="0.25">
      <c r="A714" t="s">
        <v>2296</v>
      </c>
      <c r="B714" t="s">
        <v>137</v>
      </c>
      <c r="C714" s="1">
        <v>44088.134883217594</v>
      </c>
      <c r="D714" s="1">
        <v>44152</v>
      </c>
      <c r="E714" t="s">
        <v>110</v>
      </c>
      <c r="G714" t="s">
        <v>111</v>
      </c>
      <c r="H714" t="s">
        <v>111</v>
      </c>
      <c r="I714" t="s">
        <v>111</v>
      </c>
      <c r="J714" t="s">
        <v>2297</v>
      </c>
      <c r="K714" t="s">
        <v>2298</v>
      </c>
      <c r="L714" t="s">
        <v>2299</v>
      </c>
      <c r="M714" t="s">
        <v>2300</v>
      </c>
      <c r="N714" t="s">
        <v>116</v>
      </c>
      <c r="O714" t="s">
        <v>117</v>
      </c>
      <c r="P714">
        <v>96950</v>
      </c>
      <c r="Q714" t="s">
        <v>118</v>
      </c>
      <c r="R714" t="s">
        <v>117</v>
      </c>
      <c r="S714">
        <v>16702341795</v>
      </c>
      <c r="U714">
        <v>722511</v>
      </c>
      <c r="V714" t="s">
        <v>120</v>
      </c>
      <c r="X714" t="s">
        <v>2301</v>
      </c>
      <c r="Y714" t="s">
        <v>2302</v>
      </c>
      <c r="Z714" t="s">
        <v>2303</v>
      </c>
      <c r="AA714" t="s">
        <v>670</v>
      </c>
      <c r="AB714" t="s">
        <v>2299</v>
      </c>
      <c r="AC714" t="s">
        <v>1412</v>
      </c>
      <c r="AD714" t="s">
        <v>116</v>
      </c>
      <c r="AE714" t="s">
        <v>117</v>
      </c>
      <c r="AF714">
        <v>96950</v>
      </c>
      <c r="AG714" t="s">
        <v>118</v>
      </c>
      <c r="AH714" t="s">
        <v>117</v>
      </c>
      <c r="AI714">
        <v>16702341795</v>
      </c>
      <c r="AK714" t="s">
        <v>2304</v>
      </c>
      <c r="BC714" t="str">
        <f>"35-1012.00"</f>
        <v>35-1012.00</v>
      </c>
      <c r="BD714" t="s">
        <v>1814</v>
      </c>
      <c r="BE714" t="s">
        <v>2305</v>
      </c>
      <c r="BF714" t="s">
        <v>2306</v>
      </c>
      <c r="BG714">
        <v>1</v>
      </c>
      <c r="BH714">
        <v>1</v>
      </c>
      <c r="BI714" s="1">
        <v>44166</v>
      </c>
      <c r="BJ714" s="1">
        <v>44530</v>
      </c>
      <c r="BK714" s="1">
        <v>44166</v>
      </c>
      <c r="BL714" s="1">
        <v>44530</v>
      </c>
      <c r="BM714">
        <v>35</v>
      </c>
      <c r="BN714">
        <v>6</v>
      </c>
      <c r="BO714">
        <v>5</v>
      </c>
      <c r="BP714">
        <v>6</v>
      </c>
      <c r="BQ714">
        <v>6</v>
      </c>
      <c r="BR714">
        <v>0</v>
      </c>
      <c r="BS714">
        <v>6</v>
      </c>
      <c r="BT714">
        <v>6</v>
      </c>
      <c r="BU714" t="str">
        <f>"10:00 AM"</f>
        <v>10:00 AM</v>
      </c>
      <c r="BV714" t="str">
        <f>"10:00 PM"</f>
        <v>10:00 PM</v>
      </c>
      <c r="BW714" t="s">
        <v>128</v>
      </c>
      <c r="BX714">
        <v>0</v>
      </c>
      <c r="BY714">
        <v>12</v>
      </c>
      <c r="BZ714" t="s">
        <v>134</v>
      </c>
      <c r="CA714">
        <v>10</v>
      </c>
      <c r="CB714" t="s">
        <v>2307</v>
      </c>
      <c r="CC714" t="s">
        <v>2308</v>
      </c>
      <c r="CD714" t="s">
        <v>2309</v>
      </c>
      <c r="CE714" t="s">
        <v>116</v>
      </c>
      <c r="CF714" t="s">
        <v>117</v>
      </c>
      <c r="CG714">
        <v>96950</v>
      </c>
      <c r="CH714" s="3">
        <v>9.14</v>
      </c>
      <c r="CI714" s="3">
        <v>9.14</v>
      </c>
      <c r="CJ714" s="3">
        <v>13.71</v>
      </c>
      <c r="CK714" s="3">
        <v>13.71</v>
      </c>
      <c r="CL714" t="s">
        <v>132</v>
      </c>
      <c r="CN714" t="s">
        <v>133</v>
      </c>
      <c r="CP714" t="s">
        <v>111</v>
      </c>
      <c r="CQ714" t="s">
        <v>134</v>
      </c>
      <c r="CR714" t="s">
        <v>111</v>
      </c>
      <c r="CS714" t="s">
        <v>134</v>
      </c>
      <c r="CT714" t="s">
        <v>119</v>
      </c>
      <c r="CU714" t="s">
        <v>134</v>
      </c>
      <c r="CV714" t="s">
        <v>134</v>
      </c>
      <c r="CW714" t="s">
        <v>1924</v>
      </c>
      <c r="CX714">
        <v>16702341795</v>
      </c>
      <c r="CY714" t="s">
        <v>2310</v>
      </c>
      <c r="CZ714" t="s">
        <v>2311</v>
      </c>
      <c r="DA714" t="s">
        <v>134</v>
      </c>
      <c r="DB714" t="s">
        <v>111</v>
      </c>
    </row>
    <row r="715" spans="1:111" ht="15" customHeight="1" x14ac:dyDescent="0.25">
      <c r="A715" t="s">
        <v>8362</v>
      </c>
      <c r="B715" t="s">
        <v>109</v>
      </c>
      <c r="C715" s="1">
        <v>44088.281185995373</v>
      </c>
      <c r="D715" s="1">
        <v>44172</v>
      </c>
      <c r="E715" t="s">
        <v>138</v>
      </c>
      <c r="F715" s="1">
        <v>44103.833333333336</v>
      </c>
      <c r="G715" t="s">
        <v>134</v>
      </c>
      <c r="H715" t="s">
        <v>111</v>
      </c>
      <c r="I715" t="s">
        <v>111</v>
      </c>
      <c r="J715" t="s">
        <v>3586</v>
      </c>
      <c r="K715" t="s">
        <v>3587</v>
      </c>
      <c r="L715" t="s">
        <v>3590</v>
      </c>
      <c r="N715" t="s">
        <v>116</v>
      </c>
      <c r="O715" t="s">
        <v>117</v>
      </c>
      <c r="P715">
        <v>9650</v>
      </c>
      <c r="Q715" t="s">
        <v>118</v>
      </c>
      <c r="S715">
        <v>16702874242</v>
      </c>
      <c r="U715">
        <v>722511</v>
      </c>
      <c r="V715" t="s">
        <v>120</v>
      </c>
      <c r="X715" t="s">
        <v>1365</v>
      </c>
      <c r="Y715" t="s">
        <v>3589</v>
      </c>
      <c r="AA715" t="s">
        <v>123</v>
      </c>
      <c r="AB715" t="s">
        <v>3590</v>
      </c>
      <c r="AD715" t="s">
        <v>116</v>
      </c>
      <c r="AE715" t="s">
        <v>117</v>
      </c>
      <c r="AF715">
        <v>96950</v>
      </c>
      <c r="AG715" t="s">
        <v>118</v>
      </c>
      <c r="AI715">
        <v>16702874242</v>
      </c>
      <c r="AK715" t="s">
        <v>3591</v>
      </c>
      <c r="BC715" t="str">
        <f>"35-2014.00"</f>
        <v>35-2014.00</v>
      </c>
      <c r="BD715" t="s">
        <v>393</v>
      </c>
      <c r="BE715" t="s">
        <v>5946</v>
      </c>
      <c r="BF715" t="s">
        <v>395</v>
      </c>
      <c r="BG715">
        <v>2</v>
      </c>
      <c r="BI715" s="1">
        <v>44105</v>
      </c>
      <c r="BJ715" s="1">
        <v>44469</v>
      </c>
      <c r="BM715">
        <v>40</v>
      </c>
      <c r="BN715">
        <v>4</v>
      </c>
      <c r="BO715">
        <v>6</v>
      </c>
      <c r="BP715">
        <v>6</v>
      </c>
      <c r="BQ715">
        <v>6</v>
      </c>
      <c r="BR715">
        <v>6</v>
      </c>
      <c r="BS715">
        <v>6</v>
      </c>
      <c r="BT715">
        <v>6</v>
      </c>
      <c r="BU715" t="str">
        <f>"4:00 PM"</f>
        <v>4:00 PM</v>
      </c>
      <c r="BV715" t="str">
        <f>"10:00 PM"</f>
        <v>10:00 PM</v>
      </c>
      <c r="BW715" t="s">
        <v>162</v>
      </c>
      <c r="BX715">
        <v>0</v>
      </c>
      <c r="BY715">
        <v>6</v>
      </c>
      <c r="BZ715" t="s">
        <v>111</v>
      </c>
      <c r="CA715">
        <v>0</v>
      </c>
      <c r="CB715" t="s">
        <v>5947</v>
      </c>
      <c r="CC715" t="s">
        <v>3595</v>
      </c>
      <c r="CE715" t="s">
        <v>116</v>
      </c>
      <c r="CF715" t="s">
        <v>117</v>
      </c>
      <c r="CG715">
        <v>96950</v>
      </c>
      <c r="CH715" s="3">
        <v>10.68</v>
      </c>
      <c r="CI715" s="3">
        <v>10.68</v>
      </c>
      <c r="CJ715" s="3">
        <v>16.02</v>
      </c>
      <c r="CK715" s="3">
        <v>16.02</v>
      </c>
      <c r="CL715" t="s">
        <v>132</v>
      </c>
      <c r="CM715" t="s">
        <v>509</v>
      </c>
      <c r="CN715" t="s">
        <v>133</v>
      </c>
      <c r="CP715" t="s">
        <v>111</v>
      </c>
      <c r="CQ715" t="s">
        <v>134</v>
      </c>
      <c r="CR715" t="s">
        <v>111</v>
      </c>
      <c r="CS715" t="s">
        <v>134</v>
      </c>
      <c r="CT715" t="s">
        <v>119</v>
      </c>
      <c r="CU715" t="s">
        <v>134</v>
      </c>
      <c r="CV715" t="s">
        <v>134</v>
      </c>
      <c r="CW715" t="s">
        <v>119</v>
      </c>
      <c r="CX715">
        <v>16706702874</v>
      </c>
      <c r="CY715" t="s">
        <v>3591</v>
      </c>
      <c r="CZ715" t="s">
        <v>119</v>
      </c>
      <c r="DA715" t="s">
        <v>134</v>
      </c>
      <c r="DB715" t="s">
        <v>111</v>
      </c>
    </row>
    <row r="716" spans="1:111" ht="15" customHeight="1" x14ac:dyDescent="0.25">
      <c r="A716" t="s">
        <v>3585</v>
      </c>
      <c r="B716" t="s">
        <v>109</v>
      </c>
      <c r="C716" s="1">
        <v>44088.30250740741</v>
      </c>
      <c r="D716" s="1">
        <v>44172</v>
      </c>
      <c r="E716" t="s">
        <v>138</v>
      </c>
      <c r="F716" s="1">
        <v>44103.833333333336</v>
      </c>
      <c r="G716" t="s">
        <v>134</v>
      </c>
      <c r="H716" t="s">
        <v>111</v>
      </c>
      <c r="I716" t="s">
        <v>111</v>
      </c>
      <c r="J716" t="s">
        <v>3586</v>
      </c>
      <c r="K716" t="s">
        <v>3587</v>
      </c>
      <c r="L716" t="s">
        <v>3588</v>
      </c>
      <c r="N716" t="s">
        <v>116</v>
      </c>
      <c r="O716" t="s">
        <v>117</v>
      </c>
      <c r="P716">
        <v>96950</v>
      </c>
      <c r="Q716" t="s">
        <v>118</v>
      </c>
      <c r="S716">
        <v>16702874242</v>
      </c>
      <c r="U716">
        <v>722511</v>
      </c>
      <c r="V716" t="s">
        <v>120</v>
      </c>
      <c r="X716" t="s">
        <v>1365</v>
      </c>
      <c r="Y716" t="s">
        <v>3589</v>
      </c>
      <c r="AA716" t="s">
        <v>123</v>
      </c>
      <c r="AB716" t="s">
        <v>3590</v>
      </c>
      <c r="AD716" t="s">
        <v>116</v>
      </c>
      <c r="AE716" t="s">
        <v>117</v>
      </c>
      <c r="AF716">
        <v>96950</v>
      </c>
      <c r="AG716" t="s">
        <v>118</v>
      </c>
      <c r="AI716">
        <v>16702874242</v>
      </c>
      <c r="AK716" t="s">
        <v>3591</v>
      </c>
      <c r="BC716" t="str">
        <f>"35-3031.00"</f>
        <v>35-3031.00</v>
      </c>
      <c r="BD716" t="s">
        <v>585</v>
      </c>
      <c r="BE716" t="s">
        <v>3592</v>
      </c>
      <c r="BF716" t="s">
        <v>3593</v>
      </c>
      <c r="BG716">
        <v>1</v>
      </c>
      <c r="BI716" s="1">
        <v>44105</v>
      </c>
      <c r="BJ716" s="1">
        <v>44469</v>
      </c>
      <c r="BM716">
        <v>40</v>
      </c>
      <c r="BN716">
        <v>4</v>
      </c>
      <c r="BO716">
        <v>6</v>
      </c>
      <c r="BP716">
        <v>6</v>
      </c>
      <c r="BQ716">
        <v>6</v>
      </c>
      <c r="BR716">
        <v>6</v>
      </c>
      <c r="BS716">
        <v>6</v>
      </c>
      <c r="BT716">
        <v>6</v>
      </c>
      <c r="BU716" t="str">
        <f>"4:00 PM"</f>
        <v>4:00 PM</v>
      </c>
      <c r="BV716" t="str">
        <f>"10:00 PM"</f>
        <v>10:00 PM</v>
      </c>
      <c r="BW716" t="s">
        <v>162</v>
      </c>
      <c r="BX716">
        <v>0</v>
      </c>
      <c r="BY716">
        <v>6</v>
      </c>
      <c r="BZ716" t="s">
        <v>111</v>
      </c>
      <c r="CA716">
        <v>0</v>
      </c>
      <c r="CB716" t="s">
        <v>3594</v>
      </c>
      <c r="CC716" t="s">
        <v>3595</v>
      </c>
      <c r="CE716" t="s">
        <v>116</v>
      </c>
      <c r="CF716" t="s">
        <v>117</v>
      </c>
      <c r="CG716">
        <v>96950</v>
      </c>
      <c r="CH716" s="3">
        <v>9.23</v>
      </c>
      <c r="CI716" s="3">
        <v>9.23</v>
      </c>
      <c r="CJ716" s="3">
        <v>13.85</v>
      </c>
      <c r="CK716" s="3">
        <v>13.85</v>
      </c>
      <c r="CL716" t="s">
        <v>132</v>
      </c>
      <c r="CM716" t="s">
        <v>119</v>
      </c>
      <c r="CN716" t="s">
        <v>133</v>
      </c>
      <c r="CP716" t="s">
        <v>111</v>
      </c>
      <c r="CQ716" t="s">
        <v>134</v>
      </c>
      <c r="CR716" t="s">
        <v>111</v>
      </c>
      <c r="CS716" t="s">
        <v>134</v>
      </c>
      <c r="CT716" t="s">
        <v>119</v>
      </c>
      <c r="CU716" t="s">
        <v>134</v>
      </c>
      <c r="CV716" t="s">
        <v>134</v>
      </c>
      <c r="CW716" t="s">
        <v>119</v>
      </c>
      <c r="CX716">
        <v>16702874242</v>
      </c>
      <c r="CY716" t="s">
        <v>3591</v>
      </c>
      <c r="CZ716" t="s">
        <v>119</v>
      </c>
      <c r="DA716" t="s">
        <v>134</v>
      </c>
      <c r="DB716" t="s">
        <v>111</v>
      </c>
    </row>
    <row r="717" spans="1:111" ht="15" customHeight="1" x14ac:dyDescent="0.25">
      <c r="A717" t="s">
        <v>5945</v>
      </c>
      <c r="B717" t="s">
        <v>137</v>
      </c>
      <c r="C717" s="1">
        <v>44088.317514467592</v>
      </c>
      <c r="D717" s="1">
        <v>44141</v>
      </c>
      <c r="E717" t="s">
        <v>110</v>
      </c>
      <c r="G717" t="s">
        <v>134</v>
      </c>
      <c r="H717" t="s">
        <v>111</v>
      </c>
      <c r="I717" t="s">
        <v>111</v>
      </c>
      <c r="J717" t="s">
        <v>3586</v>
      </c>
      <c r="K717" t="s">
        <v>3587</v>
      </c>
      <c r="L717" t="s">
        <v>3590</v>
      </c>
      <c r="N717" t="s">
        <v>116</v>
      </c>
      <c r="O717" t="s">
        <v>117</v>
      </c>
      <c r="P717">
        <v>9650</v>
      </c>
      <c r="Q717" t="s">
        <v>118</v>
      </c>
      <c r="S717">
        <v>16702874242</v>
      </c>
      <c r="U717">
        <v>722511</v>
      </c>
      <c r="V717" t="s">
        <v>120</v>
      </c>
      <c r="X717" t="s">
        <v>1365</v>
      </c>
      <c r="Y717" t="s">
        <v>3589</v>
      </c>
      <c r="AA717" t="s">
        <v>123</v>
      </c>
      <c r="AB717" t="s">
        <v>3590</v>
      </c>
      <c r="AD717" t="s">
        <v>116</v>
      </c>
      <c r="AE717" t="s">
        <v>117</v>
      </c>
      <c r="AF717">
        <v>96950</v>
      </c>
      <c r="AG717" t="s">
        <v>118</v>
      </c>
      <c r="AI717">
        <v>16702874242</v>
      </c>
      <c r="AK717" t="s">
        <v>3591</v>
      </c>
      <c r="BC717" t="str">
        <f>"35-2014.00"</f>
        <v>35-2014.00</v>
      </c>
      <c r="BD717" t="s">
        <v>393</v>
      </c>
      <c r="BE717" t="s">
        <v>5946</v>
      </c>
      <c r="BF717" t="s">
        <v>395</v>
      </c>
      <c r="BG717">
        <v>5</v>
      </c>
      <c r="BH717">
        <v>5</v>
      </c>
      <c r="BI717" s="1">
        <v>44105</v>
      </c>
      <c r="BJ717" s="1">
        <v>44469</v>
      </c>
      <c r="BK717" s="1">
        <v>44144</v>
      </c>
      <c r="BL717" s="1">
        <v>44469</v>
      </c>
      <c r="BM717">
        <v>40</v>
      </c>
      <c r="BN717">
        <v>4</v>
      </c>
      <c r="BO717">
        <v>6</v>
      </c>
      <c r="BP717">
        <v>6</v>
      </c>
      <c r="BQ717">
        <v>6</v>
      </c>
      <c r="BR717">
        <v>6</v>
      </c>
      <c r="BS717">
        <v>6</v>
      </c>
      <c r="BT717">
        <v>6</v>
      </c>
      <c r="BU717" t="str">
        <f>"4:00 PM"</f>
        <v>4:00 PM</v>
      </c>
      <c r="BV717" t="str">
        <f>"10:00 PM"</f>
        <v>10:00 PM</v>
      </c>
      <c r="BW717" t="s">
        <v>162</v>
      </c>
      <c r="BX717">
        <v>0</v>
      </c>
      <c r="BY717">
        <v>6</v>
      </c>
      <c r="BZ717" t="s">
        <v>111</v>
      </c>
      <c r="CA717">
        <v>0</v>
      </c>
      <c r="CB717" t="s">
        <v>5947</v>
      </c>
      <c r="CC717" t="s">
        <v>3595</v>
      </c>
      <c r="CE717" t="s">
        <v>116</v>
      </c>
      <c r="CF717" t="s">
        <v>117</v>
      </c>
      <c r="CG717">
        <v>96950</v>
      </c>
      <c r="CH717" s="3">
        <v>10.68</v>
      </c>
      <c r="CI717" s="3">
        <v>10.68</v>
      </c>
      <c r="CJ717" s="3">
        <v>16.02</v>
      </c>
      <c r="CK717" s="3">
        <v>16.02</v>
      </c>
      <c r="CL717" t="s">
        <v>132</v>
      </c>
      <c r="CM717" t="s">
        <v>119</v>
      </c>
      <c r="CN717" t="s">
        <v>133</v>
      </c>
      <c r="CP717" t="s">
        <v>111</v>
      </c>
      <c r="CQ717" t="s">
        <v>134</v>
      </c>
      <c r="CR717" t="s">
        <v>111</v>
      </c>
      <c r="CS717" t="s">
        <v>134</v>
      </c>
      <c r="CT717" t="s">
        <v>119</v>
      </c>
      <c r="CU717" t="s">
        <v>134</v>
      </c>
      <c r="CV717" t="s">
        <v>134</v>
      </c>
      <c r="CW717" t="s">
        <v>119</v>
      </c>
      <c r="CX717">
        <v>16702874242</v>
      </c>
      <c r="CY717" t="s">
        <v>3591</v>
      </c>
      <c r="CZ717" t="s">
        <v>119</v>
      </c>
      <c r="DA717" t="s">
        <v>134</v>
      </c>
      <c r="DB717" t="s">
        <v>111</v>
      </c>
    </row>
    <row r="718" spans="1:111" ht="15" customHeight="1" x14ac:dyDescent="0.25">
      <c r="A718" t="s">
        <v>8496</v>
      </c>
      <c r="B718" t="s">
        <v>3282</v>
      </c>
      <c r="C718" s="1">
        <v>44088.323579629629</v>
      </c>
      <c r="D718" s="1">
        <v>44144</v>
      </c>
      <c r="E718" t="s">
        <v>110</v>
      </c>
      <c r="G718" t="s">
        <v>134</v>
      </c>
      <c r="H718" t="s">
        <v>111</v>
      </c>
      <c r="I718" t="s">
        <v>111</v>
      </c>
      <c r="J718" t="s">
        <v>3586</v>
      </c>
      <c r="K718" t="s">
        <v>3587</v>
      </c>
      <c r="L718" t="s">
        <v>3588</v>
      </c>
      <c r="N718" t="s">
        <v>116</v>
      </c>
      <c r="O718" t="s">
        <v>117</v>
      </c>
      <c r="P718">
        <v>96950</v>
      </c>
      <c r="Q718" t="s">
        <v>118</v>
      </c>
      <c r="S718">
        <v>16702874242</v>
      </c>
      <c r="U718">
        <v>722511</v>
      </c>
      <c r="V718" t="s">
        <v>120</v>
      </c>
      <c r="X718" t="s">
        <v>1365</v>
      </c>
      <c r="Y718" t="s">
        <v>3589</v>
      </c>
      <c r="AA718" t="s">
        <v>123</v>
      </c>
      <c r="AB718" t="s">
        <v>3590</v>
      </c>
      <c r="AD718" t="s">
        <v>116</v>
      </c>
      <c r="AE718" t="s">
        <v>117</v>
      </c>
      <c r="AF718">
        <v>96950</v>
      </c>
      <c r="AG718" t="s">
        <v>118</v>
      </c>
      <c r="AI718">
        <v>16702874242</v>
      </c>
      <c r="AK718" t="s">
        <v>3591</v>
      </c>
      <c r="BC718" t="str">
        <f>"35-3031.00"</f>
        <v>35-3031.00</v>
      </c>
      <c r="BD718" t="s">
        <v>585</v>
      </c>
      <c r="BE718" t="s">
        <v>3592</v>
      </c>
      <c r="BF718" t="s">
        <v>3593</v>
      </c>
      <c r="BG718">
        <v>5</v>
      </c>
      <c r="BH718">
        <v>4</v>
      </c>
      <c r="BI718" s="1">
        <v>44105</v>
      </c>
      <c r="BJ718" s="1">
        <v>44469</v>
      </c>
      <c r="BK718" s="1">
        <v>44144</v>
      </c>
      <c r="BL718" s="1">
        <v>44469</v>
      </c>
      <c r="BM718">
        <v>40</v>
      </c>
      <c r="BN718">
        <v>4</v>
      </c>
      <c r="BO718">
        <v>6</v>
      </c>
      <c r="BP718">
        <v>6</v>
      </c>
      <c r="BQ718">
        <v>6</v>
      </c>
      <c r="BR718">
        <v>6</v>
      </c>
      <c r="BS718">
        <v>6</v>
      </c>
      <c r="BT718">
        <v>6</v>
      </c>
      <c r="BU718" t="str">
        <f>"4:00 PM"</f>
        <v>4:00 PM</v>
      </c>
      <c r="BV718" t="str">
        <f>"10:00 PM"</f>
        <v>10:00 PM</v>
      </c>
      <c r="BW718" t="s">
        <v>162</v>
      </c>
      <c r="BX718">
        <v>0</v>
      </c>
      <c r="BY718">
        <v>6</v>
      </c>
      <c r="BZ718" t="s">
        <v>111</v>
      </c>
      <c r="CA718">
        <v>0</v>
      </c>
      <c r="CB718" t="s">
        <v>3594</v>
      </c>
      <c r="CC718" t="s">
        <v>3595</v>
      </c>
      <c r="CE718" t="s">
        <v>116</v>
      </c>
      <c r="CF718" t="s">
        <v>117</v>
      </c>
      <c r="CG718">
        <v>96950</v>
      </c>
      <c r="CH718" s="3">
        <v>9.23</v>
      </c>
      <c r="CI718" s="3">
        <v>9.23</v>
      </c>
      <c r="CJ718" s="3">
        <v>13.85</v>
      </c>
      <c r="CK718" s="3">
        <v>13.85</v>
      </c>
      <c r="CL718" t="s">
        <v>132</v>
      </c>
      <c r="CM718" t="s">
        <v>119</v>
      </c>
      <c r="CN718" t="s">
        <v>133</v>
      </c>
      <c r="CP718" t="s">
        <v>111</v>
      </c>
      <c r="CQ718" t="s">
        <v>134</v>
      </c>
      <c r="CR718" t="s">
        <v>111</v>
      </c>
      <c r="CS718" t="s">
        <v>134</v>
      </c>
      <c r="CT718" t="s">
        <v>119</v>
      </c>
      <c r="CU718" t="s">
        <v>134</v>
      </c>
      <c r="CV718" t="s">
        <v>134</v>
      </c>
      <c r="CW718" t="s">
        <v>119</v>
      </c>
      <c r="CX718">
        <v>16702874242</v>
      </c>
      <c r="CY718" t="s">
        <v>3591</v>
      </c>
      <c r="CZ718" t="s">
        <v>119</v>
      </c>
      <c r="DA718" t="s">
        <v>134</v>
      </c>
      <c r="DB718" t="s">
        <v>111</v>
      </c>
    </row>
    <row r="719" spans="1:111" ht="15" customHeight="1" x14ac:dyDescent="0.25">
      <c r="A719" t="s">
        <v>2853</v>
      </c>
      <c r="B719" t="s">
        <v>109</v>
      </c>
      <c r="C719" s="1">
        <v>44088.774754166669</v>
      </c>
      <c r="D719" s="1">
        <v>44166</v>
      </c>
      <c r="E719" t="s">
        <v>110</v>
      </c>
      <c r="G719" t="s">
        <v>134</v>
      </c>
      <c r="H719" t="s">
        <v>111</v>
      </c>
      <c r="I719" t="s">
        <v>111</v>
      </c>
      <c r="J719" t="s">
        <v>1944</v>
      </c>
      <c r="K719" t="s">
        <v>1945</v>
      </c>
      <c r="L719" t="s">
        <v>1946</v>
      </c>
      <c r="N719" t="s">
        <v>116</v>
      </c>
      <c r="O719" t="s">
        <v>117</v>
      </c>
      <c r="P719">
        <v>96950</v>
      </c>
      <c r="Q719" t="s">
        <v>118</v>
      </c>
      <c r="S719">
        <v>16707830330</v>
      </c>
      <c r="U719">
        <v>72251</v>
      </c>
      <c r="V719" t="s">
        <v>120</v>
      </c>
      <c r="X719" t="s">
        <v>1947</v>
      </c>
      <c r="Y719" t="s">
        <v>1948</v>
      </c>
      <c r="Z719" t="s">
        <v>509</v>
      </c>
      <c r="AA719" t="s">
        <v>342</v>
      </c>
      <c r="AB719" t="s">
        <v>1946</v>
      </c>
      <c r="AD719" t="s">
        <v>154</v>
      </c>
      <c r="AE719" t="s">
        <v>117</v>
      </c>
      <c r="AF719">
        <v>96950</v>
      </c>
      <c r="AG719" t="s">
        <v>118</v>
      </c>
      <c r="AI719">
        <v>16707830330</v>
      </c>
      <c r="AK719" t="s">
        <v>1949</v>
      </c>
      <c r="BC719" t="str">
        <f>"11-9051.00"</f>
        <v>11-9051.00</v>
      </c>
      <c r="BD719" t="s">
        <v>1950</v>
      </c>
      <c r="BE719" t="s">
        <v>1951</v>
      </c>
      <c r="BF719" t="s">
        <v>216</v>
      </c>
      <c r="BG719">
        <v>1</v>
      </c>
      <c r="BI719" s="1">
        <v>44105</v>
      </c>
      <c r="BJ719" s="1">
        <v>45199</v>
      </c>
      <c r="BM719">
        <v>40</v>
      </c>
      <c r="BN719">
        <v>0</v>
      </c>
      <c r="BO719">
        <v>8</v>
      </c>
      <c r="BP719">
        <v>8</v>
      </c>
      <c r="BQ719">
        <v>8</v>
      </c>
      <c r="BR719">
        <v>8</v>
      </c>
      <c r="BS719">
        <v>8</v>
      </c>
      <c r="BT719">
        <v>0</v>
      </c>
      <c r="BU719" t="str">
        <f>"8:30 AM"</f>
        <v>8:30 AM</v>
      </c>
      <c r="BV719" t="str">
        <f>"5:30 PM"</f>
        <v>5:30 PM</v>
      </c>
      <c r="BW719" t="s">
        <v>162</v>
      </c>
      <c r="BX719">
        <v>0</v>
      </c>
      <c r="BY719">
        <v>12</v>
      </c>
      <c r="BZ719" t="s">
        <v>134</v>
      </c>
      <c r="CA719">
        <v>3</v>
      </c>
      <c r="CB719" s="2" t="s">
        <v>2854</v>
      </c>
      <c r="CC719" t="s">
        <v>1953</v>
      </c>
      <c r="CE719" t="s">
        <v>116</v>
      </c>
      <c r="CF719" t="s">
        <v>117</v>
      </c>
      <c r="CG719">
        <v>96950</v>
      </c>
      <c r="CH719" s="3">
        <v>19.47</v>
      </c>
      <c r="CI719" s="3">
        <v>19.47</v>
      </c>
      <c r="CJ719" s="3">
        <v>0</v>
      </c>
      <c r="CK719" s="3">
        <v>0</v>
      </c>
      <c r="CL719" t="s">
        <v>132</v>
      </c>
      <c r="CM719" t="s">
        <v>162</v>
      </c>
      <c r="CN719" t="s">
        <v>133</v>
      </c>
      <c r="CP719" t="s">
        <v>111</v>
      </c>
      <c r="CQ719" t="s">
        <v>134</v>
      </c>
      <c r="CR719" t="s">
        <v>111</v>
      </c>
      <c r="CS719" t="s">
        <v>111</v>
      </c>
      <c r="CT719" t="s">
        <v>119</v>
      </c>
      <c r="CU719" t="s">
        <v>134</v>
      </c>
      <c r="CV719" t="s">
        <v>119</v>
      </c>
      <c r="CW719" t="s">
        <v>859</v>
      </c>
      <c r="CX719">
        <v>16702871097</v>
      </c>
      <c r="CY719" t="s">
        <v>1949</v>
      </c>
      <c r="CZ719" t="s">
        <v>119</v>
      </c>
      <c r="DA719" t="s">
        <v>134</v>
      </c>
      <c r="DB719" t="s">
        <v>111</v>
      </c>
      <c r="DC719" t="s">
        <v>1947</v>
      </c>
      <c r="DD719" t="s">
        <v>1948</v>
      </c>
      <c r="DF719" t="s">
        <v>1944</v>
      </c>
      <c r="DG719" t="s">
        <v>1949</v>
      </c>
    </row>
    <row r="720" spans="1:111" ht="15" customHeight="1" x14ac:dyDescent="0.25">
      <c r="A720" t="s">
        <v>2664</v>
      </c>
      <c r="B720" t="s">
        <v>137</v>
      </c>
      <c r="C720" s="1">
        <v>44088.785467592592</v>
      </c>
      <c r="D720" s="1">
        <v>44166</v>
      </c>
      <c r="E720" t="s">
        <v>110</v>
      </c>
      <c r="G720" t="s">
        <v>111</v>
      </c>
      <c r="H720" t="s">
        <v>111</v>
      </c>
      <c r="I720" t="s">
        <v>111</v>
      </c>
      <c r="J720" t="s">
        <v>1944</v>
      </c>
      <c r="K720" t="s">
        <v>2665</v>
      </c>
      <c r="L720" t="s">
        <v>1946</v>
      </c>
      <c r="N720" t="s">
        <v>116</v>
      </c>
      <c r="O720" t="s">
        <v>117</v>
      </c>
      <c r="P720">
        <v>96950</v>
      </c>
      <c r="Q720" t="s">
        <v>118</v>
      </c>
      <c r="S720">
        <v>16707830330</v>
      </c>
      <c r="U720">
        <v>53111</v>
      </c>
      <c r="V720" t="s">
        <v>120</v>
      </c>
      <c r="X720" t="s">
        <v>1947</v>
      </c>
      <c r="Y720" t="s">
        <v>1948</v>
      </c>
      <c r="Z720" t="s">
        <v>509</v>
      </c>
      <c r="AA720" t="s">
        <v>123</v>
      </c>
      <c r="AB720" t="s">
        <v>1946</v>
      </c>
      <c r="AD720" t="s">
        <v>116</v>
      </c>
      <c r="AE720" t="s">
        <v>117</v>
      </c>
      <c r="AF720">
        <v>96950</v>
      </c>
      <c r="AG720" t="s">
        <v>118</v>
      </c>
      <c r="AI720">
        <v>16707830330</v>
      </c>
      <c r="AK720" t="s">
        <v>1949</v>
      </c>
      <c r="BC720" t="str">
        <f>"49-9071.00"</f>
        <v>49-9071.00</v>
      </c>
      <c r="BD720" t="s">
        <v>125</v>
      </c>
      <c r="BE720" t="s">
        <v>2666</v>
      </c>
      <c r="BF720" t="s">
        <v>2667</v>
      </c>
      <c r="BG720">
        <v>1</v>
      </c>
      <c r="BH720">
        <v>1</v>
      </c>
      <c r="BI720" s="1">
        <v>44105</v>
      </c>
      <c r="BJ720" s="1">
        <v>44469</v>
      </c>
      <c r="BK720" s="1">
        <v>44166</v>
      </c>
      <c r="BL720" s="1">
        <v>44469</v>
      </c>
      <c r="BM720">
        <v>40</v>
      </c>
      <c r="BN720">
        <v>0</v>
      </c>
      <c r="BO720">
        <v>8</v>
      </c>
      <c r="BP720">
        <v>8</v>
      </c>
      <c r="BQ720">
        <v>8</v>
      </c>
      <c r="BR720">
        <v>8</v>
      </c>
      <c r="BS720">
        <v>8</v>
      </c>
      <c r="BT720">
        <v>0</v>
      </c>
      <c r="BU720" t="str">
        <f>"8:00 AM"</f>
        <v>8:00 AM</v>
      </c>
      <c r="BV720" t="str">
        <f>"6:35 PM"</f>
        <v>6:35 PM</v>
      </c>
      <c r="BW720" t="s">
        <v>162</v>
      </c>
      <c r="BX720">
        <v>0</v>
      </c>
      <c r="BY720">
        <v>6</v>
      </c>
      <c r="BZ720" t="s">
        <v>111</v>
      </c>
      <c r="CA720">
        <v>0</v>
      </c>
      <c r="CB720" s="2" t="s">
        <v>2668</v>
      </c>
      <c r="CC720" t="s">
        <v>2669</v>
      </c>
      <c r="CE720" t="s">
        <v>116</v>
      </c>
      <c r="CF720" t="s">
        <v>117</v>
      </c>
      <c r="CG720">
        <v>96950</v>
      </c>
      <c r="CH720" s="3">
        <v>12.64</v>
      </c>
      <c r="CI720" s="3">
        <v>12.64</v>
      </c>
      <c r="CJ720" s="3">
        <v>0</v>
      </c>
      <c r="CK720" s="3">
        <v>0</v>
      </c>
      <c r="CL720" t="s">
        <v>132</v>
      </c>
      <c r="CM720" t="s">
        <v>2122</v>
      </c>
      <c r="CN720" t="s">
        <v>133</v>
      </c>
      <c r="CP720" t="s">
        <v>111</v>
      </c>
      <c r="CQ720" t="s">
        <v>134</v>
      </c>
      <c r="CR720" t="s">
        <v>111</v>
      </c>
      <c r="CS720" t="s">
        <v>111</v>
      </c>
      <c r="CT720" t="s">
        <v>119</v>
      </c>
      <c r="CU720" t="s">
        <v>134</v>
      </c>
      <c r="CV720" t="s">
        <v>119</v>
      </c>
      <c r="CW720" t="s">
        <v>859</v>
      </c>
      <c r="CX720">
        <v>16702871097</v>
      </c>
      <c r="CY720" t="s">
        <v>1949</v>
      </c>
      <c r="CZ720" t="s">
        <v>119</v>
      </c>
      <c r="DA720" t="s">
        <v>134</v>
      </c>
      <c r="DB720" t="s">
        <v>111</v>
      </c>
      <c r="DC720" t="s">
        <v>1947</v>
      </c>
      <c r="DD720" t="s">
        <v>1948</v>
      </c>
      <c r="DE720" t="s">
        <v>487</v>
      </c>
      <c r="DF720" t="s">
        <v>1944</v>
      </c>
      <c r="DG720" t="s">
        <v>1949</v>
      </c>
    </row>
    <row r="721" spans="1:111" ht="15" customHeight="1" x14ac:dyDescent="0.25">
      <c r="A721" t="s">
        <v>3788</v>
      </c>
      <c r="B721" t="s">
        <v>137</v>
      </c>
      <c r="C721" s="1">
        <v>44088.816905092594</v>
      </c>
      <c r="D721" s="1">
        <v>44159</v>
      </c>
      <c r="E721" t="s">
        <v>138</v>
      </c>
      <c r="F721" s="1">
        <v>44103.833333333336</v>
      </c>
      <c r="G721" t="s">
        <v>134</v>
      </c>
      <c r="H721" t="s">
        <v>111</v>
      </c>
      <c r="I721" t="s">
        <v>111</v>
      </c>
      <c r="J721" t="s">
        <v>3789</v>
      </c>
      <c r="K721" t="s">
        <v>3790</v>
      </c>
      <c r="L721" t="s">
        <v>3791</v>
      </c>
      <c r="M721" t="s">
        <v>3792</v>
      </c>
      <c r="N721" t="s">
        <v>154</v>
      </c>
      <c r="O721" t="s">
        <v>117</v>
      </c>
      <c r="P721">
        <v>96950</v>
      </c>
      <c r="Q721" t="s">
        <v>118</v>
      </c>
      <c r="S721">
        <v>16703226130</v>
      </c>
      <c r="U721">
        <v>312112</v>
      </c>
      <c r="V721" t="s">
        <v>120</v>
      </c>
      <c r="X721" t="s">
        <v>3793</v>
      </c>
      <c r="Y721" t="s">
        <v>3794</v>
      </c>
      <c r="Z721" t="s">
        <v>3795</v>
      </c>
      <c r="AA721" t="s">
        <v>3796</v>
      </c>
      <c r="AB721" t="s">
        <v>3791</v>
      </c>
      <c r="AC721" t="s">
        <v>3792</v>
      </c>
      <c r="AD721" t="s">
        <v>154</v>
      </c>
      <c r="AE721" t="s">
        <v>117</v>
      </c>
      <c r="AF721">
        <v>96950</v>
      </c>
      <c r="AG721" t="s">
        <v>118</v>
      </c>
      <c r="AI721">
        <v>16704831056</v>
      </c>
      <c r="AK721" t="s">
        <v>3797</v>
      </c>
      <c r="BC721" t="str">
        <f>"49-9071.00"</f>
        <v>49-9071.00</v>
      </c>
      <c r="BD721" t="s">
        <v>125</v>
      </c>
      <c r="BE721" t="s">
        <v>3798</v>
      </c>
      <c r="BF721" t="s">
        <v>3799</v>
      </c>
      <c r="BG721">
        <v>3</v>
      </c>
      <c r="BH721">
        <v>3</v>
      </c>
      <c r="BI721" s="1">
        <v>44105</v>
      </c>
      <c r="BJ721" s="1">
        <v>44469</v>
      </c>
      <c r="BK721" s="1">
        <v>44159</v>
      </c>
      <c r="BL721" s="1">
        <v>44469</v>
      </c>
      <c r="BM721">
        <v>40</v>
      </c>
      <c r="BN721">
        <v>0</v>
      </c>
      <c r="BO721">
        <v>8</v>
      </c>
      <c r="BP721">
        <v>8</v>
      </c>
      <c r="BQ721">
        <v>8</v>
      </c>
      <c r="BR721">
        <v>8</v>
      </c>
      <c r="BS721">
        <v>8</v>
      </c>
      <c r="BT721">
        <v>0</v>
      </c>
      <c r="BU721" t="str">
        <f>"8:00 AM"</f>
        <v>8:00 AM</v>
      </c>
      <c r="BV721" t="str">
        <f>"5:00 PM"</f>
        <v>5:00 PM</v>
      </c>
      <c r="BW721" t="s">
        <v>128</v>
      </c>
      <c r="BX721">
        <v>6</v>
      </c>
      <c r="BY721">
        <v>0</v>
      </c>
      <c r="BZ721" t="s">
        <v>111</v>
      </c>
      <c r="CA721">
        <v>0</v>
      </c>
      <c r="CB721" t="s">
        <v>3800</v>
      </c>
      <c r="CC721" t="s">
        <v>3791</v>
      </c>
      <c r="CD721" t="s">
        <v>3801</v>
      </c>
      <c r="CE721" t="s">
        <v>154</v>
      </c>
      <c r="CF721" t="s">
        <v>117</v>
      </c>
      <c r="CG721">
        <v>96950</v>
      </c>
      <c r="CH721" s="3">
        <v>8.33</v>
      </c>
      <c r="CI721" s="3">
        <v>8.33</v>
      </c>
      <c r="CJ721" s="3">
        <v>12.49</v>
      </c>
      <c r="CK721" s="3">
        <v>12.49</v>
      </c>
      <c r="CL721" t="s">
        <v>132</v>
      </c>
      <c r="CM721" t="s">
        <v>286</v>
      </c>
      <c r="CN721" t="s">
        <v>133</v>
      </c>
      <c r="CP721" t="s">
        <v>111</v>
      </c>
      <c r="CQ721" t="s">
        <v>134</v>
      </c>
      <c r="CR721" t="s">
        <v>111</v>
      </c>
      <c r="CS721" t="s">
        <v>134</v>
      </c>
      <c r="CT721" t="s">
        <v>134</v>
      </c>
      <c r="CU721" t="s">
        <v>134</v>
      </c>
      <c r="CV721" t="s">
        <v>134</v>
      </c>
      <c r="CW721" t="s">
        <v>3802</v>
      </c>
      <c r="CX721">
        <v>16704831056</v>
      </c>
      <c r="CY721" t="s">
        <v>3797</v>
      </c>
      <c r="CZ721" t="s">
        <v>1178</v>
      </c>
      <c r="DA721" t="s">
        <v>134</v>
      </c>
      <c r="DB721" t="s">
        <v>111</v>
      </c>
    </row>
    <row r="722" spans="1:111" ht="15" customHeight="1" x14ac:dyDescent="0.25">
      <c r="A722" t="s">
        <v>9444</v>
      </c>
      <c r="B722" t="s">
        <v>109</v>
      </c>
      <c r="C722" s="1">
        <v>44088.897232407406</v>
      </c>
      <c r="D722" s="1">
        <v>44126</v>
      </c>
      <c r="E722" t="s">
        <v>110</v>
      </c>
      <c r="G722" t="s">
        <v>134</v>
      </c>
      <c r="H722" t="s">
        <v>111</v>
      </c>
      <c r="I722" t="s">
        <v>111</v>
      </c>
      <c r="J722" t="s">
        <v>461</v>
      </c>
      <c r="L722" t="s">
        <v>462</v>
      </c>
      <c r="N722" t="s">
        <v>116</v>
      </c>
      <c r="O722" t="s">
        <v>117</v>
      </c>
      <c r="P722">
        <v>96950</v>
      </c>
      <c r="Q722" t="s">
        <v>118</v>
      </c>
      <c r="S722">
        <v>16704832564</v>
      </c>
      <c r="U722">
        <v>81211</v>
      </c>
      <c r="V722" t="s">
        <v>120</v>
      </c>
      <c r="X722" t="s">
        <v>463</v>
      </c>
      <c r="Y722" t="s">
        <v>464</v>
      </c>
      <c r="Z722" t="s">
        <v>465</v>
      </c>
      <c r="AA722" t="s">
        <v>123</v>
      </c>
      <c r="AB722" t="s">
        <v>466</v>
      </c>
      <c r="AD722" t="s">
        <v>116</v>
      </c>
      <c r="AE722" t="s">
        <v>117</v>
      </c>
      <c r="AF722">
        <v>96950</v>
      </c>
      <c r="AG722" t="s">
        <v>118</v>
      </c>
      <c r="AI722">
        <v>16704832564</v>
      </c>
      <c r="AK722" t="s">
        <v>467</v>
      </c>
      <c r="BC722" t="str">
        <f>"39-5012.00"</f>
        <v>39-5012.00</v>
      </c>
      <c r="BD722" t="s">
        <v>468</v>
      </c>
      <c r="BE722" t="s">
        <v>469</v>
      </c>
      <c r="BF722" t="s">
        <v>470</v>
      </c>
      <c r="BG722">
        <v>2</v>
      </c>
      <c r="BI722" s="1">
        <v>44105</v>
      </c>
      <c r="BJ722" s="1">
        <v>45199</v>
      </c>
      <c r="BM722">
        <v>40</v>
      </c>
      <c r="BN722">
        <v>0</v>
      </c>
      <c r="BO722">
        <v>8</v>
      </c>
      <c r="BP722">
        <v>8</v>
      </c>
      <c r="BQ722">
        <v>8</v>
      </c>
      <c r="BR722">
        <v>8</v>
      </c>
      <c r="BS722">
        <v>8</v>
      </c>
      <c r="BT722">
        <v>0</v>
      </c>
      <c r="BU722" t="str">
        <f>"8:30 AM"</f>
        <v>8:30 AM</v>
      </c>
      <c r="BV722" t="str">
        <f>"5:30 PM"</f>
        <v>5:30 PM</v>
      </c>
      <c r="BW722" t="s">
        <v>162</v>
      </c>
      <c r="BX722">
        <v>0</v>
      </c>
      <c r="BY722">
        <v>6</v>
      </c>
      <c r="BZ722" t="s">
        <v>111</v>
      </c>
      <c r="CA722">
        <v>0</v>
      </c>
      <c r="CB722" s="2" t="s">
        <v>7055</v>
      </c>
      <c r="CC722" t="s">
        <v>472</v>
      </c>
      <c r="CE722" t="s">
        <v>116</v>
      </c>
      <c r="CF722" t="s">
        <v>117</v>
      </c>
      <c r="CG722">
        <v>96950</v>
      </c>
      <c r="CH722" s="3">
        <v>13.01</v>
      </c>
      <c r="CI722" s="3">
        <v>13.01</v>
      </c>
      <c r="CJ722" s="3">
        <v>0</v>
      </c>
      <c r="CK722" s="3">
        <v>0</v>
      </c>
      <c r="CL722" t="s">
        <v>132</v>
      </c>
      <c r="CM722" t="s">
        <v>162</v>
      </c>
      <c r="CN722" t="s">
        <v>133</v>
      </c>
      <c r="CP722" t="s">
        <v>111</v>
      </c>
      <c r="CQ722" t="s">
        <v>134</v>
      </c>
      <c r="CR722" t="s">
        <v>111</v>
      </c>
      <c r="CS722" t="s">
        <v>111</v>
      </c>
      <c r="CT722" t="s">
        <v>119</v>
      </c>
      <c r="CU722" t="s">
        <v>134</v>
      </c>
      <c r="CV722" t="s">
        <v>119</v>
      </c>
      <c r="CW722" t="s">
        <v>859</v>
      </c>
      <c r="CX722">
        <v>16702871097</v>
      </c>
      <c r="CY722" t="s">
        <v>467</v>
      </c>
      <c r="CZ722" t="s">
        <v>119</v>
      </c>
      <c r="DA722" t="s">
        <v>134</v>
      </c>
      <c r="DB722" t="s">
        <v>111</v>
      </c>
    </row>
    <row r="723" spans="1:111" ht="15" customHeight="1" x14ac:dyDescent="0.25">
      <c r="A723" t="s">
        <v>7029</v>
      </c>
      <c r="B723" t="s">
        <v>109</v>
      </c>
      <c r="C723" s="1">
        <v>44088.915201504627</v>
      </c>
      <c r="D723" s="1">
        <v>44166</v>
      </c>
      <c r="E723" t="s">
        <v>110</v>
      </c>
      <c r="G723" t="s">
        <v>134</v>
      </c>
      <c r="H723" t="s">
        <v>111</v>
      </c>
      <c r="I723" t="s">
        <v>111</v>
      </c>
      <c r="J723" t="s">
        <v>461</v>
      </c>
      <c r="L723" t="s">
        <v>466</v>
      </c>
      <c r="N723" t="s">
        <v>116</v>
      </c>
      <c r="O723" t="s">
        <v>117</v>
      </c>
      <c r="P723">
        <v>96950</v>
      </c>
      <c r="Q723" t="s">
        <v>118</v>
      </c>
      <c r="S723">
        <v>16704832564</v>
      </c>
      <c r="U723">
        <v>81211</v>
      </c>
      <c r="V723" t="s">
        <v>120</v>
      </c>
      <c r="X723" t="s">
        <v>463</v>
      </c>
      <c r="Y723" t="s">
        <v>464</v>
      </c>
      <c r="Z723" t="s">
        <v>465</v>
      </c>
      <c r="AA723" t="s">
        <v>123</v>
      </c>
      <c r="AB723" t="s">
        <v>466</v>
      </c>
      <c r="AC723" t="s">
        <v>5531</v>
      </c>
      <c r="AD723" t="s">
        <v>154</v>
      </c>
      <c r="AE723" t="s">
        <v>117</v>
      </c>
      <c r="AF723">
        <v>96950</v>
      </c>
      <c r="AG723" t="s">
        <v>118</v>
      </c>
      <c r="AI723">
        <v>16704832564</v>
      </c>
      <c r="AK723" t="s">
        <v>467</v>
      </c>
      <c r="BC723" t="str">
        <f>"31-9011.00"</f>
        <v>31-9011.00</v>
      </c>
      <c r="BD723" t="s">
        <v>504</v>
      </c>
      <c r="BE723" t="s">
        <v>5532</v>
      </c>
      <c r="BF723" t="s">
        <v>506</v>
      </c>
      <c r="BG723">
        <v>2</v>
      </c>
      <c r="BI723" s="1">
        <v>44105</v>
      </c>
      <c r="BJ723" s="1">
        <v>45199</v>
      </c>
      <c r="BM723">
        <v>40</v>
      </c>
      <c r="BN723">
        <v>0</v>
      </c>
      <c r="BO723">
        <v>8</v>
      </c>
      <c r="BP723">
        <v>8</v>
      </c>
      <c r="BQ723">
        <v>8</v>
      </c>
      <c r="BR723">
        <v>8</v>
      </c>
      <c r="BS723">
        <v>8</v>
      </c>
      <c r="BT723">
        <v>0</v>
      </c>
      <c r="BU723" t="str">
        <f>"9:00 AM"</f>
        <v>9:00 AM</v>
      </c>
      <c r="BV723" t="str">
        <f>"6:00 PM"</f>
        <v>6:00 PM</v>
      </c>
      <c r="BW723" t="s">
        <v>162</v>
      </c>
      <c r="BX723">
        <v>0</v>
      </c>
      <c r="BY723">
        <v>6</v>
      </c>
      <c r="BZ723" t="s">
        <v>111</v>
      </c>
      <c r="CA723">
        <v>0</v>
      </c>
      <c r="CB723" s="2" t="s">
        <v>5533</v>
      </c>
      <c r="CC723" t="s">
        <v>5534</v>
      </c>
      <c r="CE723" t="s">
        <v>116</v>
      </c>
      <c r="CF723" t="s">
        <v>117</v>
      </c>
      <c r="CG723">
        <v>96950</v>
      </c>
      <c r="CH723" s="3">
        <v>12.22</v>
      </c>
      <c r="CI723" s="3">
        <v>12.22</v>
      </c>
      <c r="CJ723" s="3">
        <v>0</v>
      </c>
      <c r="CK723" s="3">
        <v>0</v>
      </c>
      <c r="CL723" t="s">
        <v>132</v>
      </c>
      <c r="CN723" t="s">
        <v>133</v>
      </c>
      <c r="CP723" t="s">
        <v>111</v>
      </c>
      <c r="CQ723" t="s">
        <v>134</v>
      </c>
      <c r="CR723" t="s">
        <v>111</v>
      </c>
      <c r="CS723" t="s">
        <v>111</v>
      </c>
      <c r="CT723" t="s">
        <v>119</v>
      </c>
      <c r="CU723" t="s">
        <v>134</v>
      </c>
      <c r="CV723" t="s">
        <v>119</v>
      </c>
      <c r="CW723" t="s">
        <v>859</v>
      </c>
      <c r="CX723">
        <v>16702871097</v>
      </c>
      <c r="CY723" t="s">
        <v>467</v>
      </c>
      <c r="CZ723" t="s">
        <v>119</v>
      </c>
      <c r="DA723" t="s">
        <v>134</v>
      </c>
      <c r="DB723" t="s">
        <v>111</v>
      </c>
      <c r="DC723" t="s">
        <v>463</v>
      </c>
      <c r="DD723" t="s">
        <v>464</v>
      </c>
      <c r="DE723" t="s">
        <v>465</v>
      </c>
      <c r="DF723" t="s">
        <v>461</v>
      </c>
      <c r="DG723" t="s">
        <v>467</v>
      </c>
    </row>
    <row r="724" spans="1:111" ht="15" customHeight="1" x14ac:dyDescent="0.25">
      <c r="A724" t="s">
        <v>9287</v>
      </c>
      <c r="B724" t="s">
        <v>137</v>
      </c>
      <c r="C724" s="1">
        <v>44089.407232638892</v>
      </c>
      <c r="D724" s="1">
        <v>44160</v>
      </c>
      <c r="E724" t="s">
        <v>110</v>
      </c>
      <c r="G724" t="s">
        <v>134</v>
      </c>
      <c r="H724" t="s">
        <v>111</v>
      </c>
      <c r="I724" t="s">
        <v>111</v>
      </c>
      <c r="J724" t="s">
        <v>9288</v>
      </c>
      <c r="K724" t="s">
        <v>9289</v>
      </c>
      <c r="L724" t="s">
        <v>6597</v>
      </c>
      <c r="N724" t="s">
        <v>116</v>
      </c>
      <c r="O724" t="s">
        <v>117</v>
      </c>
      <c r="P724">
        <v>96950</v>
      </c>
      <c r="Q724" t="s">
        <v>118</v>
      </c>
      <c r="R724" t="s">
        <v>119</v>
      </c>
      <c r="S724">
        <v>16709898898</v>
      </c>
      <c r="U724">
        <v>236220</v>
      </c>
      <c r="V724" t="s">
        <v>120</v>
      </c>
      <c r="X724" t="s">
        <v>9290</v>
      </c>
      <c r="Y724" t="s">
        <v>5909</v>
      </c>
      <c r="Z724" t="s">
        <v>9291</v>
      </c>
      <c r="AA724" t="s">
        <v>174</v>
      </c>
      <c r="AB724" t="s">
        <v>9292</v>
      </c>
      <c r="AD724" t="s">
        <v>154</v>
      </c>
      <c r="AE724" t="s">
        <v>117</v>
      </c>
      <c r="AF724">
        <v>96950</v>
      </c>
      <c r="AG724" t="s">
        <v>118</v>
      </c>
      <c r="AH724" t="s">
        <v>119</v>
      </c>
      <c r="AI724">
        <v>16709898898</v>
      </c>
      <c r="AK724" t="s">
        <v>9293</v>
      </c>
      <c r="BC724" t="str">
        <f>"49-9071.00"</f>
        <v>49-9071.00</v>
      </c>
      <c r="BD724" t="s">
        <v>125</v>
      </c>
      <c r="BE724" t="s">
        <v>9294</v>
      </c>
      <c r="BF724" t="s">
        <v>125</v>
      </c>
      <c r="BG724">
        <v>10</v>
      </c>
      <c r="BH724">
        <v>10</v>
      </c>
      <c r="BI724" s="1">
        <v>44151</v>
      </c>
      <c r="BJ724" s="1">
        <v>44469</v>
      </c>
      <c r="BK724" s="1">
        <v>44160</v>
      </c>
      <c r="BL724" s="1">
        <v>44469</v>
      </c>
      <c r="BM724">
        <v>35</v>
      </c>
      <c r="BN724">
        <v>0</v>
      </c>
      <c r="BO724">
        <v>7</v>
      </c>
      <c r="BP724">
        <v>7</v>
      </c>
      <c r="BQ724">
        <v>7</v>
      </c>
      <c r="BR724">
        <v>7</v>
      </c>
      <c r="BS724">
        <v>7</v>
      </c>
      <c r="BT724">
        <v>0</v>
      </c>
      <c r="BU724" t="str">
        <f>"8:30 AM"</f>
        <v>8:30 AM</v>
      </c>
      <c r="BV724" t="str">
        <f>"4:30 PM"</f>
        <v>4:30 PM</v>
      </c>
      <c r="BW724" t="s">
        <v>128</v>
      </c>
      <c r="BX724">
        <v>0</v>
      </c>
      <c r="BY724">
        <v>24</v>
      </c>
      <c r="BZ724" t="s">
        <v>111</v>
      </c>
      <c r="CA724">
        <v>0</v>
      </c>
      <c r="CB724" t="s">
        <v>9295</v>
      </c>
      <c r="CC724" t="s">
        <v>6597</v>
      </c>
      <c r="CE724" t="s">
        <v>116</v>
      </c>
      <c r="CF724" t="s">
        <v>117</v>
      </c>
      <c r="CG724">
        <v>96950</v>
      </c>
      <c r="CH724" s="3">
        <v>12.64</v>
      </c>
      <c r="CI724" s="3">
        <v>12.64</v>
      </c>
      <c r="CJ724" s="3">
        <v>18.96</v>
      </c>
      <c r="CK724" s="3">
        <v>18.96</v>
      </c>
      <c r="CL724" t="s">
        <v>132</v>
      </c>
      <c r="CM724" t="s">
        <v>119</v>
      </c>
      <c r="CN724" t="s">
        <v>133</v>
      </c>
      <c r="CP724" t="s">
        <v>111</v>
      </c>
      <c r="CQ724" t="s">
        <v>134</v>
      </c>
      <c r="CR724" t="s">
        <v>111</v>
      </c>
      <c r="CS724" t="s">
        <v>134</v>
      </c>
      <c r="CT724" t="s">
        <v>119</v>
      </c>
      <c r="CU724" t="s">
        <v>134</v>
      </c>
      <c r="CV724" t="s">
        <v>119</v>
      </c>
      <c r="CW724" t="s">
        <v>9296</v>
      </c>
      <c r="CX724">
        <v>16709898898</v>
      </c>
      <c r="CY724" t="s">
        <v>9293</v>
      </c>
      <c r="CZ724" t="s">
        <v>119</v>
      </c>
      <c r="DA724" t="s">
        <v>134</v>
      </c>
      <c r="DB724" t="s">
        <v>111</v>
      </c>
    </row>
    <row r="725" spans="1:111" ht="15" customHeight="1" x14ac:dyDescent="0.25">
      <c r="A725" t="s">
        <v>3063</v>
      </c>
      <c r="B725" t="s">
        <v>109</v>
      </c>
      <c r="C725" s="1">
        <v>44089.812149189813</v>
      </c>
      <c r="D725" s="1">
        <v>44133</v>
      </c>
      <c r="E725" t="s">
        <v>110</v>
      </c>
      <c r="G725" t="s">
        <v>134</v>
      </c>
      <c r="H725" t="s">
        <v>111</v>
      </c>
      <c r="I725" t="s">
        <v>111</v>
      </c>
      <c r="J725" t="s">
        <v>3064</v>
      </c>
      <c r="K725" t="s">
        <v>3065</v>
      </c>
      <c r="L725" t="s">
        <v>3066</v>
      </c>
      <c r="N725" t="s">
        <v>727</v>
      </c>
      <c r="O725" t="s">
        <v>117</v>
      </c>
      <c r="P725">
        <v>96950</v>
      </c>
      <c r="Q725" t="s">
        <v>118</v>
      </c>
      <c r="S725">
        <v>16704838845</v>
      </c>
      <c r="U725">
        <v>452319</v>
      </c>
      <c r="V725" t="s">
        <v>120</v>
      </c>
      <c r="X725" t="s">
        <v>3067</v>
      </c>
      <c r="Y725" t="s">
        <v>3068</v>
      </c>
      <c r="AA725" t="s">
        <v>814</v>
      </c>
      <c r="AB725" t="s">
        <v>3066</v>
      </c>
      <c r="AD725" t="s">
        <v>154</v>
      </c>
      <c r="AE725" t="s">
        <v>117</v>
      </c>
      <c r="AF725">
        <v>96950</v>
      </c>
      <c r="AG725" t="s">
        <v>118</v>
      </c>
      <c r="AI725">
        <v>16704838845</v>
      </c>
      <c r="AK725" t="s">
        <v>3069</v>
      </c>
      <c r="BC725" t="str">
        <f>"41-2031.00"</f>
        <v>41-2031.00</v>
      </c>
      <c r="BD725" t="s">
        <v>3070</v>
      </c>
      <c r="BE725" t="s">
        <v>3071</v>
      </c>
      <c r="BF725" t="s">
        <v>3072</v>
      </c>
      <c r="BG725">
        <v>7</v>
      </c>
      <c r="BI725" s="1">
        <v>44104</v>
      </c>
      <c r="BJ725" s="1">
        <v>44469</v>
      </c>
      <c r="BM725">
        <v>36</v>
      </c>
      <c r="BN725">
        <v>0</v>
      </c>
      <c r="BO725">
        <v>6</v>
      </c>
      <c r="BP725">
        <v>6</v>
      </c>
      <c r="BQ725">
        <v>6</v>
      </c>
      <c r="BR725">
        <v>6</v>
      </c>
      <c r="BS725">
        <v>6</v>
      </c>
      <c r="BT725">
        <v>6</v>
      </c>
      <c r="BU725" t="str">
        <f>"10:48 AM"</f>
        <v>10:48 AM</v>
      </c>
      <c r="BV725" t="str">
        <f>"10:00 PM"</f>
        <v>10:00 PM</v>
      </c>
      <c r="BW725" t="s">
        <v>162</v>
      </c>
      <c r="BX725">
        <v>0</v>
      </c>
      <c r="BY725">
        <v>0</v>
      </c>
      <c r="BZ725" t="s">
        <v>111</v>
      </c>
      <c r="CA725">
        <v>0</v>
      </c>
      <c r="CB725" t="s">
        <v>286</v>
      </c>
      <c r="CC725" t="s">
        <v>1004</v>
      </c>
      <c r="CE725" t="s">
        <v>154</v>
      </c>
      <c r="CF725" t="s">
        <v>117</v>
      </c>
      <c r="CG725">
        <v>96950</v>
      </c>
      <c r="CH725" s="3">
        <v>11.52</v>
      </c>
      <c r="CI725" s="3">
        <v>11.52</v>
      </c>
      <c r="CJ725" s="3">
        <v>17.28</v>
      </c>
      <c r="CK725" s="3">
        <v>17.28</v>
      </c>
      <c r="CL725" t="s">
        <v>132</v>
      </c>
      <c r="CM725" t="s">
        <v>286</v>
      </c>
      <c r="CN725" t="s">
        <v>3073</v>
      </c>
      <c r="CP725" t="s">
        <v>111</v>
      </c>
      <c r="CQ725" t="s">
        <v>134</v>
      </c>
      <c r="CR725" t="s">
        <v>111</v>
      </c>
      <c r="CS725" t="s">
        <v>111</v>
      </c>
      <c r="CT725" t="s">
        <v>119</v>
      </c>
      <c r="CU725" t="s">
        <v>134</v>
      </c>
      <c r="CV725" t="s">
        <v>119</v>
      </c>
      <c r="CW725" t="s">
        <v>286</v>
      </c>
      <c r="CX725">
        <v>16704838845</v>
      </c>
      <c r="CY725" t="s">
        <v>3069</v>
      </c>
      <c r="CZ725" t="s">
        <v>286</v>
      </c>
      <c r="DA725" t="s">
        <v>134</v>
      </c>
      <c r="DB725" t="s">
        <v>111</v>
      </c>
    </row>
    <row r="726" spans="1:111" ht="15" customHeight="1" x14ac:dyDescent="0.25">
      <c r="A726" t="s">
        <v>4318</v>
      </c>
      <c r="B726" t="s">
        <v>109</v>
      </c>
      <c r="C726" s="1">
        <v>44089.827456134262</v>
      </c>
      <c r="D726" s="1">
        <v>44133</v>
      </c>
      <c r="E726" t="s">
        <v>110</v>
      </c>
      <c r="G726" t="s">
        <v>111</v>
      </c>
      <c r="H726" t="s">
        <v>111</v>
      </c>
      <c r="I726" t="s">
        <v>111</v>
      </c>
      <c r="J726" t="s">
        <v>3064</v>
      </c>
      <c r="K726" t="s">
        <v>3065</v>
      </c>
      <c r="L726" t="s">
        <v>3066</v>
      </c>
      <c r="N726" t="s">
        <v>727</v>
      </c>
      <c r="O726" t="s">
        <v>117</v>
      </c>
      <c r="P726">
        <v>96950</v>
      </c>
      <c r="Q726" t="s">
        <v>118</v>
      </c>
      <c r="S726">
        <v>16704838845</v>
      </c>
      <c r="U726">
        <v>452319</v>
      </c>
      <c r="V726" t="s">
        <v>120</v>
      </c>
      <c r="X726" t="s">
        <v>3067</v>
      </c>
      <c r="Y726" t="s">
        <v>3068</v>
      </c>
      <c r="AA726" t="s">
        <v>814</v>
      </c>
      <c r="AB726" t="s">
        <v>3066</v>
      </c>
      <c r="AD726" t="s">
        <v>154</v>
      </c>
      <c r="AE726" t="s">
        <v>117</v>
      </c>
      <c r="AF726">
        <v>96950</v>
      </c>
      <c r="AG726" t="s">
        <v>118</v>
      </c>
      <c r="AI726">
        <v>16704838845</v>
      </c>
      <c r="AK726" t="s">
        <v>3069</v>
      </c>
      <c r="BC726" t="str">
        <f>"41-2031.00"</f>
        <v>41-2031.00</v>
      </c>
      <c r="BD726" t="s">
        <v>3070</v>
      </c>
      <c r="BE726" t="s">
        <v>3071</v>
      </c>
      <c r="BF726" t="s">
        <v>3072</v>
      </c>
      <c r="BG726">
        <v>3</v>
      </c>
      <c r="BI726" s="1">
        <v>44104</v>
      </c>
      <c r="BJ726" s="1">
        <v>44469</v>
      </c>
      <c r="BM726">
        <v>36</v>
      </c>
      <c r="BN726">
        <v>0</v>
      </c>
      <c r="BO726">
        <v>6</v>
      </c>
      <c r="BP726">
        <v>6</v>
      </c>
      <c r="BQ726">
        <v>6</v>
      </c>
      <c r="BR726">
        <v>6</v>
      </c>
      <c r="BS726">
        <v>6</v>
      </c>
      <c r="BT726">
        <v>6</v>
      </c>
      <c r="BU726" t="str">
        <f>"10:00 AM"</f>
        <v>10:00 AM</v>
      </c>
      <c r="BV726" t="str">
        <f>"10:00 PM"</f>
        <v>10:00 PM</v>
      </c>
      <c r="BW726" t="s">
        <v>162</v>
      </c>
      <c r="BX726">
        <v>0</v>
      </c>
      <c r="BY726">
        <v>0</v>
      </c>
      <c r="BZ726" t="s">
        <v>111</v>
      </c>
      <c r="CA726">
        <v>0</v>
      </c>
      <c r="CB726" t="s">
        <v>286</v>
      </c>
      <c r="CC726" t="s">
        <v>1004</v>
      </c>
      <c r="CE726" t="s">
        <v>154</v>
      </c>
      <c r="CF726" t="s">
        <v>117</v>
      </c>
      <c r="CG726">
        <v>96950</v>
      </c>
      <c r="CH726" s="3">
        <v>11.52</v>
      </c>
      <c r="CI726" s="3">
        <v>11.52</v>
      </c>
      <c r="CJ726" s="3">
        <v>17.28</v>
      </c>
      <c r="CK726" s="3">
        <v>17.28</v>
      </c>
      <c r="CL726" t="s">
        <v>132</v>
      </c>
      <c r="CM726" t="s">
        <v>286</v>
      </c>
      <c r="CN726" t="s">
        <v>133</v>
      </c>
      <c r="CP726" t="s">
        <v>111</v>
      </c>
      <c r="CQ726" t="s">
        <v>134</v>
      </c>
      <c r="CR726" t="s">
        <v>111</v>
      </c>
      <c r="CS726" t="s">
        <v>111</v>
      </c>
      <c r="CT726" t="s">
        <v>119</v>
      </c>
      <c r="CU726" t="s">
        <v>134</v>
      </c>
      <c r="CV726" t="s">
        <v>119</v>
      </c>
      <c r="CW726" t="s">
        <v>286</v>
      </c>
      <c r="CX726">
        <v>16704838845</v>
      </c>
      <c r="CY726" t="s">
        <v>3069</v>
      </c>
      <c r="CZ726" t="s">
        <v>286</v>
      </c>
      <c r="DA726" t="s">
        <v>134</v>
      </c>
      <c r="DB726" t="s">
        <v>111</v>
      </c>
    </row>
    <row r="727" spans="1:111" ht="15" customHeight="1" x14ac:dyDescent="0.25">
      <c r="A727" t="s">
        <v>5383</v>
      </c>
      <c r="B727" t="s">
        <v>109</v>
      </c>
      <c r="C727" s="1">
        <v>44089.83155451389</v>
      </c>
      <c r="D727" s="1">
        <v>44175</v>
      </c>
      <c r="E727" t="s">
        <v>110</v>
      </c>
      <c r="G727" t="s">
        <v>111</v>
      </c>
      <c r="H727" t="s">
        <v>111</v>
      </c>
      <c r="I727" t="s">
        <v>111</v>
      </c>
      <c r="J727" t="s">
        <v>5384</v>
      </c>
      <c r="K727" t="s">
        <v>5385</v>
      </c>
      <c r="L727" t="s">
        <v>3066</v>
      </c>
      <c r="N727" t="s">
        <v>154</v>
      </c>
      <c r="O727" t="s">
        <v>117</v>
      </c>
      <c r="P727">
        <v>96950</v>
      </c>
      <c r="Q727" t="s">
        <v>118</v>
      </c>
      <c r="S727">
        <v>16704838845</v>
      </c>
      <c r="U727">
        <v>722513</v>
      </c>
      <c r="V727" t="s">
        <v>120</v>
      </c>
      <c r="X727" t="s">
        <v>3067</v>
      </c>
      <c r="Y727" t="s">
        <v>3068</v>
      </c>
      <c r="AA727" t="s">
        <v>814</v>
      </c>
      <c r="AB727" t="s">
        <v>3066</v>
      </c>
      <c r="AD727" t="s">
        <v>154</v>
      </c>
      <c r="AE727" t="s">
        <v>117</v>
      </c>
      <c r="AF727">
        <v>96950</v>
      </c>
      <c r="AG727" t="s">
        <v>118</v>
      </c>
      <c r="AH727" t="s">
        <v>117</v>
      </c>
      <c r="AI727">
        <v>16704838845</v>
      </c>
      <c r="AK727" t="s">
        <v>3069</v>
      </c>
      <c r="BC727" t="str">
        <f>"35-2014.00"</f>
        <v>35-2014.00</v>
      </c>
      <c r="BD727" t="s">
        <v>393</v>
      </c>
      <c r="BE727" t="s">
        <v>5386</v>
      </c>
      <c r="BF727" t="s">
        <v>749</v>
      </c>
      <c r="BG727">
        <v>3</v>
      </c>
      <c r="BI727" s="1">
        <v>44104</v>
      </c>
      <c r="BJ727" s="1">
        <v>44469</v>
      </c>
      <c r="BM727">
        <v>36</v>
      </c>
      <c r="BN727">
        <v>0</v>
      </c>
      <c r="BO727">
        <v>6</v>
      </c>
      <c r="BP727">
        <v>6</v>
      </c>
      <c r="BQ727">
        <v>6</v>
      </c>
      <c r="BR727">
        <v>6</v>
      </c>
      <c r="BS727">
        <v>6</v>
      </c>
      <c r="BT727">
        <v>6</v>
      </c>
      <c r="BU727" t="str">
        <f>"11:00 AM"</f>
        <v>11:00 AM</v>
      </c>
      <c r="BV727" t="str">
        <f>"9:00 PM"</f>
        <v>9:00 PM</v>
      </c>
      <c r="BW727" t="s">
        <v>162</v>
      </c>
      <c r="BX727">
        <v>0</v>
      </c>
      <c r="BY727">
        <v>0</v>
      </c>
      <c r="BZ727" t="s">
        <v>111</v>
      </c>
      <c r="CA727">
        <v>0</v>
      </c>
      <c r="CB727" t="s">
        <v>286</v>
      </c>
      <c r="CC727" t="s">
        <v>1004</v>
      </c>
      <c r="CE727" t="s">
        <v>727</v>
      </c>
      <c r="CF727" t="s">
        <v>117</v>
      </c>
      <c r="CG727">
        <v>96950</v>
      </c>
      <c r="CH727" s="3">
        <v>10.68</v>
      </c>
      <c r="CI727" s="3">
        <v>10.68</v>
      </c>
      <c r="CJ727" s="3">
        <v>16.02</v>
      </c>
      <c r="CK727" s="3">
        <v>16.02</v>
      </c>
      <c r="CL727" t="s">
        <v>3823</v>
      </c>
      <c r="CM727" t="s">
        <v>286</v>
      </c>
      <c r="CN727" t="s">
        <v>133</v>
      </c>
      <c r="CP727" t="s">
        <v>111</v>
      </c>
      <c r="CQ727" t="s">
        <v>134</v>
      </c>
      <c r="CR727" t="s">
        <v>111</v>
      </c>
      <c r="CS727" t="s">
        <v>111</v>
      </c>
      <c r="CT727" t="s">
        <v>119</v>
      </c>
      <c r="CU727" t="s">
        <v>134</v>
      </c>
      <c r="CV727" t="s">
        <v>119</v>
      </c>
      <c r="CW727" t="s">
        <v>286</v>
      </c>
      <c r="CX727">
        <v>16704838845</v>
      </c>
      <c r="CY727" t="s">
        <v>3069</v>
      </c>
      <c r="CZ727" t="s">
        <v>286</v>
      </c>
      <c r="DA727" t="s">
        <v>134</v>
      </c>
      <c r="DB727" t="s">
        <v>111</v>
      </c>
    </row>
    <row r="728" spans="1:111" ht="15" customHeight="1" x14ac:dyDescent="0.25">
      <c r="A728" t="s">
        <v>4527</v>
      </c>
      <c r="B728" t="s">
        <v>109</v>
      </c>
      <c r="C728" s="1">
        <v>44089.835535879633</v>
      </c>
      <c r="D728" s="1">
        <v>44133</v>
      </c>
      <c r="E728" t="s">
        <v>138</v>
      </c>
      <c r="F728" s="1">
        <v>44102.833333333336</v>
      </c>
      <c r="G728" t="s">
        <v>134</v>
      </c>
      <c r="H728" t="s">
        <v>111</v>
      </c>
      <c r="I728" t="s">
        <v>111</v>
      </c>
      <c r="J728" t="s">
        <v>3064</v>
      </c>
      <c r="K728" t="s">
        <v>3065</v>
      </c>
      <c r="L728" t="s">
        <v>3066</v>
      </c>
      <c r="N728" t="s">
        <v>727</v>
      </c>
      <c r="O728" t="s">
        <v>117</v>
      </c>
      <c r="P728">
        <v>96950</v>
      </c>
      <c r="Q728" t="s">
        <v>118</v>
      </c>
      <c r="S728">
        <v>16704838845</v>
      </c>
      <c r="U728">
        <v>452319</v>
      </c>
      <c r="V728" t="s">
        <v>120</v>
      </c>
      <c r="X728" t="s">
        <v>3067</v>
      </c>
      <c r="Y728" t="s">
        <v>3068</v>
      </c>
      <c r="AA728" t="s">
        <v>814</v>
      </c>
      <c r="AB728" t="s">
        <v>3066</v>
      </c>
      <c r="AD728" t="s">
        <v>154</v>
      </c>
      <c r="AE728" t="s">
        <v>117</v>
      </c>
      <c r="AF728">
        <v>96950</v>
      </c>
      <c r="AG728" t="s">
        <v>118</v>
      </c>
      <c r="AI728">
        <v>16704838845</v>
      </c>
      <c r="AK728" t="s">
        <v>3069</v>
      </c>
      <c r="BC728" t="str">
        <f>"41-2031.00"</f>
        <v>41-2031.00</v>
      </c>
      <c r="BD728" t="s">
        <v>3070</v>
      </c>
      <c r="BE728" t="s">
        <v>3071</v>
      </c>
      <c r="BF728" t="s">
        <v>3072</v>
      </c>
      <c r="BG728">
        <v>6</v>
      </c>
      <c r="BI728" s="1">
        <v>44104</v>
      </c>
      <c r="BJ728" s="1">
        <v>44469</v>
      </c>
      <c r="BM728">
        <v>36</v>
      </c>
      <c r="BN728">
        <v>0</v>
      </c>
      <c r="BO728">
        <v>6</v>
      </c>
      <c r="BP728">
        <v>6</v>
      </c>
      <c r="BQ728">
        <v>6</v>
      </c>
      <c r="BR728">
        <v>6</v>
      </c>
      <c r="BS728">
        <v>6</v>
      </c>
      <c r="BT728">
        <v>6</v>
      </c>
      <c r="BU728" t="str">
        <f>"10:00 AM"</f>
        <v>10:00 AM</v>
      </c>
      <c r="BV728" t="str">
        <f>"10:00 PM"</f>
        <v>10:00 PM</v>
      </c>
      <c r="BW728" t="s">
        <v>162</v>
      </c>
      <c r="BX728">
        <v>0</v>
      </c>
      <c r="BY728">
        <v>0</v>
      </c>
      <c r="BZ728" t="s">
        <v>111</v>
      </c>
      <c r="CA728">
        <v>0</v>
      </c>
      <c r="CB728" t="s">
        <v>286</v>
      </c>
      <c r="CC728" t="s">
        <v>1004</v>
      </c>
      <c r="CE728" t="s">
        <v>154</v>
      </c>
      <c r="CF728" t="s">
        <v>117</v>
      </c>
      <c r="CG728">
        <v>96950</v>
      </c>
      <c r="CH728" s="3">
        <v>11.52</v>
      </c>
      <c r="CI728" s="3">
        <v>11.52</v>
      </c>
      <c r="CJ728" s="3">
        <v>17.28</v>
      </c>
      <c r="CK728" s="3">
        <v>17.28</v>
      </c>
      <c r="CL728" t="s">
        <v>3823</v>
      </c>
      <c r="CM728" t="s">
        <v>286</v>
      </c>
      <c r="CN728" t="s">
        <v>133</v>
      </c>
      <c r="CP728" t="s">
        <v>111</v>
      </c>
      <c r="CQ728" t="s">
        <v>134</v>
      </c>
      <c r="CR728" t="s">
        <v>111</v>
      </c>
      <c r="CS728" t="s">
        <v>111</v>
      </c>
      <c r="CT728" t="s">
        <v>119</v>
      </c>
      <c r="CU728" t="s">
        <v>134</v>
      </c>
      <c r="CV728" t="s">
        <v>119</v>
      </c>
      <c r="CW728" t="s">
        <v>286</v>
      </c>
      <c r="CX728">
        <v>16704838845</v>
      </c>
      <c r="CY728" t="s">
        <v>3069</v>
      </c>
      <c r="CZ728" t="s">
        <v>286</v>
      </c>
      <c r="DA728" t="s">
        <v>134</v>
      </c>
      <c r="DB728" t="s">
        <v>111</v>
      </c>
    </row>
    <row r="729" spans="1:111" ht="15" customHeight="1" x14ac:dyDescent="0.25">
      <c r="A729" t="s">
        <v>5754</v>
      </c>
      <c r="B729" t="s">
        <v>137</v>
      </c>
      <c r="C729" s="1">
        <v>44089.990064583333</v>
      </c>
      <c r="D729" s="1">
        <v>44145</v>
      </c>
      <c r="E729" t="s">
        <v>138</v>
      </c>
      <c r="F729" s="1">
        <v>44226.791666666664</v>
      </c>
      <c r="G729" t="s">
        <v>111</v>
      </c>
      <c r="H729" t="s">
        <v>111</v>
      </c>
      <c r="I729" t="s">
        <v>111</v>
      </c>
      <c r="J729" t="s">
        <v>5755</v>
      </c>
      <c r="K729" t="s">
        <v>5756</v>
      </c>
      <c r="L729" t="s">
        <v>5757</v>
      </c>
      <c r="N729" t="s">
        <v>154</v>
      </c>
      <c r="O729" t="s">
        <v>117</v>
      </c>
      <c r="P729">
        <v>96950</v>
      </c>
      <c r="Q729" t="s">
        <v>118</v>
      </c>
      <c r="S729">
        <v>16702350064</v>
      </c>
      <c r="U729">
        <v>236220</v>
      </c>
      <c r="V729" t="s">
        <v>120</v>
      </c>
      <c r="X729" t="s">
        <v>5758</v>
      </c>
      <c r="Y729" t="s">
        <v>5759</v>
      </c>
      <c r="Z729" t="s">
        <v>768</v>
      </c>
      <c r="AA729" t="s">
        <v>333</v>
      </c>
      <c r="AB729" t="s">
        <v>5760</v>
      </c>
      <c r="AD729" t="s">
        <v>154</v>
      </c>
      <c r="AE729" t="s">
        <v>117</v>
      </c>
      <c r="AF729">
        <v>96950</v>
      </c>
      <c r="AG729" t="s">
        <v>118</v>
      </c>
      <c r="AI729">
        <v>16702350064</v>
      </c>
      <c r="AK729" t="s">
        <v>5761</v>
      </c>
      <c r="BC729" t="str">
        <f>"17-3022.00"</f>
        <v>17-3022.00</v>
      </c>
      <c r="BD729" t="s">
        <v>1695</v>
      </c>
      <c r="BE729" t="s">
        <v>5762</v>
      </c>
      <c r="BF729" t="s">
        <v>1697</v>
      </c>
      <c r="BG729">
        <v>1</v>
      </c>
      <c r="BH729">
        <v>1</v>
      </c>
      <c r="BI729" s="1">
        <v>44228</v>
      </c>
      <c r="BJ729" s="1">
        <v>44592</v>
      </c>
      <c r="BK729" s="1">
        <v>44228</v>
      </c>
      <c r="BL729" s="1">
        <v>44592</v>
      </c>
      <c r="BM729">
        <v>35</v>
      </c>
      <c r="BN729">
        <v>0</v>
      </c>
      <c r="BO729">
        <v>7</v>
      </c>
      <c r="BP729">
        <v>7</v>
      </c>
      <c r="BQ729">
        <v>7</v>
      </c>
      <c r="BR729">
        <v>7</v>
      </c>
      <c r="BS729">
        <v>7</v>
      </c>
      <c r="BT729">
        <v>0</v>
      </c>
      <c r="BU729" t="str">
        <f>"9:00 AM"</f>
        <v>9:00 AM</v>
      </c>
      <c r="BV729" t="str">
        <f>"5:00 PM"</f>
        <v>5:00 PM</v>
      </c>
      <c r="BW729" t="s">
        <v>349</v>
      </c>
      <c r="BX729">
        <v>0</v>
      </c>
      <c r="BY729">
        <v>24</v>
      </c>
      <c r="BZ729" t="s">
        <v>134</v>
      </c>
      <c r="CA729">
        <v>4</v>
      </c>
      <c r="CB729" t="s">
        <v>5763</v>
      </c>
      <c r="CC729" t="s">
        <v>5757</v>
      </c>
      <c r="CE729" t="s">
        <v>154</v>
      </c>
      <c r="CF729" t="s">
        <v>117</v>
      </c>
      <c r="CG729">
        <v>96950</v>
      </c>
      <c r="CH729" s="3">
        <v>18.559999999999999</v>
      </c>
      <c r="CI729" s="3">
        <v>18.559999999999999</v>
      </c>
      <c r="CJ729" s="3">
        <v>27.84</v>
      </c>
      <c r="CK729" s="3">
        <v>27.84</v>
      </c>
      <c r="CL729" t="s">
        <v>132</v>
      </c>
      <c r="CN729" t="s">
        <v>133</v>
      </c>
      <c r="CP729" t="s">
        <v>111</v>
      </c>
      <c r="CQ729" t="s">
        <v>134</v>
      </c>
      <c r="CR729" t="s">
        <v>111</v>
      </c>
      <c r="CS729" t="s">
        <v>134</v>
      </c>
      <c r="CT729" t="s">
        <v>119</v>
      </c>
      <c r="CU729" t="s">
        <v>134</v>
      </c>
      <c r="CV729" t="s">
        <v>119</v>
      </c>
      <c r="CW729" t="s">
        <v>5764</v>
      </c>
      <c r="CX729">
        <v>16702350064</v>
      </c>
      <c r="CY729" t="s">
        <v>5761</v>
      </c>
      <c r="CZ729" t="s">
        <v>119</v>
      </c>
      <c r="DA729" t="s">
        <v>134</v>
      </c>
      <c r="DB729" t="s">
        <v>111</v>
      </c>
    </row>
    <row r="730" spans="1:111" ht="15" customHeight="1" x14ac:dyDescent="0.25">
      <c r="A730" t="s">
        <v>7295</v>
      </c>
      <c r="B730" t="s">
        <v>109</v>
      </c>
      <c r="C730" s="1">
        <v>44090.23369710648</v>
      </c>
      <c r="D730" s="1">
        <v>44172</v>
      </c>
      <c r="E730" t="s">
        <v>110</v>
      </c>
      <c r="G730" t="s">
        <v>111</v>
      </c>
      <c r="H730" t="s">
        <v>111</v>
      </c>
      <c r="I730" t="s">
        <v>111</v>
      </c>
      <c r="J730" t="s">
        <v>7296</v>
      </c>
      <c r="K730" t="s">
        <v>7297</v>
      </c>
      <c r="L730" t="s">
        <v>7298</v>
      </c>
      <c r="N730" t="s">
        <v>552</v>
      </c>
      <c r="O730" t="s">
        <v>117</v>
      </c>
      <c r="P730">
        <v>96952</v>
      </c>
      <c r="Q730" t="s">
        <v>118</v>
      </c>
      <c r="S730">
        <v>16704330003</v>
      </c>
      <c r="U730">
        <v>452319</v>
      </c>
      <c r="V730" t="s">
        <v>120</v>
      </c>
      <c r="X730" t="s">
        <v>7299</v>
      </c>
      <c r="Y730" t="s">
        <v>7300</v>
      </c>
      <c r="Z730" t="s">
        <v>7301</v>
      </c>
      <c r="AA730" t="s">
        <v>6996</v>
      </c>
      <c r="AB730" t="s">
        <v>7298</v>
      </c>
      <c r="AD730" t="s">
        <v>552</v>
      </c>
      <c r="AE730" t="s">
        <v>117</v>
      </c>
      <c r="AF730">
        <v>96952</v>
      </c>
      <c r="AG730" t="s">
        <v>118</v>
      </c>
      <c r="AI730">
        <v>16704330003</v>
      </c>
      <c r="AK730" t="s">
        <v>7302</v>
      </c>
      <c r="BC730" t="str">
        <f>"43-5081.04"</f>
        <v>43-5081.04</v>
      </c>
      <c r="BD730" t="s">
        <v>6196</v>
      </c>
      <c r="BE730" t="s">
        <v>7303</v>
      </c>
      <c r="BF730" t="s">
        <v>7304</v>
      </c>
      <c r="BG730">
        <v>3</v>
      </c>
      <c r="BI730" s="1">
        <v>44105</v>
      </c>
      <c r="BJ730" s="1">
        <v>44469</v>
      </c>
      <c r="BM730">
        <v>40</v>
      </c>
      <c r="BN730">
        <v>0</v>
      </c>
      <c r="BO730">
        <v>8</v>
      </c>
      <c r="BP730">
        <v>8</v>
      </c>
      <c r="BQ730">
        <v>8</v>
      </c>
      <c r="BR730">
        <v>8</v>
      </c>
      <c r="BS730">
        <v>8</v>
      </c>
      <c r="BT730">
        <v>0</v>
      </c>
      <c r="BU730" t="str">
        <f>"7:00 AM"</f>
        <v>7:00 AM</v>
      </c>
      <c r="BV730" t="str">
        <f>"4:00 PM"</f>
        <v>4:00 PM</v>
      </c>
      <c r="BW730" t="s">
        <v>128</v>
      </c>
      <c r="BX730">
        <v>2</v>
      </c>
      <c r="BY730">
        <v>12</v>
      </c>
      <c r="BZ730" t="s">
        <v>111</v>
      </c>
      <c r="CA730">
        <v>0</v>
      </c>
      <c r="CB730" t="s">
        <v>7305</v>
      </c>
      <c r="CC730" t="s">
        <v>7306</v>
      </c>
      <c r="CE730" t="s">
        <v>552</v>
      </c>
      <c r="CF730" t="s">
        <v>117</v>
      </c>
      <c r="CG730">
        <v>96952</v>
      </c>
      <c r="CH730" s="3">
        <v>10.66</v>
      </c>
      <c r="CI730" s="3">
        <v>10.66</v>
      </c>
      <c r="CJ730" s="3">
        <v>15.99</v>
      </c>
      <c r="CK730" s="3">
        <v>15.99</v>
      </c>
      <c r="CL730" t="s">
        <v>132</v>
      </c>
      <c r="CN730" t="s">
        <v>133</v>
      </c>
      <c r="CP730" t="s">
        <v>111</v>
      </c>
      <c r="CQ730" t="s">
        <v>134</v>
      </c>
      <c r="CR730" t="s">
        <v>111</v>
      </c>
      <c r="CS730" t="s">
        <v>134</v>
      </c>
      <c r="CT730" t="s">
        <v>134</v>
      </c>
      <c r="CU730" t="s">
        <v>134</v>
      </c>
      <c r="CV730" t="s">
        <v>119</v>
      </c>
      <c r="CW730" t="s">
        <v>7307</v>
      </c>
      <c r="CX730">
        <v>16704330003</v>
      </c>
      <c r="CY730" t="s">
        <v>7302</v>
      </c>
      <c r="CZ730" t="s">
        <v>119</v>
      </c>
      <c r="DA730" t="s">
        <v>134</v>
      </c>
      <c r="DB730" t="s">
        <v>111</v>
      </c>
    </row>
    <row r="731" spans="1:111" ht="15" customHeight="1" x14ac:dyDescent="0.25">
      <c r="A731" t="s">
        <v>650</v>
      </c>
      <c r="B731" t="s">
        <v>137</v>
      </c>
      <c r="C731" s="1">
        <v>44090.821876851849</v>
      </c>
      <c r="D731" s="1">
        <v>44152</v>
      </c>
      <c r="E731" t="s">
        <v>138</v>
      </c>
      <c r="F731" s="1">
        <v>44103.833333333336</v>
      </c>
      <c r="G731" t="s">
        <v>134</v>
      </c>
      <c r="H731" t="s">
        <v>111</v>
      </c>
      <c r="I731" t="s">
        <v>111</v>
      </c>
      <c r="J731" t="s">
        <v>651</v>
      </c>
      <c r="K731" t="s">
        <v>652</v>
      </c>
      <c r="L731" t="s">
        <v>551</v>
      </c>
      <c r="M731" t="s">
        <v>653</v>
      </c>
      <c r="N731" t="s">
        <v>552</v>
      </c>
      <c r="O731" t="s">
        <v>117</v>
      </c>
      <c r="P731">
        <v>96952</v>
      </c>
      <c r="Q731" t="s">
        <v>118</v>
      </c>
      <c r="R731" t="s">
        <v>119</v>
      </c>
      <c r="S731">
        <v>16704334428</v>
      </c>
      <c r="U731">
        <v>447110</v>
      </c>
      <c r="V731" t="s">
        <v>120</v>
      </c>
      <c r="X731" t="s">
        <v>654</v>
      </c>
      <c r="Y731" t="s">
        <v>655</v>
      </c>
      <c r="Z731" t="s">
        <v>656</v>
      </c>
      <c r="AA731" t="s">
        <v>657</v>
      </c>
      <c r="AB731" t="s">
        <v>551</v>
      </c>
      <c r="AC731" t="s">
        <v>653</v>
      </c>
      <c r="AD731" t="s">
        <v>552</v>
      </c>
      <c r="AE731" t="s">
        <v>117</v>
      </c>
      <c r="AF731">
        <v>96952</v>
      </c>
      <c r="AG731" t="s">
        <v>118</v>
      </c>
      <c r="AH731" t="s">
        <v>119</v>
      </c>
      <c r="AI731">
        <v>16709894711</v>
      </c>
      <c r="AK731" t="s">
        <v>658</v>
      </c>
      <c r="BC731" t="str">
        <f>"43-3031.00"</f>
        <v>43-3031.00</v>
      </c>
      <c r="BD731" t="s">
        <v>176</v>
      </c>
      <c r="BE731" t="s">
        <v>659</v>
      </c>
      <c r="BF731" t="s">
        <v>219</v>
      </c>
      <c r="BG731">
        <v>1</v>
      </c>
      <c r="BH731">
        <v>1</v>
      </c>
      <c r="BI731" s="1">
        <v>44105</v>
      </c>
      <c r="BJ731" s="1">
        <v>45199</v>
      </c>
      <c r="BK731" s="1">
        <v>44152</v>
      </c>
      <c r="BL731" s="1">
        <v>45199</v>
      </c>
      <c r="BM731">
        <v>40</v>
      </c>
      <c r="BN731">
        <v>0</v>
      </c>
      <c r="BO731">
        <v>8</v>
      </c>
      <c r="BP731">
        <v>8</v>
      </c>
      <c r="BQ731">
        <v>8</v>
      </c>
      <c r="BR731">
        <v>8</v>
      </c>
      <c r="BS731">
        <v>8</v>
      </c>
      <c r="BT731">
        <v>0</v>
      </c>
      <c r="BU731" t="str">
        <f>"7:30 AM"</f>
        <v>7:30 AM</v>
      </c>
      <c r="BV731" t="str">
        <f>"4:30 PM"</f>
        <v>4:30 PM</v>
      </c>
      <c r="BW731" t="s">
        <v>349</v>
      </c>
      <c r="BX731">
        <v>12</v>
      </c>
      <c r="BY731">
        <v>12</v>
      </c>
      <c r="BZ731" t="s">
        <v>111</v>
      </c>
      <c r="CA731">
        <v>0</v>
      </c>
      <c r="CB731" t="s">
        <v>660</v>
      </c>
      <c r="CC731" t="s">
        <v>653</v>
      </c>
      <c r="CD731" t="s">
        <v>661</v>
      </c>
      <c r="CE731" t="s">
        <v>552</v>
      </c>
      <c r="CF731" t="s">
        <v>117</v>
      </c>
      <c r="CG731">
        <v>96952</v>
      </c>
      <c r="CH731" s="3">
        <v>13.9</v>
      </c>
      <c r="CI731" s="3">
        <v>13.9</v>
      </c>
      <c r="CJ731" s="3">
        <v>20.85</v>
      </c>
      <c r="CK731" s="3">
        <v>20.85</v>
      </c>
      <c r="CL731" t="s">
        <v>132</v>
      </c>
      <c r="CN731" t="s">
        <v>133</v>
      </c>
      <c r="CP731" t="s">
        <v>111</v>
      </c>
      <c r="CQ731" t="s">
        <v>134</v>
      </c>
      <c r="CR731" t="s">
        <v>111</v>
      </c>
      <c r="CS731" t="s">
        <v>134</v>
      </c>
      <c r="CT731" t="s">
        <v>119</v>
      </c>
      <c r="CU731" t="s">
        <v>134</v>
      </c>
      <c r="CV731" t="s">
        <v>119</v>
      </c>
      <c r="CW731" t="s">
        <v>662</v>
      </c>
      <c r="CX731">
        <v>16704334428</v>
      </c>
      <c r="CY731" t="s">
        <v>658</v>
      </c>
      <c r="CZ731" t="s">
        <v>119</v>
      </c>
      <c r="DA731" t="s">
        <v>134</v>
      </c>
      <c r="DB731" t="s">
        <v>111</v>
      </c>
    </row>
    <row r="732" spans="1:111" ht="15" customHeight="1" x14ac:dyDescent="0.25">
      <c r="A732" t="s">
        <v>6880</v>
      </c>
      <c r="B732" t="s">
        <v>109</v>
      </c>
      <c r="C732" s="1">
        <v>44090.917912731478</v>
      </c>
      <c r="D732" s="1">
        <v>44152</v>
      </c>
      <c r="E732" t="s">
        <v>138</v>
      </c>
      <c r="F732" s="1">
        <v>44103.833333333336</v>
      </c>
      <c r="G732" t="s">
        <v>134</v>
      </c>
      <c r="H732" t="s">
        <v>111</v>
      </c>
      <c r="I732" t="s">
        <v>111</v>
      </c>
      <c r="J732" t="s">
        <v>6881</v>
      </c>
      <c r="L732" t="s">
        <v>6882</v>
      </c>
      <c r="M732" t="s">
        <v>6883</v>
      </c>
      <c r="N732" t="s">
        <v>116</v>
      </c>
      <c r="O732" t="s">
        <v>117</v>
      </c>
      <c r="P732">
        <v>96950</v>
      </c>
      <c r="Q732" t="s">
        <v>118</v>
      </c>
      <c r="R732" t="s">
        <v>5377</v>
      </c>
      <c r="S732">
        <v>16702334673</v>
      </c>
      <c r="U732">
        <v>221114</v>
      </c>
      <c r="V732" t="s">
        <v>120</v>
      </c>
      <c r="X732" t="s">
        <v>6884</v>
      </c>
      <c r="Y732" t="s">
        <v>6885</v>
      </c>
      <c r="Z732" t="s">
        <v>6886</v>
      </c>
      <c r="AA732" t="s">
        <v>6506</v>
      </c>
      <c r="AB732" t="s">
        <v>6887</v>
      </c>
      <c r="AC732" t="s">
        <v>6883</v>
      </c>
      <c r="AD732" t="s">
        <v>116</v>
      </c>
      <c r="AE732" t="s">
        <v>117</v>
      </c>
      <c r="AF732">
        <v>96950</v>
      </c>
      <c r="AG732" t="s">
        <v>118</v>
      </c>
      <c r="AH732" t="s">
        <v>5377</v>
      </c>
      <c r="AI732">
        <v>16702334673</v>
      </c>
      <c r="AK732" t="s">
        <v>6507</v>
      </c>
      <c r="BC732" t="str">
        <f>"47-2231.00"</f>
        <v>47-2231.00</v>
      </c>
      <c r="BD732" t="s">
        <v>6508</v>
      </c>
      <c r="BE732" t="s">
        <v>6888</v>
      </c>
      <c r="BF732" t="s">
        <v>6889</v>
      </c>
      <c r="BG732">
        <v>1</v>
      </c>
      <c r="BI732" s="1">
        <v>44105</v>
      </c>
      <c r="BJ732" s="1">
        <v>44469</v>
      </c>
      <c r="BM732">
        <v>40</v>
      </c>
      <c r="BN732">
        <v>0</v>
      </c>
      <c r="BO732">
        <v>8</v>
      </c>
      <c r="BP732">
        <v>8</v>
      </c>
      <c r="BQ732">
        <v>8</v>
      </c>
      <c r="BR732">
        <v>8</v>
      </c>
      <c r="BS732">
        <v>8</v>
      </c>
      <c r="BT732">
        <v>0</v>
      </c>
      <c r="BU732" t="str">
        <f>"8:00 AM"</f>
        <v>8:00 AM</v>
      </c>
      <c r="BV732" t="str">
        <f>"5:00 PM"</f>
        <v>5:00 PM</v>
      </c>
      <c r="BW732" t="s">
        <v>128</v>
      </c>
      <c r="BX732">
        <v>0</v>
      </c>
      <c r="BY732">
        <v>12</v>
      </c>
      <c r="BZ732" t="s">
        <v>111</v>
      </c>
      <c r="CA732">
        <v>6</v>
      </c>
      <c r="CB732" t="s">
        <v>6890</v>
      </c>
      <c r="CC732" t="s">
        <v>6882</v>
      </c>
      <c r="CD732" t="s">
        <v>6883</v>
      </c>
      <c r="CE732" t="s">
        <v>116</v>
      </c>
      <c r="CF732" t="s">
        <v>117</v>
      </c>
      <c r="CG732">
        <v>96950</v>
      </c>
      <c r="CH732" s="3">
        <v>15.99</v>
      </c>
      <c r="CI732" s="3">
        <v>15.99</v>
      </c>
      <c r="CJ732" s="3">
        <v>23.99</v>
      </c>
      <c r="CK732" s="3">
        <v>23.99</v>
      </c>
      <c r="CL732" t="s">
        <v>132</v>
      </c>
      <c r="CN732" t="s">
        <v>631</v>
      </c>
      <c r="CP732" t="s">
        <v>111</v>
      </c>
      <c r="CQ732" t="s">
        <v>134</v>
      </c>
      <c r="CR732" t="s">
        <v>111</v>
      </c>
      <c r="CS732" t="s">
        <v>134</v>
      </c>
      <c r="CT732" t="s">
        <v>134</v>
      </c>
      <c r="CU732" t="s">
        <v>134</v>
      </c>
      <c r="CV732" t="s">
        <v>119</v>
      </c>
      <c r="CW732" t="s">
        <v>162</v>
      </c>
      <c r="CX732">
        <v>16702334673</v>
      </c>
      <c r="CY732" t="s">
        <v>6891</v>
      </c>
      <c r="CZ732" t="s">
        <v>119</v>
      </c>
      <c r="DA732" t="s">
        <v>134</v>
      </c>
      <c r="DB732" t="s">
        <v>111</v>
      </c>
    </row>
    <row r="733" spans="1:111" ht="15" customHeight="1" x14ac:dyDescent="0.25">
      <c r="A733" t="s">
        <v>1723</v>
      </c>
      <c r="B733" t="s">
        <v>137</v>
      </c>
      <c r="C733" s="1">
        <v>44091.184356481484</v>
      </c>
      <c r="D733" s="1">
        <v>44151</v>
      </c>
      <c r="E733" t="s">
        <v>138</v>
      </c>
      <c r="F733" s="1">
        <v>44103.833333333336</v>
      </c>
      <c r="G733" t="s">
        <v>111</v>
      </c>
      <c r="H733" t="s">
        <v>111</v>
      </c>
      <c r="I733" t="s">
        <v>111</v>
      </c>
      <c r="J733" t="s">
        <v>1724</v>
      </c>
      <c r="K733" t="s">
        <v>1725</v>
      </c>
      <c r="L733" t="s">
        <v>169</v>
      </c>
      <c r="M733" t="s">
        <v>170</v>
      </c>
      <c r="N733" t="s">
        <v>154</v>
      </c>
      <c r="O733" t="s">
        <v>117</v>
      </c>
      <c r="P733">
        <v>96950</v>
      </c>
      <c r="Q733" t="s">
        <v>118</v>
      </c>
      <c r="S733">
        <v>16702352883</v>
      </c>
      <c r="U733">
        <v>561320</v>
      </c>
      <c r="V733" t="s">
        <v>120</v>
      </c>
      <c r="X733" t="s">
        <v>171</v>
      </c>
      <c r="Y733" t="s">
        <v>172</v>
      </c>
      <c r="Z733" t="s">
        <v>171</v>
      </c>
      <c r="AA733" t="s">
        <v>598</v>
      </c>
      <c r="AB733" t="s">
        <v>169</v>
      </c>
      <c r="AC733" t="s">
        <v>170</v>
      </c>
      <c r="AD733" t="s">
        <v>154</v>
      </c>
      <c r="AE733" t="s">
        <v>117</v>
      </c>
      <c r="AF733">
        <v>96950</v>
      </c>
      <c r="AG733" t="s">
        <v>118</v>
      </c>
      <c r="AI733">
        <v>16702352883</v>
      </c>
      <c r="AK733" t="s">
        <v>1594</v>
      </c>
      <c r="BC733" t="str">
        <f>"41-2021.00"</f>
        <v>41-2021.00</v>
      </c>
      <c r="BD733" t="s">
        <v>1726</v>
      </c>
      <c r="BE733" t="s">
        <v>1727</v>
      </c>
      <c r="BF733" t="s">
        <v>1726</v>
      </c>
      <c r="BG733">
        <v>5</v>
      </c>
      <c r="BH733">
        <v>5</v>
      </c>
      <c r="BI733" s="1">
        <v>44105</v>
      </c>
      <c r="BJ733" s="1">
        <v>44469</v>
      </c>
      <c r="BK733" s="1">
        <v>44151</v>
      </c>
      <c r="BL733" s="1">
        <v>44469</v>
      </c>
      <c r="BM733">
        <v>35</v>
      </c>
      <c r="BN733">
        <v>0</v>
      </c>
      <c r="BO733">
        <v>7</v>
      </c>
      <c r="BP733">
        <v>7</v>
      </c>
      <c r="BQ733">
        <v>7</v>
      </c>
      <c r="BR733">
        <v>7</v>
      </c>
      <c r="BS733">
        <v>7</v>
      </c>
      <c r="BT733">
        <v>0</v>
      </c>
      <c r="BU733" t="str">
        <f>"10:00 AM"</f>
        <v>10:00 AM</v>
      </c>
      <c r="BV733" t="str">
        <f>"5:00 PM"</f>
        <v>5:00 PM</v>
      </c>
      <c r="BW733" t="s">
        <v>128</v>
      </c>
      <c r="BX733">
        <v>6</v>
      </c>
      <c r="BY733">
        <v>6</v>
      </c>
      <c r="BZ733" t="s">
        <v>111</v>
      </c>
      <c r="CA733">
        <v>0</v>
      </c>
      <c r="CB733" s="2" t="s">
        <v>1728</v>
      </c>
      <c r="CC733" t="s">
        <v>169</v>
      </c>
      <c r="CD733" t="s">
        <v>1729</v>
      </c>
      <c r="CE733" t="s">
        <v>154</v>
      </c>
      <c r="CF733" t="s">
        <v>117</v>
      </c>
      <c r="CG733">
        <v>96950</v>
      </c>
      <c r="CH733" s="3">
        <v>10.14</v>
      </c>
      <c r="CI733" s="3">
        <v>10.14</v>
      </c>
      <c r="CJ733" s="3">
        <v>15.21</v>
      </c>
      <c r="CK733" s="3">
        <v>15.21</v>
      </c>
      <c r="CL733" t="s">
        <v>132</v>
      </c>
      <c r="CN733" t="s">
        <v>133</v>
      </c>
      <c r="CP733" t="s">
        <v>111</v>
      </c>
      <c r="CQ733" t="s">
        <v>134</v>
      </c>
      <c r="CR733" t="s">
        <v>111</v>
      </c>
      <c r="CS733" t="s">
        <v>134</v>
      </c>
      <c r="CT733" t="s">
        <v>134</v>
      </c>
      <c r="CU733" t="s">
        <v>134</v>
      </c>
      <c r="CV733" t="s">
        <v>119</v>
      </c>
      <c r="CW733" t="s">
        <v>119</v>
      </c>
      <c r="CX733">
        <v>16702352883</v>
      </c>
      <c r="CY733" t="s">
        <v>1594</v>
      </c>
      <c r="CZ733" t="s">
        <v>119</v>
      </c>
      <c r="DA733" t="s">
        <v>134</v>
      </c>
      <c r="DB733" t="s">
        <v>111</v>
      </c>
    </row>
    <row r="734" spans="1:111" ht="15" customHeight="1" x14ac:dyDescent="0.25">
      <c r="A734" t="s">
        <v>5742</v>
      </c>
      <c r="B734" t="s">
        <v>137</v>
      </c>
      <c r="C734" s="1">
        <v>44091.352482175927</v>
      </c>
      <c r="D734" s="1">
        <v>44151</v>
      </c>
      <c r="E734" t="s">
        <v>138</v>
      </c>
      <c r="F734" s="1">
        <v>44103.833333333336</v>
      </c>
      <c r="G734" t="s">
        <v>134</v>
      </c>
      <c r="H734" t="s">
        <v>111</v>
      </c>
      <c r="I734" t="s">
        <v>111</v>
      </c>
      <c r="J734" t="s">
        <v>5743</v>
      </c>
      <c r="K734" t="s">
        <v>5744</v>
      </c>
      <c r="L734" t="s">
        <v>5745</v>
      </c>
      <c r="M734" t="s">
        <v>119</v>
      </c>
      <c r="N734" t="s">
        <v>116</v>
      </c>
      <c r="O734" t="s">
        <v>117</v>
      </c>
      <c r="P734">
        <v>96950</v>
      </c>
      <c r="Q734" t="s">
        <v>118</v>
      </c>
      <c r="R734" t="s">
        <v>273</v>
      </c>
      <c r="S734">
        <v>16702876622</v>
      </c>
      <c r="U734">
        <v>7225</v>
      </c>
      <c r="V734" t="s">
        <v>120</v>
      </c>
      <c r="X734" t="s">
        <v>774</v>
      </c>
      <c r="Y734" t="s">
        <v>5746</v>
      </c>
      <c r="AA734" t="s">
        <v>123</v>
      </c>
      <c r="AB734" t="s">
        <v>5747</v>
      </c>
      <c r="AC734" t="s">
        <v>119</v>
      </c>
      <c r="AD734" t="s">
        <v>116</v>
      </c>
      <c r="AE734" t="s">
        <v>117</v>
      </c>
      <c r="AF734">
        <v>96950</v>
      </c>
      <c r="AG734" t="s">
        <v>118</v>
      </c>
      <c r="AH734" t="s">
        <v>273</v>
      </c>
      <c r="AI734">
        <v>16702876622</v>
      </c>
      <c r="AK734" t="s">
        <v>5748</v>
      </c>
      <c r="BC734" t="str">
        <f>"11-1021.00"</f>
        <v>11-1021.00</v>
      </c>
      <c r="BD734" t="s">
        <v>838</v>
      </c>
      <c r="BE734" t="s">
        <v>5749</v>
      </c>
      <c r="BF734" t="s">
        <v>5750</v>
      </c>
      <c r="BG734">
        <v>1</v>
      </c>
      <c r="BH734">
        <v>1</v>
      </c>
      <c r="BI734" s="1">
        <v>44105</v>
      </c>
      <c r="BJ734" s="1">
        <v>45199</v>
      </c>
      <c r="BK734" s="1">
        <v>44151</v>
      </c>
      <c r="BL734" s="1">
        <v>45199</v>
      </c>
      <c r="BM734">
        <v>35</v>
      </c>
      <c r="BN734">
        <v>0</v>
      </c>
      <c r="BO734">
        <v>7</v>
      </c>
      <c r="BP734">
        <v>7</v>
      </c>
      <c r="BQ734">
        <v>7</v>
      </c>
      <c r="BR734">
        <v>7</v>
      </c>
      <c r="BS734">
        <v>7</v>
      </c>
      <c r="BT734">
        <v>0</v>
      </c>
      <c r="BU734" t="str">
        <f>"11:00 AM"</f>
        <v>11:00 AM</v>
      </c>
      <c r="BV734" t="str">
        <f>"9:00 PM"</f>
        <v>9:00 PM</v>
      </c>
      <c r="BW734" t="s">
        <v>128</v>
      </c>
      <c r="BX734">
        <v>0</v>
      </c>
      <c r="BY734">
        <v>36</v>
      </c>
      <c r="BZ734" t="s">
        <v>134</v>
      </c>
      <c r="CA734">
        <v>3</v>
      </c>
      <c r="CB734" s="2" t="s">
        <v>5751</v>
      </c>
      <c r="CC734" t="s">
        <v>5745</v>
      </c>
      <c r="CD734" t="s">
        <v>119</v>
      </c>
      <c r="CE734" t="s">
        <v>116</v>
      </c>
      <c r="CF734" t="s">
        <v>117</v>
      </c>
      <c r="CG734">
        <v>96950</v>
      </c>
      <c r="CH734" s="3">
        <v>30.92</v>
      </c>
      <c r="CI734" s="3">
        <v>30.92</v>
      </c>
      <c r="CL734" t="s">
        <v>132</v>
      </c>
      <c r="CM734" t="s">
        <v>5752</v>
      </c>
      <c r="CN734" t="s">
        <v>133</v>
      </c>
      <c r="CP734" t="s">
        <v>111</v>
      </c>
      <c r="CQ734" t="s">
        <v>134</v>
      </c>
      <c r="CR734" t="s">
        <v>111</v>
      </c>
      <c r="CS734" t="s">
        <v>111</v>
      </c>
      <c r="CT734" t="s">
        <v>119</v>
      </c>
      <c r="CU734" t="s">
        <v>134</v>
      </c>
      <c r="CV734" t="s">
        <v>119</v>
      </c>
      <c r="CW734" t="s">
        <v>4145</v>
      </c>
      <c r="CX734">
        <v>16702876622</v>
      </c>
      <c r="CY734" t="s">
        <v>5753</v>
      </c>
      <c r="CZ734" t="s">
        <v>286</v>
      </c>
      <c r="DA734" t="s">
        <v>134</v>
      </c>
      <c r="DB734" t="s">
        <v>111</v>
      </c>
    </row>
    <row r="735" spans="1:111" ht="15" customHeight="1" x14ac:dyDescent="0.25">
      <c r="A735" t="s">
        <v>5360</v>
      </c>
      <c r="B735" t="s">
        <v>109</v>
      </c>
      <c r="C735" s="1">
        <v>44091.874040509261</v>
      </c>
      <c r="D735" s="1">
        <v>44175</v>
      </c>
      <c r="E735" t="s">
        <v>138</v>
      </c>
      <c r="F735" s="1">
        <v>44103.833333333336</v>
      </c>
      <c r="G735" t="s">
        <v>111</v>
      </c>
      <c r="H735" t="s">
        <v>111</v>
      </c>
      <c r="I735" t="s">
        <v>111</v>
      </c>
      <c r="J735" t="s">
        <v>5361</v>
      </c>
      <c r="K735" t="s">
        <v>119</v>
      </c>
      <c r="L735" t="s">
        <v>4685</v>
      </c>
      <c r="M735" t="s">
        <v>5362</v>
      </c>
      <c r="N735" t="s">
        <v>116</v>
      </c>
      <c r="O735" t="s">
        <v>117</v>
      </c>
      <c r="P735">
        <v>96950</v>
      </c>
      <c r="Q735" t="s">
        <v>118</v>
      </c>
      <c r="R735" t="s">
        <v>119</v>
      </c>
      <c r="S735">
        <v>16702343800</v>
      </c>
      <c r="U735">
        <v>541219</v>
      </c>
      <c r="V735" t="s">
        <v>120</v>
      </c>
      <c r="X735" t="s">
        <v>5363</v>
      </c>
      <c r="Y735" t="s">
        <v>5364</v>
      </c>
      <c r="Z735" t="s">
        <v>5365</v>
      </c>
      <c r="AA735" t="s">
        <v>123</v>
      </c>
      <c r="AB735" t="s">
        <v>4685</v>
      </c>
      <c r="AC735" t="s">
        <v>5362</v>
      </c>
      <c r="AD735" t="s">
        <v>116</v>
      </c>
      <c r="AE735" t="s">
        <v>117</v>
      </c>
      <c r="AF735">
        <v>96950</v>
      </c>
      <c r="AG735" t="s">
        <v>118</v>
      </c>
      <c r="AH735" t="s">
        <v>119</v>
      </c>
      <c r="AI735">
        <v>16702343800</v>
      </c>
      <c r="AK735" t="s">
        <v>5366</v>
      </c>
      <c r="BC735" t="str">
        <f>"43-3031.00"</f>
        <v>43-3031.00</v>
      </c>
      <c r="BD735" t="s">
        <v>176</v>
      </c>
      <c r="BE735" t="s">
        <v>5367</v>
      </c>
      <c r="BF735" t="s">
        <v>5368</v>
      </c>
      <c r="BG735">
        <v>1</v>
      </c>
      <c r="BI735" s="1">
        <v>44105</v>
      </c>
      <c r="BJ735" s="1">
        <v>44469</v>
      </c>
      <c r="BM735">
        <v>40</v>
      </c>
      <c r="BN735">
        <v>0</v>
      </c>
      <c r="BO735">
        <v>8</v>
      </c>
      <c r="BP735">
        <v>8</v>
      </c>
      <c r="BQ735">
        <v>8</v>
      </c>
      <c r="BR735">
        <v>8</v>
      </c>
      <c r="BS735">
        <v>8</v>
      </c>
      <c r="BT735">
        <v>0</v>
      </c>
      <c r="BU735" t="str">
        <f>"8:00 AM"</f>
        <v>8:00 AM</v>
      </c>
      <c r="BV735" t="str">
        <f>"5:00 PM"</f>
        <v>5:00 PM</v>
      </c>
      <c r="BW735" t="s">
        <v>349</v>
      </c>
      <c r="BX735">
        <v>0</v>
      </c>
      <c r="BY735">
        <v>24</v>
      </c>
      <c r="BZ735" t="s">
        <v>111</v>
      </c>
      <c r="CA735">
        <v>0</v>
      </c>
      <c r="CB735" t="s">
        <v>5369</v>
      </c>
      <c r="CC735" t="s">
        <v>5370</v>
      </c>
      <c r="CD735" t="s">
        <v>4206</v>
      </c>
      <c r="CE735" t="s">
        <v>116</v>
      </c>
      <c r="CF735" t="s">
        <v>117</v>
      </c>
      <c r="CG735">
        <v>96950</v>
      </c>
      <c r="CH735" s="3">
        <v>13.9</v>
      </c>
      <c r="CI735" s="3">
        <v>13.9</v>
      </c>
      <c r="CJ735" s="3">
        <v>20.85</v>
      </c>
      <c r="CK735" s="3">
        <v>20.85</v>
      </c>
      <c r="CL735" t="s">
        <v>132</v>
      </c>
      <c r="CM735" t="s">
        <v>119</v>
      </c>
      <c r="CN735" t="s">
        <v>133</v>
      </c>
      <c r="CP735" t="s">
        <v>111</v>
      </c>
      <c r="CQ735" t="s">
        <v>134</v>
      </c>
      <c r="CR735" t="s">
        <v>111</v>
      </c>
      <c r="CS735" t="s">
        <v>134</v>
      </c>
      <c r="CT735" t="s">
        <v>119</v>
      </c>
      <c r="CU735" t="s">
        <v>119</v>
      </c>
      <c r="CV735" t="s">
        <v>119</v>
      </c>
      <c r="CW735" t="s">
        <v>5371</v>
      </c>
      <c r="CX735">
        <v>16702343800</v>
      </c>
      <c r="CY735" t="s">
        <v>5366</v>
      </c>
      <c r="CZ735" t="s">
        <v>119</v>
      </c>
      <c r="DA735" t="s">
        <v>134</v>
      </c>
      <c r="DB735" t="s">
        <v>111</v>
      </c>
    </row>
    <row r="736" spans="1:111" ht="15" customHeight="1" x14ac:dyDescent="0.25">
      <c r="A736" t="s">
        <v>7400</v>
      </c>
      <c r="B736" t="s">
        <v>137</v>
      </c>
      <c r="C736" s="1">
        <v>44092.053251041667</v>
      </c>
      <c r="D736" s="1">
        <v>44151</v>
      </c>
      <c r="E736" t="s">
        <v>138</v>
      </c>
      <c r="F736" s="1">
        <v>44152.791666666664</v>
      </c>
      <c r="G736" t="s">
        <v>111</v>
      </c>
      <c r="H736" t="s">
        <v>111</v>
      </c>
      <c r="I736" t="s">
        <v>111</v>
      </c>
      <c r="J736" t="s">
        <v>7401</v>
      </c>
      <c r="K736" t="s">
        <v>7402</v>
      </c>
      <c r="L736" t="s">
        <v>7403</v>
      </c>
      <c r="M736" t="s">
        <v>7404</v>
      </c>
      <c r="N736" t="s">
        <v>116</v>
      </c>
      <c r="O736" t="s">
        <v>117</v>
      </c>
      <c r="P736">
        <v>96950</v>
      </c>
      <c r="Q736" t="s">
        <v>118</v>
      </c>
      <c r="S736">
        <v>16702353027</v>
      </c>
      <c r="U736">
        <v>722310</v>
      </c>
      <c r="V736" t="s">
        <v>120</v>
      </c>
      <c r="X736" t="s">
        <v>7405</v>
      </c>
      <c r="Y736" t="s">
        <v>7406</v>
      </c>
      <c r="Z736" t="s">
        <v>7407</v>
      </c>
      <c r="AA736" t="s">
        <v>1026</v>
      </c>
      <c r="AB736" t="s">
        <v>7403</v>
      </c>
      <c r="AC736" t="s">
        <v>7404</v>
      </c>
      <c r="AD736" t="s">
        <v>116</v>
      </c>
      <c r="AE736" t="s">
        <v>117</v>
      </c>
      <c r="AF736">
        <v>96950</v>
      </c>
      <c r="AG736" t="s">
        <v>118</v>
      </c>
      <c r="AI736">
        <v>16702353027</v>
      </c>
      <c r="AK736" t="s">
        <v>7408</v>
      </c>
      <c r="BC736" t="str">
        <f>"35-9021.00"</f>
        <v>35-9021.00</v>
      </c>
      <c r="BD736" t="s">
        <v>6489</v>
      </c>
      <c r="BE736" t="s">
        <v>7409</v>
      </c>
      <c r="BF736" t="s">
        <v>7410</v>
      </c>
      <c r="BG736">
        <v>1</v>
      </c>
      <c r="BH736">
        <v>1</v>
      </c>
      <c r="BI736" s="1">
        <v>44154</v>
      </c>
      <c r="BJ736" s="1">
        <v>44518</v>
      </c>
      <c r="BK736" s="1">
        <v>44154</v>
      </c>
      <c r="BL736" s="1">
        <v>44518</v>
      </c>
      <c r="BM736">
        <v>35</v>
      </c>
      <c r="BN736">
        <v>0</v>
      </c>
      <c r="BO736">
        <v>7</v>
      </c>
      <c r="BP736">
        <v>7</v>
      </c>
      <c r="BQ736">
        <v>7</v>
      </c>
      <c r="BR736">
        <v>7</v>
      </c>
      <c r="BS736">
        <v>7</v>
      </c>
      <c r="BT736">
        <v>0</v>
      </c>
      <c r="BU736" t="str">
        <f>"3:00 AM"</f>
        <v>3:00 AM</v>
      </c>
      <c r="BV736" t="str">
        <f>"10:00 AM"</f>
        <v>10:00 AM</v>
      </c>
      <c r="BW736" t="s">
        <v>128</v>
      </c>
      <c r="BX736">
        <v>0</v>
      </c>
      <c r="BY736">
        <v>3</v>
      </c>
      <c r="BZ736" t="s">
        <v>111</v>
      </c>
      <c r="CA736">
        <v>0</v>
      </c>
      <c r="CB736" t="s">
        <v>7411</v>
      </c>
      <c r="CC736" t="s">
        <v>7403</v>
      </c>
      <c r="CD736" t="s">
        <v>7404</v>
      </c>
      <c r="CE736" t="s">
        <v>116</v>
      </c>
      <c r="CF736" t="s">
        <v>117</v>
      </c>
      <c r="CG736">
        <v>96950</v>
      </c>
      <c r="CH736" s="3">
        <v>9.24</v>
      </c>
      <c r="CJ736" s="3">
        <v>13.86</v>
      </c>
      <c r="CL736" t="s">
        <v>132</v>
      </c>
      <c r="CM736" t="s">
        <v>509</v>
      </c>
      <c r="CN736" t="s">
        <v>133</v>
      </c>
      <c r="CP736" t="s">
        <v>111</v>
      </c>
      <c r="CQ736" t="s">
        <v>134</v>
      </c>
      <c r="CR736" t="s">
        <v>111</v>
      </c>
      <c r="CS736" t="s">
        <v>134</v>
      </c>
      <c r="CT736" t="s">
        <v>119</v>
      </c>
      <c r="CU736" t="s">
        <v>134</v>
      </c>
      <c r="CV736" t="s">
        <v>119</v>
      </c>
      <c r="CW736" t="s">
        <v>7412</v>
      </c>
      <c r="CX736">
        <v>16702353027</v>
      </c>
      <c r="CY736" t="s">
        <v>7408</v>
      </c>
      <c r="CZ736" t="s">
        <v>119</v>
      </c>
      <c r="DA736" t="s">
        <v>134</v>
      </c>
      <c r="DB736" t="s">
        <v>111</v>
      </c>
    </row>
    <row r="737" spans="1:111" ht="15" customHeight="1" x14ac:dyDescent="0.25">
      <c r="A737" t="s">
        <v>620</v>
      </c>
      <c r="B737" t="s">
        <v>137</v>
      </c>
      <c r="C737" s="1">
        <v>44092.322321296298</v>
      </c>
      <c r="D737" s="1">
        <v>44174</v>
      </c>
      <c r="E737" t="s">
        <v>110</v>
      </c>
      <c r="G737" t="s">
        <v>134</v>
      </c>
      <c r="H737" t="s">
        <v>111</v>
      </c>
      <c r="I737" t="s">
        <v>111</v>
      </c>
      <c r="J737" t="s">
        <v>621</v>
      </c>
      <c r="L737" t="s">
        <v>622</v>
      </c>
      <c r="N737" t="s">
        <v>154</v>
      </c>
      <c r="O737" t="s">
        <v>117</v>
      </c>
      <c r="P737">
        <v>96950</v>
      </c>
      <c r="Q737" t="s">
        <v>118</v>
      </c>
      <c r="S737">
        <v>16702355238</v>
      </c>
      <c r="U737">
        <v>236220</v>
      </c>
      <c r="V737" t="s">
        <v>120</v>
      </c>
      <c r="X737" t="s">
        <v>623</v>
      </c>
      <c r="Y737" t="s">
        <v>624</v>
      </c>
      <c r="Z737" t="s">
        <v>625</v>
      </c>
      <c r="AA737" t="s">
        <v>626</v>
      </c>
      <c r="AB737" t="s">
        <v>622</v>
      </c>
      <c r="AD737" t="s">
        <v>154</v>
      </c>
      <c r="AE737" t="s">
        <v>117</v>
      </c>
      <c r="AF737">
        <v>96950</v>
      </c>
      <c r="AG737" t="s">
        <v>118</v>
      </c>
      <c r="AI737">
        <v>16702355238</v>
      </c>
      <c r="AK737" t="s">
        <v>627</v>
      </c>
      <c r="BC737" t="str">
        <f>"47-2061.00"</f>
        <v>47-2061.00</v>
      </c>
      <c r="BD737" t="s">
        <v>628</v>
      </c>
      <c r="BE737" t="s">
        <v>629</v>
      </c>
      <c r="BF737" t="s">
        <v>628</v>
      </c>
      <c r="BG737">
        <v>10</v>
      </c>
      <c r="BH737">
        <v>10</v>
      </c>
      <c r="BI737" s="1">
        <v>44105</v>
      </c>
      <c r="BJ737" s="1">
        <v>44469</v>
      </c>
      <c r="BK737" s="1">
        <v>44174</v>
      </c>
      <c r="BL737" s="1">
        <v>44469</v>
      </c>
      <c r="BM737">
        <v>40</v>
      </c>
      <c r="BN737">
        <v>0</v>
      </c>
      <c r="BO737">
        <v>8</v>
      </c>
      <c r="BP737">
        <v>8</v>
      </c>
      <c r="BQ737">
        <v>8</v>
      </c>
      <c r="BR737">
        <v>8</v>
      </c>
      <c r="BS737">
        <v>8</v>
      </c>
      <c r="BT737">
        <v>0</v>
      </c>
      <c r="BU737" t="str">
        <f>"8:00 AM"</f>
        <v>8:00 AM</v>
      </c>
      <c r="BV737" t="str">
        <f>"5:00 PM"</f>
        <v>5:00 PM</v>
      </c>
      <c r="BW737" t="s">
        <v>128</v>
      </c>
      <c r="BX737">
        <v>0</v>
      </c>
      <c r="BY737">
        <v>12</v>
      </c>
      <c r="BZ737" t="s">
        <v>111</v>
      </c>
      <c r="CA737">
        <v>0</v>
      </c>
      <c r="CB737" t="s">
        <v>119</v>
      </c>
      <c r="CC737" t="s">
        <v>630</v>
      </c>
      <c r="CE737" t="s">
        <v>154</v>
      </c>
      <c r="CF737" t="s">
        <v>117</v>
      </c>
      <c r="CG737">
        <v>96950</v>
      </c>
      <c r="CH737" s="3">
        <v>11.2</v>
      </c>
      <c r="CI737" s="3">
        <v>11.7</v>
      </c>
      <c r="CJ737" s="3">
        <v>16.8</v>
      </c>
      <c r="CK737" s="3">
        <v>17.55</v>
      </c>
      <c r="CL737" t="s">
        <v>132</v>
      </c>
      <c r="CM737" t="s">
        <v>268</v>
      </c>
      <c r="CN737" t="s">
        <v>631</v>
      </c>
      <c r="CP737" t="s">
        <v>111</v>
      </c>
      <c r="CQ737" t="s">
        <v>134</v>
      </c>
      <c r="CR737" t="s">
        <v>134</v>
      </c>
      <c r="CS737" t="s">
        <v>134</v>
      </c>
      <c r="CT737" t="s">
        <v>119</v>
      </c>
      <c r="CU737" t="s">
        <v>134</v>
      </c>
      <c r="CV737" t="s">
        <v>134</v>
      </c>
      <c r="CW737" t="s">
        <v>632</v>
      </c>
      <c r="CX737">
        <v>16702355238</v>
      </c>
      <c r="CY737" t="s">
        <v>627</v>
      </c>
      <c r="CZ737" t="s">
        <v>335</v>
      </c>
      <c r="DA737" t="s">
        <v>134</v>
      </c>
      <c r="DB737" t="s">
        <v>111</v>
      </c>
    </row>
    <row r="738" spans="1:111" ht="15" customHeight="1" x14ac:dyDescent="0.25">
      <c r="A738" t="s">
        <v>8076</v>
      </c>
      <c r="B738" t="s">
        <v>109</v>
      </c>
      <c r="C738" s="1">
        <v>44092.340544212966</v>
      </c>
      <c r="D738" s="1">
        <v>44174</v>
      </c>
      <c r="E738" t="s">
        <v>110</v>
      </c>
      <c r="G738" t="s">
        <v>134</v>
      </c>
      <c r="H738" t="s">
        <v>111</v>
      </c>
      <c r="I738" t="s">
        <v>111</v>
      </c>
      <c r="J738" t="s">
        <v>5670</v>
      </c>
      <c r="L738" t="s">
        <v>622</v>
      </c>
      <c r="N738" t="s">
        <v>154</v>
      </c>
      <c r="O738" t="s">
        <v>117</v>
      </c>
      <c r="P738">
        <v>96950</v>
      </c>
      <c r="Q738" t="s">
        <v>118</v>
      </c>
      <c r="S738">
        <v>16702355238</v>
      </c>
      <c r="U738">
        <v>236220</v>
      </c>
      <c r="V738" t="s">
        <v>120</v>
      </c>
      <c r="X738" t="s">
        <v>623</v>
      </c>
      <c r="Y738" t="s">
        <v>624</v>
      </c>
      <c r="Z738" t="s">
        <v>625</v>
      </c>
      <c r="AA738" t="s">
        <v>626</v>
      </c>
      <c r="AB738" t="s">
        <v>622</v>
      </c>
      <c r="AD738" t="s">
        <v>154</v>
      </c>
      <c r="AE738" t="s">
        <v>117</v>
      </c>
      <c r="AF738">
        <v>96950</v>
      </c>
      <c r="AG738" t="s">
        <v>118</v>
      </c>
      <c r="AI738">
        <v>16702355238</v>
      </c>
      <c r="AK738" t="s">
        <v>627</v>
      </c>
      <c r="BC738" t="str">
        <f>"47-2051.00"</f>
        <v>47-2051.00</v>
      </c>
      <c r="BD738" t="s">
        <v>2200</v>
      </c>
      <c r="BE738" t="s">
        <v>5671</v>
      </c>
      <c r="BF738" t="s">
        <v>2200</v>
      </c>
      <c r="BG738">
        <v>15</v>
      </c>
      <c r="BI738" s="1">
        <v>44124</v>
      </c>
      <c r="BJ738" s="1">
        <v>44469</v>
      </c>
      <c r="BM738">
        <v>40</v>
      </c>
      <c r="BN738">
        <v>0</v>
      </c>
      <c r="BO738">
        <v>8</v>
      </c>
      <c r="BP738">
        <v>8</v>
      </c>
      <c r="BQ738">
        <v>8</v>
      </c>
      <c r="BR738">
        <v>8</v>
      </c>
      <c r="BS738">
        <v>8</v>
      </c>
      <c r="BT738">
        <v>0</v>
      </c>
      <c r="BU738" t="str">
        <f>"8:00 AM"</f>
        <v>8:00 AM</v>
      </c>
      <c r="BV738" t="str">
        <f>"5:00 PM"</f>
        <v>5:00 PM</v>
      </c>
      <c r="BW738" t="s">
        <v>128</v>
      </c>
      <c r="BX738">
        <v>1</v>
      </c>
      <c r="BY738">
        <v>3</v>
      </c>
      <c r="BZ738" t="s">
        <v>111</v>
      </c>
      <c r="CA738">
        <v>0</v>
      </c>
      <c r="CB738" t="s">
        <v>268</v>
      </c>
      <c r="CC738" t="s">
        <v>8077</v>
      </c>
      <c r="CE738" t="s">
        <v>154</v>
      </c>
      <c r="CF738" t="s">
        <v>117</v>
      </c>
      <c r="CG738">
        <v>96950</v>
      </c>
      <c r="CH738" s="3">
        <v>15.55</v>
      </c>
      <c r="CI738" s="3">
        <v>16.05</v>
      </c>
      <c r="CJ738" s="3">
        <v>23.33</v>
      </c>
      <c r="CK738" s="3">
        <v>24.08</v>
      </c>
      <c r="CL738" t="s">
        <v>132</v>
      </c>
      <c r="CM738" t="s">
        <v>268</v>
      </c>
      <c r="CN738" t="s">
        <v>631</v>
      </c>
      <c r="CP738" t="s">
        <v>111</v>
      </c>
      <c r="CQ738" t="s">
        <v>134</v>
      </c>
      <c r="CR738" t="s">
        <v>134</v>
      </c>
      <c r="CS738" t="s">
        <v>134</v>
      </c>
      <c r="CT738" t="s">
        <v>134</v>
      </c>
      <c r="CU738" t="s">
        <v>134</v>
      </c>
      <c r="CV738" t="s">
        <v>134</v>
      </c>
      <c r="CW738" t="s">
        <v>632</v>
      </c>
      <c r="CX738">
        <v>16702355238</v>
      </c>
      <c r="CY738" t="s">
        <v>627</v>
      </c>
      <c r="CZ738" t="s">
        <v>335</v>
      </c>
      <c r="DA738" t="s">
        <v>134</v>
      </c>
      <c r="DB738" t="s">
        <v>111</v>
      </c>
    </row>
    <row r="739" spans="1:111" ht="15" customHeight="1" x14ac:dyDescent="0.25">
      <c r="A739" t="s">
        <v>6568</v>
      </c>
      <c r="B739" t="s">
        <v>137</v>
      </c>
      <c r="C739" s="1">
        <v>44093.044444328705</v>
      </c>
      <c r="D739" s="1">
        <v>44159</v>
      </c>
      <c r="E739" t="s">
        <v>110</v>
      </c>
      <c r="G739" t="s">
        <v>134</v>
      </c>
      <c r="H739" t="s">
        <v>111</v>
      </c>
      <c r="I739" t="s">
        <v>111</v>
      </c>
      <c r="J739" t="s">
        <v>6569</v>
      </c>
      <c r="K739" t="s">
        <v>6570</v>
      </c>
      <c r="L739" t="s">
        <v>6571</v>
      </c>
      <c r="M739" t="s">
        <v>6572</v>
      </c>
      <c r="N739" t="s">
        <v>116</v>
      </c>
      <c r="O739" t="s">
        <v>117</v>
      </c>
      <c r="P739">
        <v>96950</v>
      </c>
      <c r="Q739" t="s">
        <v>118</v>
      </c>
      <c r="S739">
        <v>16702888651</v>
      </c>
      <c r="U739">
        <v>3331</v>
      </c>
      <c r="V739" t="s">
        <v>120</v>
      </c>
      <c r="X739" t="s">
        <v>422</v>
      </c>
      <c r="Y739" t="s">
        <v>6573</v>
      </c>
      <c r="Z739" t="s">
        <v>6574</v>
      </c>
      <c r="AA739" t="s">
        <v>6537</v>
      </c>
      <c r="AB739" t="s">
        <v>6575</v>
      </c>
      <c r="AD739" t="s">
        <v>116</v>
      </c>
      <c r="AE739" t="s">
        <v>117</v>
      </c>
      <c r="AF739">
        <v>96950</v>
      </c>
      <c r="AG739" t="s">
        <v>118</v>
      </c>
      <c r="AI739">
        <v>16702888651</v>
      </c>
      <c r="AK739" t="s">
        <v>6576</v>
      </c>
      <c r="BC739" t="str">
        <f>"37-3011.00"</f>
        <v>37-3011.00</v>
      </c>
      <c r="BD739" t="s">
        <v>1797</v>
      </c>
      <c r="BE739" t="s">
        <v>6577</v>
      </c>
      <c r="BF739" t="s">
        <v>6578</v>
      </c>
      <c r="BG739">
        <v>4</v>
      </c>
      <c r="BH739">
        <v>4</v>
      </c>
      <c r="BI739" s="1">
        <v>44105</v>
      </c>
      <c r="BJ739" s="1">
        <v>44469</v>
      </c>
      <c r="BK739" s="1">
        <v>44159</v>
      </c>
      <c r="BL739" s="1">
        <v>44469</v>
      </c>
      <c r="BM739">
        <v>40</v>
      </c>
      <c r="BN739">
        <v>0</v>
      </c>
      <c r="BO739">
        <v>8</v>
      </c>
      <c r="BP739">
        <v>8</v>
      </c>
      <c r="BQ739">
        <v>8</v>
      </c>
      <c r="BR739">
        <v>8</v>
      </c>
      <c r="BS739">
        <v>8</v>
      </c>
      <c r="BT739">
        <v>0</v>
      </c>
      <c r="BU739" t="str">
        <f>"8:00 AM"</f>
        <v>8:00 AM</v>
      </c>
      <c r="BV739" t="str">
        <f>"5:00 PM"</f>
        <v>5:00 PM</v>
      </c>
      <c r="BW739" t="s">
        <v>128</v>
      </c>
      <c r="BX739">
        <v>0</v>
      </c>
      <c r="BY739">
        <v>0</v>
      </c>
      <c r="BZ739" t="s">
        <v>111</v>
      </c>
      <c r="CA739">
        <v>0</v>
      </c>
      <c r="CB739" t="s">
        <v>6579</v>
      </c>
      <c r="CC739" t="s">
        <v>6572</v>
      </c>
      <c r="CD739" t="s">
        <v>6580</v>
      </c>
      <c r="CE739" t="s">
        <v>116</v>
      </c>
      <c r="CF739" t="s">
        <v>117</v>
      </c>
      <c r="CG739">
        <v>96950</v>
      </c>
      <c r="CH739" s="3">
        <v>10.51</v>
      </c>
      <c r="CI739" s="3">
        <v>10.51</v>
      </c>
      <c r="CJ739" s="3">
        <v>15.77</v>
      </c>
      <c r="CK739" s="3">
        <v>15.77</v>
      </c>
      <c r="CL739" t="s">
        <v>132</v>
      </c>
      <c r="CM739" t="s">
        <v>509</v>
      </c>
      <c r="CN739" t="s">
        <v>133</v>
      </c>
      <c r="CP739" t="s">
        <v>111</v>
      </c>
      <c r="CQ739" t="s">
        <v>134</v>
      </c>
      <c r="CR739" t="s">
        <v>111</v>
      </c>
      <c r="CS739" t="s">
        <v>134</v>
      </c>
      <c r="CT739" t="s">
        <v>119</v>
      </c>
      <c r="CU739" t="s">
        <v>134</v>
      </c>
      <c r="CV739" t="s">
        <v>119</v>
      </c>
      <c r="CW739" t="s">
        <v>6581</v>
      </c>
      <c r="CX739">
        <v>16702888651</v>
      </c>
      <c r="CY739" t="s">
        <v>6576</v>
      </c>
      <c r="CZ739" t="s">
        <v>119</v>
      </c>
      <c r="DA739" t="s">
        <v>134</v>
      </c>
      <c r="DB739" t="s">
        <v>111</v>
      </c>
    </row>
    <row r="740" spans="1:111" ht="15" customHeight="1" x14ac:dyDescent="0.25">
      <c r="A740" t="s">
        <v>4334</v>
      </c>
      <c r="B740" t="s">
        <v>193</v>
      </c>
      <c r="C740" s="1">
        <v>44093.360755439811</v>
      </c>
      <c r="D740" s="1">
        <v>44151</v>
      </c>
      <c r="E740" t="s">
        <v>110</v>
      </c>
      <c r="G740" t="s">
        <v>134</v>
      </c>
      <c r="H740" t="s">
        <v>111</v>
      </c>
      <c r="I740" t="s">
        <v>111</v>
      </c>
      <c r="J740" t="s">
        <v>4335</v>
      </c>
      <c r="K740" t="s">
        <v>4336</v>
      </c>
      <c r="L740" t="s">
        <v>4337</v>
      </c>
      <c r="N740" t="s">
        <v>116</v>
      </c>
      <c r="O740" t="s">
        <v>117</v>
      </c>
      <c r="P740">
        <v>96950</v>
      </c>
      <c r="Q740" t="s">
        <v>118</v>
      </c>
      <c r="S740">
        <v>16702343215</v>
      </c>
      <c r="U740">
        <v>8121</v>
      </c>
      <c r="V740" t="s">
        <v>120</v>
      </c>
      <c r="X740" t="s">
        <v>4338</v>
      </c>
      <c r="Y740" t="s">
        <v>4339</v>
      </c>
      <c r="Z740" t="s">
        <v>4340</v>
      </c>
      <c r="AA740" t="s">
        <v>4341</v>
      </c>
      <c r="AB740" t="s">
        <v>4337</v>
      </c>
      <c r="AD740" t="s">
        <v>116</v>
      </c>
      <c r="AE740" t="s">
        <v>117</v>
      </c>
      <c r="AF740">
        <v>96950</v>
      </c>
      <c r="AG740" t="s">
        <v>118</v>
      </c>
      <c r="AI740">
        <v>16702343215</v>
      </c>
      <c r="AK740" t="s">
        <v>4342</v>
      </c>
      <c r="BC740" t="str">
        <f>"39-5012.00"</f>
        <v>39-5012.00</v>
      </c>
      <c r="BD740" t="s">
        <v>468</v>
      </c>
      <c r="BE740" t="s">
        <v>4343</v>
      </c>
      <c r="BF740" t="s">
        <v>3461</v>
      </c>
      <c r="BG740">
        <v>3</v>
      </c>
      <c r="BI740" s="1">
        <v>44105</v>
      </c>
      <c r="BJ740" s="1">
        <v>44469</v>
      </c>
      <c r="BM740">
        <v>35</v>
      </c>
      <c r="BN740">
        <v>7</v>
      </c>
      <c r="BO740">
        <v>7</v>
      </c>
      <c r="BP740">
        <v>7</v>
      </c>
      <c r="BQ740">
        <v>0</v>
      </c>
      <c r="BR740">
        <v>0</v>
      </c>
      <c r="BS740">
        <v>7</v>
      </c>
      <c r="BT740">
        <v>7</v>
      </c>
      <c r="BU740" t="str">
        <f>"10:00 AM"</f>
        <v>10:00 AM</v>
      </c>
      <c r="BV740" t="str">
        <f>"6:00 PM"</f>
        <v>6:00 PM</v>
      </c>
      <c r="BW740" t="s">
        <v>162</v>
      </c>
      <c r="BX740">
        <v>0</v>
      </c>
      <c r="BY740">
        <v>24</v>
      </c>
      <c r="BZ740" t="s">
        <v>111</v>
      </c>
      <c r="CA740">
        <v>0</v>
      </c>
      <c r="CB740" t="s">
        <v>119</v>
      </c>
      <c r="CC740" t="s">
        <v>4344</v>
      </c>
      <c r="CD740" t="s">
        <v>4345</v>
      </c>
      <c r="CE740" t="s">
        <v>116</v>
      </c>
      <c r="CF740" t="s">
        <v>117</v>
      </c>
      <c r="CG740">
        <v>96950</v>
      </c>
      <c r="CH740" s="3">
        <v>7.49</v>
      </c>
      <c r="CJ740" s="3">
        <v>11.23</v>
      </c>
      <c r="CL740" t="s">
        <v>132</v>
      </c>
      <c r="CN740" t="s">
        <v>133</v>
      </c>
      <c r="CP740" t="s">
        <v>111</v>
      </c>
      <c r="CQ740" t="s">
        <v>134</v>
      </c>
      <c r="CR740" t="s">
        <v>111</v>
      </c>
      <c r="CS740" t="s">
        <v>134</v>
      </c>
      <c r="CT740" t="s">
        <v>119</v>
      </c>
      <c r="CU740" t="s">
        <v>134</v>
      </c>
      <c r="CV740" t="s">
        <v>119</v>
      </c>
      <c r="CW740" t="s">
        <v>4346</v>
      </c>
      <c r="CX740">
        <v>16702343215</v>
      </c>
      <c r="CY740" t="s">
        <v>4347</v>
      </c>
      <c r="CZ740" t="s">
        <v>119</v>
      </c>
      <c r="DA740" t="s">
        <v>134</v>
      </c>
      <c r="DB740" t="s">
        <v>111</v>
      </c>
    </row>
    <row r="741" spans="1:111" ht="15" customHeight="1" x14ac:dyDescent="0.25">
      <c r="A741" t="s">
        <v>4896</v>
      </c>
      <c r="B741" t="s">
        <v>109</v>
      </c>
      <c r="C741" s="1">
        <v>44093.364972337964</v>
      </c>
      <c r="D741" s="1">
        <v>44134</v>
      </c>
      <c r="E741" t="s">
        <v>110</v>
      </c>
      <c r="G741" t="s">
        <v>111</v>
      </c>
      <c r="H741" t="s">
        <v>111</v>
      </c>
      <c r="I741" t="s">
        <v>111</v>
      </c>
      <c r="J741" t="s">
        <v>2269</v>
      </c>
      <c r="K741" t="s">
        <v>2270</v>
      </c>
      <c r="L741" t="s">
        <v>2271</v>
      </c>
      <c r="N741" t="s">
        <v>116</v>
      </c>
      <c r="O741" t="s">
        <v>117</v>
      </c>
      <c r="P741">
        <v>96950</v>
      </c>
      <c r="Q741" t="s">
        <v>118</v>
      </c>
      <c r="S741">
        <v>16702851820</v>
      </c>
      <c r="U741">
        <v>62441</v>
      </c>
      <c r="V741" t="s">
        <v>120</v>
      </c>
      <c r="X741" t="s">
        <v>2272</v>
      </c>
      <c r="Y741" t="s">
        <v>2273</v>
      </c>
      <c r="Z741" t="s">
        <v>2274</v>
      </c>
      <c r="AA741" t="s">
        <v>803</v>
      </c>
      <c r="AB741" t="s">
        <v>2275</v>
      </c>
      <c r="AD741" t="s">
        <v>116</v>
      </c>
      <c r="AE741" t="s">
        <v>117</v>
      </c>
      <c r="AF741">
        <v>96950</v>
      </c>
      <c r="AG741" t="s">
        <v>118</v>
      </c>
      <c r="AI741">
        <v>16702851820</v>
      </c>
      <c r="AK741" t="s">
        <v>2276</v>
      </c>
      <c r="BC741" t="str">
        <f>"39-9011.00"</f>
        <v>39-9011.00</v>
      </c>
      <c r="BD741" t="s">
        <v>805</v>
      </c>
      <c r="BE741" t="s">
        <v>2277</v>
      </c>
      <c r="BF741" t="s">
        <v>2278</v>
      </c>
      <c r="BG741">
        <v>3</v>
      </c>
      <c r="BI741" s="1">
        <v>44105</v>
      </c>
      <c r="BJ741" s="1">
        <v>44104</v>
      </c>
      <c r="BM741">
        <v>35</v>
      </c>
      <c r="BN741">
        <v>0</v>
      </c>
      <c r="BO741">
        <v>7</v>
      </c>
      <c r="BP741">
        <v>7</v>
      </c>
      <c r="BQ741">
        <v>7</v>
      </c>
      <c r="BR741">
        <v>7</v>
      </c>
      <c r="BS741">
        <v>7</v>
      </c>
      <c r="BT741">
        <v>0</v>
      </c>
      <c r="BU741" t="str">
        <f>"9:00 PM"</f>
        <v>9:00 PM</v>
      </c>
      <c r="BV741" t="str">
        <f>"4:00 PM"</f>
        <v>4:00 PM</v>
      </c>
      <c r="BW741" t="s">
        <v>128</v>
      </c>
      <c r="BX741">
        <v>0</v>
      </c>
      <c r="BY741">
        <v>12</v>
      </c>
      <c r="BZ741" t="s">
        <v>111</v>
      </c>
      <c r="CA741">
        <v>0</v>
      </c>
      <c r="CB741" t="s">
        <v>4897</v>
      </c>
      <c r="CC741" t="s">
        <v>2280</v>
      </c>
      <c r="CD741" t="s">
        <v>2281</v>
      </c>
      <c r="CE741" t="s">
        <v>116</v>
      </c>
      <c r="CF741" t="s">
        <v>117</v>
      </c>
      <c r="CG741">
        <v>96950</v>
      </c>
      <c r="CH741" s="3">
        <v>9.15</v>
      </c>
      <c r="CI741" s="3">
        <v>9.15</v>
      </c>
      <c r="CJ741" s="3">
        <v>13.73</v>
      </c>
      <c r="CK741" s="3">
        <v>13.73</v>
      </c>
      <c r="CL741" t="s">
        <v>132</v>
      </c>
      <c r="CM741" t="s">
        <v>1938</v>
      </c>
      <c r="CN741" t="s">
        <v>133</v>
      </c>
      <c r="CP741" t="s">
        <v>111</v>
      </c>
      <c r="CQ741" t="s">
        <v>134</v>
      </c>
      <c r="CR741" t="s">
        <v>111</v>
      </c>
      <c r="CS741" t="s">
        <v>134</v>
      </c>
      <c r="CT741" t="s">
        <v>119</v>
      </c>
      <c r="CU741" t="s">
        <v>134</v>
      </c>
      <c r="CV741" t="s">
        <v>119</v>
      </c>
      <c r="CW741" t="s">
        <v>2282</v>
      </c>
      <c r="CX741">
        <v>16702851820</v>
      </c>
      <c r="CY741" t="s">
        <v>2276</v>
      </c>
      <c r="CZ741" t="s">
        <v>119</v>
      </c>
      <c r="DA741" t="s">
        <v>134</v>
      </c>
      <c r="DB741" t="s">
        <v>111</v>
      </c>
    </row>
    <row r="742" spans="1:111" ht="15" customHeight="1" x14ac:dyDescent="0.25">
      <c r="A742" t="s">
        <v>2268</v>
      </c>
      <c r="B742" t="s">
        <v>193</v>
      </c>
      <c r="C742" s="1">
        <v>44093.372166435183</v>
      </c>
      <c r="D742" s="1">
        <v>44171</v>
      </c>
      <c r="E742" t="s">
        <v>138</v>
      </c>
      <c r="F742" s="1">
        <v>44103.833333333336</v>
      </c>
      <c r="G742" t="s">
        <v>111</v>
      </c>
      <c r="H742" t="s">
        <v>111</v>
      </c>
      <c r="I742" t="s">
        <v>111</v>
      </c>
      <c r="J742" t="s">
        <v>2269</v>
      </c>
      <c r="K742" t="s">
        <v>2270</v>
      </c>
      <c r="L742" t="s">
        <v>2271</v>
      </c>
      <c r="N742" t="s">
        <v>116</v>
      </c>
      <c r="O742" t="s">
        <v>117</v>
      </c>
      <c r="P742">
        <v>96950</v>
      </c>
      <c r="Q742" t="s">
        <v>118</v>
      </c>
      <c r="S742">
        <v>16702851820</v>
      </c>
      <c r="U742">
        <v>62441</v>
      </c>
      <c r="V742" t="s">
        <v>120</v>
      </c>
      <c r="X742" t="s">
        <v>2272</v>
      </c>
      <c r="Y742" t="s">
        <v>2273</v>
      </c>
      <c r="Z742" t="s">
        <v>2274</v>
      </c>
      <c r="AA742" t="s">
        <v>803</v>
      </c>
      <c r="AB742" t="s">
        <v>2275</v>
      </c>
      <c r="AD742" t="s">
        <v>116</v>
      </c>
      <c r="AE742" t="s">
        <v>117</v>
      </c>
      <c r="AF742">
        <v>96950</v>
      </c>
      <c r="AG742" t="s">
        <v>118</v>
      </c>
      <c r="AI742">
        <v>16702851820</v>
      </c>
      <c r="AK742" t="s">
        <v>2276</v>
      </c>
      <c r="BC742" t="str">
        <f>"39-9011.00"</f>
        <v>39-9011.00</v>
      </c>
      <c r="BD742" t="s">
        <v>805</v>
      </c>
      <c r="BE742" t="s">
        <v>2277</v>
      </c>
      <c r="BF742" t="s">
        <v>2278</v>
      </c>
      <c r="BG742">
        <v>3</v>
      </c>
      <c r="BI742" s="1">
        <v>44105</v>
      </c>
      <c r="BJ742" s="1">
        <v>44469</v>
      </c>
      <c r="BM742">
        <v>35</v>
      </c>
      <c r="BN742">
        <v>0</v>
      </c>
      <c r="BO742">
        <v>7</v>
      </c>
      <c r="BP742">
        <v>7</v>
      </c>
      <c r="BQ742">
        <v>7</v>
      </c>
      <c r="BR742">
        <v>7</v>
      </c>
      <c r="BS742">
        <v>7</v>
      </c>
      <c r="BT742">
        <v>0</v>
      </c>
      <c r="BU742" t="str">
        <f>"8:00 PM"</f>
        <v>8:00 PM</v>
      </c>
      <c r="BV742" t="str">
        <f>"3:00 PM"</f>
        <v>3:00 PM</v>
      </c>
      <c r="BW742" t="s">
        <v>128</v>
      </c>
      <c r="BX742">
        <v>0</v>
      </c>
      <c r="BY742">
        <v>12</v>
      </c>
      <c r="BZ742" t="s">
        <v>111</v>
      </c>
      <c r="CA742">
        <v>0</v>
      </c>
      <c r="CB742" s="2" t="s">
        <v>2279</v>
      </c>
      <c r="CC742" t="s">
        <v>2280</v>
      </c>
      <c r="CD742" t="s">
        <v>2281</v>
      </c>
      <c r="CE742" t="s">
        <v>116</v>
      </c>
      <c r="CF742" t="s">
        <v>117</v>
      </c>
      <c r="CG742">
        <v>96950</v>
      </c>
      <c r="CH742" s="3">
        <v>9.15</v>
      </c>
      <c r="CI742" s="3">
        <v>9.15</v>
      </c>
      <c r="CJ742" s="3">
        <v>13.73</v>
      </c>
      <c r="CK742" s="3">
        <v>13.73</v>
      </c>
      <c r="CL742" t="s">
        <v>132</v>
      </c>
      <c r="CM742" t="s">
        <v>1938</v>
      </c>
      <c r="CN742" t="s">
        <v>133</v>
      </c>
      <c r="CP742" t="s">
        <v>111</v>
      </c>
      <c r="CQ742" t="s">
        <v>134</v>
      </c>
      <c r="CR742" t="s">
        <v>111</v>
      </c>
      <c r="CS742" t="s">
        <v>134</v>
      </c>
      <c r="CT742" t="s">
        <v>119</v>
      </c>
      <c r="CU742" t="s">
        <v>119</v>
      </c>
      <c r="CV742" t="s">
        <v>119</v>
      </c>
      <c r="CW742" t="s">
        <v>2282</v>
      </c>
      <c r="CX742">
        <v>16702851820</v>
      </c>
      <c r="CY742" t="s">
        <v>2276</v>
      </c>
      <c r="CZ742" t="s">
        <v>119</v>
      </c>
      <c r="DA742" t="s">
        <v>134</v>
      </c>
      <c r="DB742" t="s">
        <v>111</v>
      </c>
    </row>
    <row r="743" spans="1:111" ht="15" customHeight="1" x14ac:dyDescent="0.25">
      <c r="A743" t="s">
        <v>9093</v>
      </c>
      <c r="B743" t="s">
        <v>137</v>
      </c>
      <c r="C743" s="1">
        <v>44094.19340625</v>
      </c>
      <c r="D743" s="1">
        <v>44152</v>
      </c>
      <c r="E743" t="s">
        <v>138</v>
      </c>
      <c r="F743" s="1">
        <v>44103.833333333336</v>
      </c>
      <c r="G743" t="s">
        <v>134</v>
      </c>
      <c r="H743" t="s">
        <v>111</v>
      </c>
      <c r="I743" t="s">
        <v>111</v>
      </c>
      <c r="J743" t="s">
        <v>9094</v>
      </c>
      <c r="K743" t="s">
        <v>9094</v>
      </c>
      <c r="L743" t="s">
        <v>9095</v>
      </c>
      <c r="N743" t="s">
        <v>116</v>
      </c>
      <c r="O743" t="s">
        <v>117</v>
      </c>
      <c r="P743">
        <v>96950</v>
      </c>
      <c r="Q743" t="s">
        <v>118</v>
      </c>
      <c r="S743">
        <v>16707895553</v>
      </c>
      <c r="U743">
        <v>561330</v>
      </c>
      <c r="V743" t="s">
        <v>421</v>
      </c>
      <c r="W743" t="s">
        <v>134</v>
      </c>
      <c r="X743" t="s">
        <v>1601</v>
      </c>
      <c r="Y743" t="s">
        <v>9096</v>
      </c>
      <c r="Z743" t="s">
        <v>2348</v>
      </c>
      <c r="AA743" t="s">
        <v>9097</v>
      </c>
      <c r="AB743" t="s">
        <v>9095</v>
      </c>
      <c r="AD743" t="s">
        <v>116</v>
      </c>
      <c r="AE743" t="s">
        <v>117</v>
      </c>
      <c r="AF743">
        <v>96950</v>
      </c>
      <c r="AG743" t="s">
        <v>118</v>
      </c>
      <c r="AI743">
        <v>16707895553</v>
      </c>
      <c r="AK743" t="s">
        <v>9098</v>
      </c>
      <c r="BC743" t="str">
        <f>"39-5012.00"</f>
        <v>39-5012.00</v>
      </c>
      <c r="BD743" t="s">
        <v>468</v>
      </c>
      <c r="BE743" t="s">
        <v>9099</v>
      </c>
      <c r="BF743" t="s">
        <v>9100</v>
      </c>
      <c r="BG743">
        <v>1</v>
      </c>
      <c r="BH743">
        <v>1</v>
      </c>
      <c r="BI743" s="1">
        <v>44105</v>
      </c>
      <c r="BJ743" s="1">
        <v>45199</v>
      </c>
      <c r="BK743" s="1">
        <v>44152</v>
      </c>
      <c r="BL743" s="1">
        <v>45199</v>
      </c>
      <c r="BM743">
        <v>35</v>
      </c>
      <c r="BN743">
        <v>7</v>
      </c>
      <c r="BO743">
        <v>0</v>
      </c>
      <c r="BP743">
        <v>7</v>
      </c>
      <c r="BQ743">
        <v>7</v>
      </c>
      <c r="BR743">
        <v>0</v>
      </c>
      <c r="BS743">
        <v>7</v>
      </c>
      <c r="BT743">
        <v>7</v>
      </c>
      <c r="BU743" t="str">
        <f>"10:00 AM"</f>
        <v>10:00 AM</v>
      </c>
      <c r="BV743" t="str">
        <f>"6:00 PM"</f>
        <v>6:00 PM</v>
      </c>
      <c r="BW743" t="s">
        <v>128</v>
      </c>
      <c r="BX743">
        <v>0</v>
      </c>
      <c r="BY743">
        <v>12</v>
      </c>
      <c r="BZ743" t="s">
        <v>111</v>
      </c>
      <c r="CA743">
        <v>0</v>
      </c>
      <c r="CB743" t="s">
        <v>268</v>
      </c>
      <c r="CC743" t="s">
        <v>5535</v>
      </c>
      <c r="CD743" t="s">
        <v>9101</v>
      </c>
      <c r="CE743" t="s">
        <v>154</v>
      </c>
      <c r="CF743" t="s">
        <v>117</v>
      </c>
      <c r="CG743">
        <v>96950</v>
      </c>
      <c r="CH743" s="3">
        <v>13.01</v>
      </c>
      <c r="CI743" s="3">
        <v>13.01</v>
      </c>
      <c r="CJ743" s="3">
        <v>19.510000000000002</v>
      </c>
      <c r="CK743" s="3">
        <v>19.510000000000002</v>
      </c>
      <c r="CL743" t="s">
        <v>132</v>
      </c>
      <c r="CN743" t="s">
        <v>133</v>
      </c>
      <c r="CP743" t="s">
        <v>111</v>
      </c>
      <c r="CQ743" t="s">
        <v>134</v>
      </c>
      <c r="CR743" t="s">
        <v>111</v>
      </c>
      <c r="CS743" t="s">
        <v>134</v>
      </c>
      <c r="CT743" t="s">
        <v>119</v>
      </c>
      <c r="CU743" t="s">
        <v>134</v>
      </c>
      <c r="CV743" t="s">
        <v>119</v>
      </c>
      <c r="CW743" t="s">
        <v>9102</v>
      </c>
      <c r="CX743">
        <v>16707895553</v>
      </c>
      <c r="CY743" t="s">
        <v>9098</v>
      </c>
      <c r="CZ743" t="s">
        <v>236</v>
      </c>
      <c r="DA743" t="s">
        <v>134</v>
      </c>
      <c r="DB743" t="s">
        <v>134</v>
      </c>
    </row>
    <row r="744" spans="1:111" ht="15" customHeight="1" x14ac:dyDescent="0.25">
      <c r="A744" t="s">
        <v>2934</v>
      </c>
      <c r="B744" t="s">
        <v>137</v>
      </c>
      <c r="C744" s="1">
        <v>44095.103027314814</v>
      </c>
      <c r="D744" s="1">
        <v>44160</v>
      </c>
      <c r="E744" t="s">
        <v>110</v>
      </c>
      <c r="G744" t="s">
        <v>111</v>
      </c>
      <c r="H744" t="s">
        <v>111</v>
      </c>
      <c r="I744" t="s">
        <v>111</v>
      </c>
      <c r="J744" t="s">
        <v>2935</v>
      </c>
      <c r="L744" t="s">
        <v>2936</v>
      </c>
      <c r="M744" t="s">
        <v>2937</v>
      </c>
      <c r="N744" t="s">
        <v>154</v>
      </c>
      <c r="O744" t="s">
        <v>117</v>
      </c>
      <c r="P744">
        <v>96950</v>
      </c>
      <c r="Q744" t="s">
        <v>118</v>
      </c>
      <c r="R744" t="s">
        <v>358</v>
      </c>
      <c r="S744">
        <v>16702352653</v>
      </c>
      <c r="T744">
        <v>324</v>
      </c>
      <c r="U744">
        <v>424490</v>
      </c>
      <c r="V744" t="s">
        <v>120</v>
      </c>
      <c r="X744" t="s">
        <v>359</v>
      </c>
      <c r="Y744" t="s">
        <v>360</v>
      </c>
      <c r="Z744" t="s">
        <v>361</v>
      </c>
      <c r="AA744" t="s">
        <v>362</v>
      </c>
      <c r="AB744" t="s">
        <v>2936</v>
      </c>
      <c r="AC744" t="s">
        <v>2938</v>
      </c>
      <c r="AD744" t="s">
        <v>154</v>
      </c>
      <c r="AE744" t="s">
        <v>117</v>
      </c>
      <c r="AF744">
        <v>96950</v>
      </c>
      <c r="AG744" t="s">
        <v>118</v>
      </c>
      <c r="AH744" t="s">
        <v>358</v>
      </c>
      <c r="AI744">
        <v>16702352653</v>
      </c>
      <c r="AJ744">
        <v>324</v>
      </c>
      <c r="AK744" t="s">
        <v>2939</v>
      </c>
      <c r="BC744" t="str">
        <f>"43-3031.00"</f>
        <v>43-3031.00</v>
      </c>
      <c r="BD744" t="s">
        <v>176</v>
      </c>
      <c r="BE744" t="s">
        <v>2940</v>
      </c>
      <c r="BF744" t="s">
        <v>555</v>
      </c>
      <c r="BG744">
        <v>1</v>
      </c>
      <c r="BH744">
        <v>1</v>
      </c>
      <c r="BI744" s="1">
        <v>44197</v>
      </c>
      <c r="BJ744" s="1">
        <v>44561</v>
      </c>
      <c r="BK744" s="1">
        <v>44197</v>
      </c>
      <c r="BL744" s="1">
        <v>44561</v>
      </c>
      <c r="BM744">
        <v>40</v>
      </c>
      <c r="BN744">
        <v>0</v>
      </c>
      <c r="BO744">
        <v>8</v>
      </c>
      <c r="BP744">
        <v>8</v>
      </c>
      <c r="BQ744">
        <v>8</v>
      </c>
      <c r="BR744">
        <v>8</v>
      </c>
      <c r="BS744">
        <v>8</v>
      </c>
      <c r="BT744">
        <v>0</v>
      </c>
      <c r="BU744" t="str">
        <f>"8:00 AM"</f>
        <v>8:00 AM</v>
      </c>
      <c r="BV744" t="str">
        <f>"5:00 PM"</f>
        <v>5:00 PM</v>
      </c>
      <c r="BW744" t="s">
        <v>349</v>
      </c>
      <c r="BX744">
        <v>0</v>
      </c>
      <c r="BY744">
        <v>12</v>
      </c>
      <c r="BZ744" t="s">
        <v>111</v>
      </c>
      <c r="CA744">
        <v>0</v>
      </c>
      <c r="CB744" t="s">
        <v>2941</v>
      </c>
      <c r="CC744" t="s">
        <v>2936</v>
      </c>
      <c r="CD744" t="s">
        <v>2937</v>
      </c>
      <c r="CE744" t="s">
        <v>154</v>
      </c>
      <c r="CF744" t="s">
        <v>117</v>
      </c>
      <c r="CG744">
        <v>96950</v>
      </c>
      <c r="CH744" s="3">
        <v>13.9</v>
      </c>
      <c r="CI744" s="3">
        <v>16.25</v>
      </c>
      <c r="CJ744" s="3">
        <v>20.85</v>
      </c>
      <c r="CK744" s="3">
        <v>24.37</v>
      </c>
      <c r="CL744" t="s">
        <v>132</v>
      </c>
      <c r="CM744" t="s">
        <v>119</v>
      </c>
      <c r="CN744" t="s">
        <v>133</v>
      </c>
      <c r="CP744" t="s">
        <v>111</v>
      </c>
      <c r="CQ744" t="s">
        <v>134</v>
      </c>
      <c r="CR744" t="s">
        <v>111</v>
      </c>
      <c r="CS744" t="s">
        <v>134</v>
      </c>
      <c r="CT744" t="s">
        <v>119</v>
      </c>
      <c r="CU744" t="s">
        <v>134</v>
      </c>
      <c r="CV744" t="s">
        <v>119</v>
      </c>
      <c r="CW744" t="s">
        <v>368</v>
      </c>
      <c r="CX744">
        <v>16702352653</v>
      </c>
      <c r="CY744" t="s">
        <v>363</v>
      </c>
      <c r="CZ744" t="s">
        <v>335</v>
      </c>
      <c r="DA744" t="s">
        <v>134</v>
      </c>
      <c r="DB744" t="s">
        <v>111</v>
      </c>
    </row>
    <row r="745" spans="1:111" ht="15" customHeight="1" x14ac:dyDescent="0.25">
      <c r="A745" t="s">
        <v>9772</v>
      </c>
      <c r="B745" t="s">
        <v>193</v>
      </c>
      <c r="C745" s="1">
        <v>44095.913026388887</v>
      </c>
      <c r="D745" s="1">
        <v>44155</v>
      </c>
      <c r="E745" t="s">
        <v>110</v>
      </c>
      <c r="G745" t="s">
        <v>111</v>
      </c>
      <c r="H745" t="s">
        <v>111</v>
      </c>
      <c r="I745" t="s">
        <v>111</v>
      </c>
      <c r="J745" t="s">
        <v>2935</v>
      </c>
      <c r="L745" t="s">
        <v>2936</v>
      </c>
      <c r="M745" t="s">
        <v>2937</v>
      </c>
      <c r="N745" t="s">
        <v>154</v>
      </c>
      <c r="O745" t="s">
        <v>9773</v>
      </c>
      <c r="P745">
        <v>96950</v>
      </c>
      <c r="Q745" t="s">
        <v>118</v>
      </c>
      <c r="R745" t="s">
        <v>358</v>
      </c>
      <c r="S745">
        <v>16702352653</v>
      </c>
      <c r="T745">
        <v>324</v>
      </c>
      <c r="U745">
        <v>424490</v>
      </c>
      <c r="V745" t="s">
        <v>120</v>
      </c>
      <c r="X745" t="s">
        <v>359</v>
      </c>
      <c r="Y745" t="s">
        <v>360</v>
      </c>
      <c r="Z745" t="s">
        <v>361</v>
      </c>
      <c r="AA745" t="s">
        <v>362</v>
      </c>
      <c r="AB745" t="s">
        <v>2936</v>
      </c>
      <c r="AC745" t="s">
        <v>2938</v>
      </c>
      <c r="AD745" t="s">
        <v>154</v>
      </c>
      <c r="AE745" t="s">
        <v>117</v>
      </c>
      <c r="AF745">
        <v>96950</v>
      </c>
      <c r="AG745" t="s">
        <v>118</v>
      </c>
      <c r="AH745" t="s">
        <v>358</v>
      </c>
      <c r="AI745">
        <v>16702352653</v>
      </c>
      <c r="AJ745">
        <v>324</v>
      </c>
      <c r="AK745" t="s">
        <v>2939</v>
      </c>
      <c r="BC745" t="str">
        <f>"43-3031.00"</f>
        <v>43-3031.00</v>
      </c>
      <c r="BD745" t="s">
        <v>176</v>
      </c>
      <c r="BE745" t="s">
        <v>2940</v>
      </c>
      <c r="BF745" t="s">
        <v>555</v>
      </c>
      <c r="BG745">
        <v>1</v>
      </c>
      <c r="BI745" s="1">
        <v>44197</v>
      </c>
      <c r="BJ745" s="1">
        <v>44561</v>
      </c>
      <c r="BM745">
        <v>40</v>
      </c>
      <c r="BN745">
        <v>0</v>
      </c>
      <c r="BO745">
        <v>8</v>
      </c>
      <c r="BP745">
        <v>8</v>
      </c>
      <c r="BQ745">
        <v>8</v>
      </c>
      <c r="BR745">
        <v>8</v>
      </c>
      <c r="BS745">
        <v>8</v>
      </c>
      <c r="BT745">
        <v>0</v>
      </c>
      <c r="BU745" t="str">
        <f>"8:00 AM"</f>
        <v>8:00 AM</v>
      </c>
      <c r="BV745" t="str">
        <f>"5:00 PM"</f>
        <v>5:00 PM</v>
      </c>
      <c r="BW745" t="s">
        <v>349</v>
      </c>
      <c r="BX745">
        <v>0</v>
      </c>
      <c r="BY745">
        <v>12</v>
      </c>
      <c r="BZ745" t="s">
        <v>111</v>
      </c>
      <c r="CA745">
        <v>0</v>
      </c>
      <c r="CB745" t="s">
        <v>2941</v>
      </c>
      <c r="CC745" t="s">
        <v>2936</v>
      </c>
      <c r="CD745" t="s">
        <v>2937</v>
      </c>
      <c r="CE745" t="s">
        <v>154</v>
      </c>
      <c r="CF745" t="s">
        <v>117</v>
      </c>
      <c r="CG745">
        <v>96950</v>
      </c>
      <c r="CH745" s="3">
        <v>13.9</v>
      </c>
      <c r="CI745" s="3">
        <v>15</v>
      </c>
      <c r="CJ745" s="3">
        <v>20.85</v>
      </c>
      <c r="CK745" s="3">
        <v>22.5</v>
      </c>
      <c r="CL745" t="s">
        <v>132</v>
      </c>
      <c r="CM745" t="s">
        <v>119</v>
      </c>
      <c r="CN745" t="s">
        <v>133</v>
      </c>
      <c r="CP745" t="s">
        <v>111</v>
      </c>
      <c r="CQ745" t="s">
        <v>134</v>
      </c>
      <c r="CR745" t="s">
        <v>111</v>
      </c>
      <c r="CS745" t="s">
        <v>134</v>
      </c>
      <c r="CT745" t="s">
        <v>119</v>
      </c>
      <c r="CU745" t="s">
        <v>134</v>
      </c>
      <c r="CV745" t="s">
        <v>119</v>
      </c>
      <c r="CW745" t="s">
        <v>368</v>
      </c>
      <c r="CX745">
        <v>16702352653</v>
      </c>
      <c r="CY745" t="s">
        <v>363</v>
      </c>
      <c r="CZ745" t="s">
        <v>335</v>
      </c>
      <c r="DA745" t="s">
        <v>134</v>
      </c>
      <c r="DB745" t="s">
        <v>111</v>
      </c>
    </row>
    <row r="746" spans="1:111" ht="15" customHeight="1" x14ac:dyDescent="0.25">
      <c r="A746" t="s">
        <v>1205</v>
      </c>
      <c r="B746" t="s">
        <v>109</v>
      </c>
      <c r="C746" s="1">
        <v>44095.992852546296</v>
      </c>
      <c r="D746" s="1">
        <v>44175</v>
      </c>
      <c r="E746" t="s">
        <v>110</v>
      </c>
      <c r="G746" t="s">
        <v>134</v>
      </c>
      <c r="H746" t="s">
        <v>111</v>
      </c>
      <c r="I746" t="s">
        <v>111</v>
      </c>
      <c r="J746" t="s">
        <v>1206</v>
      </c>
      <c r="K746" t="s">
        <v>1207</v>
      </c>
      <c r="L746" t="s">
        <v>1208</v>
      </c>
      <c r="N746" t="s">
        <v>116</v>
      </c>
      <c r="O746" t="s">
        <v>117</v>
      </c>
      <c r="P746">
        <v>96950</v>
      </c>
      <c r="Q746" t="s">
        <v>118</v>
      </c>
      <c r="R746" t="s">
        <v>119</v>
      </c>
      <c r="S746">
        <v>16702867678</v>
      </c>
      <c r="U746">
        <v>236220</v>
      </c>
      <c r="V746" t="s">
        <v>120</v>
      </c>
      <c r="X746" t="s">
        <v>1209</v>
      </c>
      <c r="Y746" t="s">
        <v>1210</v>
      </c>
      <c r="Z746" t="s">
        <v>1211</v>
      </c>
      <c r="AA746" t="s">
        <v>174</v>
      </c>
      <c r="AB746" t="s">
        <v>1208</v>
      </c>
      <c r="AD746" t="s">
        <v>116</v>
      </c>
      <c r="AE746" t="s">
        <v>117</v>
      </c>
      <c r="AF746">
        <v>96950</v>
      </c>
      <c r="AG746" t="s">
        <v>118</v>
      </c>
      <c r="AH746" t="s">
        <v>119</v>
      </c>
      <c r="AI746">
        <v>16702867678</v>
      </c>
      <c r="AK746" t="s">
        <v>1212</v>
      </c>
      <c r="BC746" t="str">
        <f>"49-9071.00"</f>
        <v>49-9071.00</v>
      </c>
      <c r="BD746" t="s">
        <v>125</v>
      </c>
      <c r="BE746" t="s">
        <v>1213</v>
      </c>
      <c r="BF746" t="s">
        <v>127</v>
      </c>
      <c r="BG746">
        <v>10</v>
      </c>
      <c r="BI746" s="1">
        <v>44105</v>
      </c>
      <c r="BJ746" s="1">
        <v>44469</v>
      </c>
      <c r="BM746">
        <v>35</v>
      </c>
      <c r="BN746">
        <v>0</v>
      </c>
      <c r="BO746">
        <v>7</v>
      </c>
      <c r="BP746">
        <v>7</v>
      </c>
      <c r="BQ746">
        <v>7</v>
      </c>
      <c r="BR746">
        <v>7</v>
      </c>
      <c r="BS746">
        <v>7</v>
      </c>
      <c r="BT746">
        <v>0</v>
      </c>
      <c r="BU746" t="str">
        <f>"8:00 AM"</f>
        <v>8:00 AM</v>
      </c>
      <c r="BV746" t="str">
        <f>"4:00 PM"</f>
        <v>4:00 PM</v>
      </c>
      <c r="BW746" t="s">
        <v>162</v>
      </c>
      <c r="BX746">
        <v>0</v>
      </c>
      <c r="BY746">
        <v>3</v>
      </c>
      <c r="BZ746" t="s">
        <v>111</v>
      </c>
      <c r="CA746">
        <v>0</v>
      </c>
      <c r="CB746" t="s">
        <v>1214</v>
      </c>
      <c r="CC746" t="s">
        <v>1215</v>
      </c>
      <c r="CD746" t="s">
        <v>1216</v>
      </c>
      <c r="CE746" t="s">
        <v>116</v>
      </c>
      <c r="CF746" t="s">
        <v>117</v>
      </c>
      <c r="CG746">
        <v>96950</v>
      </c>
      <c r="CH746" s="3">
        <v>12.64</v>
      </c>
      <c r="CI746" s="3">
        <v>12.64</v>
      </c>
      <c r="CJ746" s="3">
        <v>18.96</v>
      </c>
      <c r="CK746" s="3">
        <v>18.96</v>
      </c>
      <c r="CL746" t="s">
        <v>132</v>
      </c>
      <c r="CM746" t="s">
        <v>119</v>
      </c>
      <c r="CN746" t="s">
        <v>133</v>
      </c>
      <c r="CP746" t="s">
        <v>111</v>
      </c>
      <c r="CQ746" t="s">
        <v>134</v>
      </c>
      <c r="CR746" t="s">
        <v>134</v>
      </c>
      <c r="CS746" t="s">
        <v>134</v>
      </c>
      <c r="CT746" t="s">
        <v>119</v>
      </c>
      <c r="CU746" t="s">
        <v>134</v>
      </c>
      <c r="CV746" t="s">
        <v>119</v>
      </c>
      <c r="CW746" t="s">
        <v>119</v>
      </c>
      <c r="CX746">
        <v>16702867678</v>
      </c>
      <c r="CY746" t="s">
        <v>1212</v>
      </c>
      <c r="CZ746" t="s">
        <v>119</v>
      </c>
      <c r="DA746" t="s">
        <v>134</v>
      </c>
      <c r="DB746" t="s">
        <v>111</v>
      </c>
    </row>
    <row r="747" spans="1:111" ht="15" customHeight="1" x14ac:dyDescent="0.25">
      <c r="A747" t="s">
        <v>3020</v>
      </c>
      <c r="B747" t="s">
        <v>193</v>
      </c>
      <c r="C747" s="1">
        <v>44096.125859837965</v>
      </c>
      <c r="D747" s="1">
        <v>44124</v>
      </c>
      <c r="E747" t="s">
        <v>138</v>
      </c>
      <c r="F747" s="1">
        <v>44133.833333333336</v>
      </c>
      <c r="G747" t="s">
        <v>111</v>
      </c>
      <c r="H747" t="s">
        <v>111</v>
      </c>
      <c r="I747" t="s">
        <v>111</v>
      </c>
      <c r="J747" t="s">
        <v>3021</v>
      </c>
      <c r="K747" t="s">
        <v>119</v>
      </c>
      <c r="L747" t="s">
        <v>3022</v>
      </c>
      <c r="N747" t="s">
        <v>116</v>
      </c>
      <c r="O747" t="s">
        <v>117</v>
      </c>
      <c r="P747">
        <v>96950</v>
      </c>
      <c r="Q747" t="s">
        <v>118</v>
      </c>
      <c r="S747">
        <v>16702352810</v>
      </c>
      <c r="U747">
        <v>42499</v>
      </c>
      <c r="V747" t="s">
        <v>120</v>
      </c>
      <c r="X747" t="s">
        <v>1221</v>
      </c>
      <c r="Y747" t="s">
        <v>2645</v>
      </c>
      <c r="AA747" t="s">
        <v>123</v>
      </c>
      <c r="AB747" t="s">
        <v>3023</v>
      </c>
      <c r="AD747" t="s">
        <v>116</v>
      </c>
      <c r="AE747" t="s">
        <v>117</v>
      </c>
      <c r="AF747">
        <v>96950</v>
      </c>
      <c r="AG747" t="s">
        <v>118</v>
      </c>
      <c r="AI747">
        <v>16702352810</v>
      </c>
      <c r="AK747" t="s">
        <v>2647</v>
      </c>
      <c r="BC747" t="str">
        <f>"11-1021.00"</f>
        <v>11-1021.00</v>
      </c>
      <c r="BD747" t="s">
        <v>838</v>
      </c>
      <c r="BE747" t="s">
        <v>3024</v>
      </c>
      <c r="BF747" t="s">
        <v>333</v>
      </c>
      <c r="BG747">
        <v>1</v>
      </c>
      <c r="BI747" s="1">
        <v>44135</v>
      </c>
      <c r="BJ747" s="1">
        <v>44500</v>
      </c>
      <c r="BM747">
        <v>40</v>
      </c>
      <c r="BN747">
        <v>0</v>
      </c>
      <c r="BO747">
        <v>8</v>
      </c>
      <c r="BP747">
        <v>8</v>
      </c>
      <c r="BQ747">
        <v>8</v>
      </c>
      <c r="BR747">
        <v>8</v>
      </c>
      <c r="BS747">
        <v>8</v>
      </c>
      <c r="BT747">
        <v>0</v>
      </c>
      <c r="BU747" t="str">
        <f>"8:00 AM"</f>
        <v>8:00 AM</v>
      </c>
      <c r="BV747" t="str">
        <f>"5:00 PM"</f>
        <v>5:00 PM</v>
      </c>
      <c r="BW747" t="s">
        <v>128</v>
      </c>
      <c r="BX747">
        <v>0</v>
      </c>
      <c r="BY747">
        <v>24</v>
      </c>
      <c r="BZ747" t="s">
        <v>134</v>
      </c>
      <c r="CA747">
        <v>1</v>
      </c>
      <c r="CB747" t="s">
        <v>286</v>
      </c>
      <c r="CC747" t="s">
        <v>2649</v>
      </c>
      <c r="CE747" t="s">
        <v>116</v>
      </c>
      <c r="CF747" t="s">
        <v>117</v>
      </c>
      <c r="CG747">
        <v>96950</v>
      </c>
      <c r="CH747" s="3">
        <v>31</v>
      </c>
      <c r="CI747" s="3">
        <v>31</v>
      </c>
      <c r="CJ747" s="3">
        <v>46.5</v>
      </c>
      <c r="CK747" s="3">
        <v>46.5</v>
      </c>
      <c r="CL747" t="s">
        <v>132</v>
      </c>
      <c r="CN747" t="s">
        <v>133</v>
      </c>
      <c r="CP747" t="s">
        <v>111</v>
      </c>
      <c r="CQ747" t="s">
        <v>134</v>
      </c>
      <c r="CR747" t="s">
        <v>111</v>
      </c>
      <c r="CS747" t="s">
        <v>134</v>
      </c>
      <c r="CT747" t="s">
        <v>119</v>
      </c>
      <c r="CU747" t="s">
        <v>134</v>
      </c>
      <c r="CV747" t="s">
        <v>119</v>
      </c>
      <c r="CW747" t="s">
        <v>286</v>
      </c>
      <c r="CX747">
        <v>16702352810</v>
      </c>
      <c r="CY747" t="s">
        <v>2647</v>
      </c>
      <c r="CZ747" t="s">
        <v>119</v>
      </c>
      <c r="DA747" t="s">
        <v>134</v>
      </c>
      <c r="DB747" t="s">
        <v>111</v>
      </c>
    </row>
    <row r="748" spans="1:111" ht="15" customHeight="1" x14ac:dyDescent="0.25">
      <c r="A748" t="s">
        <v>5134</v>
      </c>
      <c r="B748" t="s">
        <v>137</v>
      </c>
      <c r="C748" s="1">
        <v>44096.369541435182</v>
      </c>
      <c r="D748" s="1">
        <v>44166</v>
      </c>
      <c r="E748" t="s">
        <v>138</v>
      </c>
      <c r="F748" s="1">
        <v>44103.833333333336</v>
      </c>
      <c r="G748" t="s">
        <v>134</v>
      </c>
      <c r="H748" t="s">
        <v>111</v>
      </c>
      <c r="I748" t="s">
        <v>111</v>
      </c>
      <c r="J748" t="s">
        <v>1991</v>
      </c>
      <c r="K748" t="s">
        <v>1992</v>
      </c>
      <c r="L748" t="s">
        <v>1993</v>
      </c>
      <c r="M748" t="s">
        <v>1994</v>
      </c>
      <c r="N748" t="s">
        <v>154</v>
      </c>
      <c r="O748" t="s">
        <v>117</v>
      </c>
      <c r="P748">
        <v>96950</v>
      </c>
      <c r="Q748" t="s">
        <v>118</v>
      </c>
      <c r="R748" t="s">
        <v>286</v>
      </c>
      <c r="S748">
        <v>16702336669</v>
      </c>
      <c r="U748">
        <v>56152</v>
      </c>
      <c r="V748" t="s">
        <v>120</v>
      </c>
      <c r="X748" t="s">
        <v>1995</v>
      </c>
      <c r="Y748" t="s">
        <v>1996</v>
      </c>
      <c r="Z748" t="s">
        <v>863</v>
      </c>
      <c r="AA748" t="s">
        <v>814</v>
      </c>
      <c r="AB748" t="s">
        <v>1993</v>
      </c>
      <c r="AC748" t="s">
        <v>1994</v>
      </c>
      <c r="AD748" t="s">
        <v>154</v>
      </c>
      <c r="AE748" t="s">
        <v>117</v>
      </c>
      <c r="AF748">
        <v>96950</v>
      </c>
      <c r="AG748" t="s">
        <v>118</v>
      </c>
      <c r="AH748" t="s">
        <v>286</v>
      </c>
      <c r="AI748">
        <v>16702336669</v>
      </c>
      <c r="AK748" t="s">
        <v>1997</v>
      </c>
      <c r="BC748" t="str">
        <f>"11-1021.00"</f>
        <v>11-1021.00</v>
      </c>
      <c r="BD748" t="s">
        <v>838</v>
      </c>
      <c r="BE748" t="s">
        <v>1998</v>
      </c>
      <c r="BF748" t="s">
        <v>1999</v>
      </c>
      <c r="BG748">
        <v>1</v>
      </c>
      <c r="BH748">
        <v>1</v>
      </c>
      <c r="BI748" s="1">
        <v>44105</v>
      </c>
      <c r="BJ748" s="1">
        <v>44469</v>
      </c>
      <c r="BK748" s="1">
        <v>44166</v>
      </c>
      <c r="BL748" s="1">
        <v>44469</v>
      </c>
      <c r="BM748">
        <v>35</v>
      </c>
      <c r="BN748">
        <v>0</v>
      </c>
      <c r="BO748">
        <v>7</v>
      </c>
      <c r="BP748">
        <v>7</v>
      </c>
      <c r="BQ748">
        <v>7</v>
      </c>
      <c r="BR748">
        <v>7</v>
      </c>
      <c r="BS748">
        <v>0</v>
      </c>
      <c r="BT748">
        <v>7</v>
      </c>
      <c r="BU748" t="str">
        <f>"9:00 AM"</f>
        <v>9:00 AM</v>
      </c>
      <c r="BV748" t="str">
        <f>"5:00 PM"</f>
        <v>5:00 PM</v>
      </c>
      <c r="BW748" t="s">
        <v>349</v>
      </c>
      <c r="BX748">
        <v>0</v>
      </c>
      <c r="BY748">
        <v>12</v>
      </c>
      <c r="BZ748" t="s">
        <v>134</v>
      </c>
      <c r="CA748">
        <v>3</v>
      </c>
      <c r="CB748" s="2" t="s">
        <v>2000</v>
      </c>
      <c r="CC748" t="s">
        <v>1994</v>
      </c>
      <c r="CD748" t="s">
        <v>1993</v>
      </c>
      <c r="CE748" t="s">
        <v>154</v>
      </c>
      <c r="CF748" t="s">
        <v>117</v>
      </c>
      <c r="CG748">
        <v>96950</v>
      </c>
      <c r="CH748" s="3">
        <v>30.92</v>
      </c>
      <c r="CI748" s="3">
        <v>30.92</v>
      </c>
      <c r="CJ748" s="3">
        <v>46.38</v>
      </c>
      <c r="CK748" s="3">
        <v>46.38</v>
      </c>
      <c r="CL748" t="s">
        <v>132</v>
      </c>
      <c r="CM748" t="s">
        <v>286</v>
      </c>
      <c r="CN748" t="s">
        <v>3073</v>
      </c>
      <c r="CP748" t="s">
        <v>111</v>
      </c>
      <c r="CQ748" t="s">
        <v>134</v>
      </c>
      <c r="CR748" t="s">
        <v>111</v>
      </c>
      <c r="CS748" t="s">
        <v>134</v>
      </c>
      <c r="CT748" t="s">
        <v>119</v>
      </c>
      <c r="CU748" t="s">
        <v>134</v>
      </c>
      <c r="CV748" t="s">
        <v>119</v>
      </c>
      <c r="CW748" t="s">
        <v>5135</v>
      </c>
      <c r="CX748">
        <v>16702336669</v>
      </c>
      <c r="CY748" t="s">
        <v>1997</v>
      </c>
      <c r="CZ748" t="s">
        <v>119</v>
      </c>
      <c r="DA748" t="s">
        <v>134</v>
      </c>
      <c r="DB748" t="s">
        <v>111</v>
      </c>
    </row>
    <row r="749" spans="1:111" ht="15" customHeight="1" x14ac:dyDescent="0.25">
      <c r="A749" t="s">
        <v>780</v>
      </c>
      <c r="B749" t="s">
        <v>137</v>
      </c>
      <c r="C749" s="1">
        <v>44096.813301388887</v>
      </c>
      <c r="D749" s="1">
        <v>44148</v>
      </c>
      <c r="E749" t="s">
        <v>138</v>
      </c>
      <c r="F749" s="1">
        <v>44103.833333333336</v>
      </c>
      <c r="G749" t="s">
        <v>111</v>
      </c>
      <c r="H749" t="s">
        <v>111</v>
      </c>
      <c r="I749" t="s">
        <v>111</v>
      </c>
      <c r="J749" t="s">
        <v>180</v>
      </c>
      <c r="K749" t="s">
        <v>181</v>
      </c>
      <c r="L749" t="s">
        <v>182</v>
      </c>
      <c r="M749" t="s">
        <v>119</v>
      </c>
      <c r="N749" t="s">
        <v>116</v>
      </c>
      <c r="O749" t="s">
        <v>117</v>
      </c>
      <c r="P749">
        <v>96950</v>
      </c>
      <c r="Q749" t="s">
        <v>118</v>
      </c>
      <c r="S749">
        <v>16704845868</v>
      </c>
      <c r="U749">
        <v>111419</v>
      </c>
      <c r="V749" t="s">
        <v>120</v>
      </c>
      <c r="X749" t="s">
        <v>183</v>
      </c>
      <c r="Y749" t="s">
        <v>184</v>
      </c>
      <c r="AA749" t="s">
        <v>185</v>
      </c>
      <c r="AB749" t="s">
        <v>182</v>
      </c>
      <c r="AC749" t="s">
        <v>119</v>
      </c>
      <c r="AD749" t="s">
        <v>116</v>
      </c>
      <c r="AE749" t="s">
        <v>117</v>
      </c>
      <c r="AF749">
        <v>96950</v>
      </c>
      <c r="AG749" t="s">
        <v>118</v>
      </c>
      <c r="AI749">
        <v>16704845868</v>
      </c>
      <c r="AK749" t="s">
        <v>186</v>
      </c>
      <c r="BC749" t="str">
        <f>"45-2092.02"</f>
        <v>45-2092.02</v>
      </c>
      <c r="BD749" t="s">
        <v>187</v>
      </c>
      <c r="BE749" t="s">
        <v>188</v>
      </c>
      <c r="BF749" t="s">
        <v>189</v>
      </c>
      <c r="BG749">
        <v>1</v>
      </c>
      <c r="BH749">
        <v>1</v>
      </c>
      <c r="BI749" s="1">
        <v>44105</v>
      </c>
      <c r="BJ749" s="1">
        <v>44469</v>
      </c>
      <c r="BK749" s="1">
        <v>44151</v>
      </c>
      <c r="BL749" s="1">
        <v>44469</v>
      </c>
      <c r="BM749">
        <v>40</v>
      </c>
      <c r="BN749">
        <v>0</v>
      </c>
      <c r="BO749">
        <v>8</v>
      </c>
      <c r="BP749">
        <v>8</v>
      </c>
      <c r="BQ749">
        <v>8</v>
      </c>
      <c r="BR749">
        <v>8</v>
      </c>
      <c r="BS749">
        <v>8</v>
      </c>
      <c r="BT749">
        <v>0</v>
      </c>
      <c r="BU749" t="str">
        <f>"8:00 AM"</f>
        <v>8:00 AM</v>
      </c>
      <c r="BV749" t="str">
        <f>"5:00 PM"</f>
        <v>5:00 PM</v>
      </c>
      <c r="BW749" t="s">
        <v>128</v>
      </c>
      <c r="BX749">
        <v>0</v>
      </c>
      <c r="BY749">
        <v>3</v>
      </c>
      <c r="BZ749" t="s">
        <v>111</v>
      </c>
      <c r="CA749">
        <v>0</v>
      </c>
      <c r="CB749" t="s">
        <v>190</v>
      </c>
      <c r="CC749" t="s">
        <v>182</v>
      </c>
      <c r="CD749" t="s">
        <v>119</v>
      </c>
      <c r="CE749" t="s">
        <v>116</v>
      </c>
      <c r="CF749" t="s">
        <v>117</v>
      </c>
      <c r="CG749">
        <v>96950</v>
      </c>
      <c r="CH749" s="3">
        <v>9.91</v>
      </c>
      <c r="CI749" s="3">
        <v>9.91</v>
      </c>
      <c r="CJ749" s="3">
        <v>14.87</v>
      </c>
      <c r="CK749" s="3">
        <v>14.87</v>
      </c>
      <c r="CL749" t="s">
        <v>132</v>
      </c>
      <c r="CM749" t="s">
        <v>781</v>
      </c>
      <c r="CN749" t="s">
        <v>133</v>
      </c>
      <c r="CP749" t="s">
        <v>111</v>
      </c>
      <c r="CQ749" t="s">
        <v>134</v>
      </c>
      <c r="CR749" t="s">
        <v>111</v>
      </c>
      <c r="CS749" t="s">
        <v>134</v>
      </c>
      <c r="CT749" t="s">
        <v>119</v>
      </c>
      <c r="CU749" t="s">
        <v>134</v>
      </c>
      <c r="CV749" t="s">
        <v>119</v>
      </c>
      <c r="CW749" t="s">
        <v>191</v>
      </c>
      <c r="CX749">
        <v>16704845868</v>
      </c>
      <c r="CY749" t="s">
        <v>186</v>
      </c>
      <c r="CZ749" t="s">
        <v>119</v>
      </c>
      <c r="DA749" t="s">
        <v>134</v>
      </c>
      <c r="DB749" t="s">
        <v>111</v>
      </c>
    </row>
    <row r="750" spans="1:111" ht="15" customHeight="1" x14ac:dyDescent="0.25">
      <c r="A750" t="s">
        <v>179</v>
      </c>
      <c r="B750" t="s">
        <v>137</v>
      </c>
      <c r="C750" s="1">
        <v>44096.816953703703</v>
      </c>
      <c r="D750" s="1">
        <v>44148</v>
      </c>
      <c r="E750" t="s">
        <v>110</v>
      </c>
      <c r="G750" t="s">
        <v>111</v>
      </c>
      <c r="H750" t="s">
        <v>111</v>
      </c>
      <c r="I750" t="s">
        <v>111</v>
      </c>
      <c r="J750" t="s">
        <v>180</v>
      </c>
      <c r="K750" t="s">
        <v>181</v>
      </c>
      <c r="L750" t="s">
        <v>182</v>
      </c>
      <c r="M750" t="s">
        <v>119</v>
      </c>
      <c r="N750" t="s">
        <v>116</v>
      </c>
      <c r="O750" t="s">
        <v>117</v>
      </c>
      <c r="P750">
        <v>96950</v>
      </c>
      <c r="Q750" t="s">
        <v>118</v>
      </c>
      <c r="S750">
        <v>16704845868</v>
      </c>
      <c r="U750">
        <v>111419</v>
      </c>
      <c r="V750" t="s">
        <v>120</v>
      </c>
      <c r="X750" t="s">
        <v>183</v>
      </c>
      <c r="Y750" t="s">
        <v>184</v>
      </c>
      <c r="AA750" t="s">
        <v>185</v>
      </c>
      <c r="AB750" t="s">
        <v>182</v>
      </c>
      <c r="AC750" t="s">
        <v>119</v>
      </c>
      <c r="AD750" t="s">
        <v>116</v>
      </c>
      <c r="AE750" t="s">
        <v>117</v>
      </c>
      <c r="AF750">
        <v>96950</v>
      </c>
      <c r="AG750" t="s">
        <v>118</v>
      </c>
      <c r="AI750">
        <v>16704845868</v>
      </c>
      <c r="AK750" t="s">
        <v>186</v>
      </c>
      <c r="BC750" t="str">
        <f>"45-2092.02"</f>
        <v>45-2092.02</v>
      </c>
      <c r="BD750" t="s">
        <v>187</v>
      </c>
      <c r="BE750" t="s">
        <v>188</v>
      </c>
      <c r="BF750" t="s">
        <v>189</v>
      </c>
      <c r="BG750">
        <v>2</v>
      </c>
      <c r="BH750">
        <v>2</v>
      </c>
      <c r="BI750" s="1">
        <v>44105</v>
      </c>
      <c r="BJ750" s="1">
        <v>44469</v>
      </c>
      <c r="BK750" s="1">
        <v>44151</v>
      </c>
      <c r="BL750" s="1">
        <v>44469</v>
      </c>
      <c r="BM750">
        <v>40</v>
      </c>
      <c r="BN750">
        <v>0</v>
      </c>
      <c r="BO750">
        <v>8</v>
      </c>
      <c r="BP750">
        <v>8</v>
      </c>
      <c r="BQ750">
        <v>8</v>
      </c>
      <c r="BR750">
        <v>8</v>
      </c>
      <c r="BS750">
        <v>8</v>
      </c>
      <c r="BT750">
        <v>0</v>
      </c>
      <c r="BU750" t="str">
        <f>"8:00 AM"</f>
        <v>8:00 AM</v>
      </c>
      <c r="BV750" t="str">
        <f>"5:00 AM"</f>
        <v>5:00 AM</v>
      </c>
      <c r="BW750" t="s">
        <v>128</v>
      </c>
      <c r="BX750">
        <v>0</v>
      </c>
      <c r="BY750">
        <v>3</v>
      </c>
      <c r="BZ750" t="s">
        <v>111</v>
      </c>
      <c r="CA750">
        <v>0</v>
      </c>
      <c r="CB750" t="s">
        <v>190</v>
      </c>
      <c r="CC750" t="s">
        <v>182</v>
      </c>
      <c r="CD750" t="s">
        <v>119</v>
      </c>
      <c r="CE750" t="s">
        <v>116</v>
      </c>
      <c r="CF750" t="s">
        <v>117</v>
      </c>
      <c r="CG750">
        <v>96950</v>
      </c>
      <c r="CH750" s="3">
        <v>9.91</v>
      </c>
      <c r="CI750" s="3">
        <v>9.91</v>
      </c>
      <c r="CJ750" s="3">
        <v>14.87</v>
      </c>
      <c r="CK750" s="3">
        <v>14.87</v>
      </c>
      <c r="CL750" t="s">
        <v>132</v>
      </c>
      <c r="CM750" t="s">
        <v>119</v>
      </c>
      <c r="CN750" t="s">
        <v>133</v>
      </c>
      <c r="CP750" t="s">
        <v>111</v>
      </c>
      <c r="CQ750" t="s">
        <v>134</v>
      </c>
      <c r="CR750" t="s">
        <v>111</v>
      </c>
      <c r="CS750" t="s">
        <v>134</v>
      </c>
      <c r="CT750" t="s">
        <v>119</v>
      </c>
      <c r="CU750" t="s">
        <v>134</v>
      </c>
      <c r="CV750" t="s">
        <v>119</v>
      </c>
      <c r="CW750" t="s">
        <v>191</v>
      </c>
      <c r="CX750">
        <v>16704845868</v>
      </c>
      <c r="CY750" t="s">
        <v>186</v>
      </c>
      <c r="CZ750" t="s">
        <v>119</v>
      </c>
      <c r="DA750" t="s">
        <v>134</v>
      </c>
      <c r="DB750" t="s">
        <v>111</v>
      </c>
    </row>
    <row r="751" spans="1:111" ht="15" customHeight="1" x14ac:dyDescent="0.25">
      <c r="A751" t="s">
        <v>9332</v>
      </c>
      <c r="B751" t="s">
        <v>193</v>
      </c>
      <c r="C751" s="1">
        <v>44097.008586342592</v>
      </c>
      <c r="D751" s="1">
        <v>44164</v>
      </c>
      <c r="E751" t="s">
        <v>138</v>
      </c>
      <c r="F751" s="1">
        <v>44103.833333333336</v>
      </c>
      <c r="G751" t="s">
        <v>111</v>
      </c>
      <c r="H751" t="s">
        <v>111</v>
      </c>
      <c r="I751" t="s">
        <v>111</v>
      </c>
      <c r="J751" t="s">
        <v>2388</v>
      </c>
      <c r="K751" t="s">
        <v>2389</v>
      </c>
      <c r="L751" t="s">
        <v>2390</v>
      </c>
      <c r="M751" t="s">
        <v>154</v>
      </c>
      <c r="N751" t="s">
        <v>344</v>
      </c>
      <c r="O751" t="s">
        <v>117</v>
      </c>
      <c r="P751">
        <v>96950</v>
      </c>
      <c r="Q751" t="s">
        <v>118</v>
      </c>
      <c r="R751" t="s">
        <v>286</v>
      </c>
      <c r="S751">
        <v>16702331530</v>
      </c>
      <c r="U751">
        <v>31181</v>
      </c>
      <c r="V751" t="s">
        <v>120</v>
      </c>
      <c r="X751" t="s">
        <v>2391</v>
      </c>
      <c r="Y751" t="s">
        <v>2392</v>
      </c>
      <c r="Z751" t="s">
        <v>286</v>
      </c>
      <c r="AA751" t="s">
        <v>2213</v>
      </c>
      <c r="AB751" t="s">
        <v>2390</v>
      </c>
      <c r="AC751" t="s">
        <v>154</v>
      </c>
      <c r="AD751" t="s">
        <v>344</v>
      </c>
      <c r="AE751" t="s">
        <v>117</v>
      </c>
      <c r="AF751">
        <v>96950</v>
      </c>
      <c r="AG751" t="s">
        <v>118</v>
      </c>
      <c r="AH751" t="s">
        <v>286</v>
      </c>
      <c r="AI751">
        <v>16702331530</v>
      </c>
      <c r="AK751" t="s">
        <v>2393</v>
      </c>
      <c r="BC751" t="str">
        <f>"51-3011.00"</f>
        <v>51-3011.00</v>
      </c>
      <c r="BD751" t="s">
        <v>377</v>
      </c>
      <c r="BE751" t="s">
        <v>2394</v>
      </c>
      <c r="BF751" t="s">
        <v>379</v>
      </c>
      <c r="BG751">
        <v>2</v>
      </c>
      <c r="BI751" s="1">
        <v>44105</v>
      </c>
      <c r="BJ751" s="1">
        <v>44469</v>
      </c>
      <c r="BM751">
        <v>35</v>
      </c>
      <c r="BN751">
        <v>5</v>
      </c>
      <c r="BO751">
        <v>5</v>
      </c>
      <c r="BP751">
        <v>5</v>
      </c>
      <c r="BQ751">
        <v>5</v>
      </c>
      <c r="BR751">
        <v>5</v>
      </c>
      <c r="BS751">
        <v>5</v>
      </c>
      <c r="BT751">
        <v>5</v>
      </c>
      <c r="BU751" t="str">
        <f>"5:30 AM"</f>
        <v>5:30 AM</v>
      </c>
      <c r="BV751" t="str">
        <f>"2:00 PM"</f>
        <v>2:00 PM</v>
      </c>
      <c r="BW751" t="s">
        <v>128</v>
      </c>
      <c r="BX751">
        <v>0</v>
      </c>
      <c r="BY751">
        <v>12</v>
      </c>
      <c r="BZ751" t="s">
        <v>111</v>
      </c>
      <c r="CA751">
        <v>0</v>
      </c>
      <c r="CB751" t="s">
        <v>2395</v>
      </c>
      <c r="CC751" t="s">
        <v>2390</v>
      </c>
      <c r="CD751" t="s">
        <v>154</v>
      </c>
      <c r="CE751" t="s">
        <v>344</v>
      </c>
      <c r="CF751" t="s">
        <v>117</v>
      </c>
      <c r="CG751">
        <v>96950</v>
      </c>
      <c r="CH751" s="3">
        <v>10.27</v>
      </c>
      <c r="CI751" s="3">
        <v>10.27</v>
      </c>
      <c r="CJ751" s="3">
        <v>15.41</v>
      </c>
      <c r="CK751" s="3">
        <v>15.41</v>
      </c>
      <c r="CL751" t="s">
        <v>132</v>
      </c>
      <c r="CM751" t="s">
        <v>286</v>
      </c>
      <c r="CN751" t="s">
        <v>133</v>
      </c>
      <c r="CP751" t="s">
        <v>111</v>
      </c>
      <c r="CQ751" t="s">
        <v>134</v>
      </c>
      <c r="CR751" t="s">
        <v>111</v>
      </c>
      <c r="CS751" t="s">
        <v>134</v>
      </c>
      <c r="CT751" t="s">
        <v>119</v>
      </c>
      <c r="CU751" t="s">
        <v>134</v>
      </c>
      <c r="CV751" t="s">
        <v>119</v>
      </c>
      <c r="CW751" t="s">
        <v>2396</v>
      </c>
      <c r="CX751">
        <v>16702331530</v>
      </c>
      <c r="CY751" t="s">
        <v>2393</v>
      </c>
      <c r="CZ751" t="s">
        <v>2397</v>
      </c>
      <c r="DA751" t="s">
        <v>134</v>
      </c>
      <c r="DB751" t="s">
        <v>111</v>
      </c>
      <c r="DC751" t="s">
        <v>2391</v>
      </c>
      <c r="DD751" t="s">
        <v>2392</v>
      </c>
      <c r="DE751" t="s">
        <v>286</v>
      </c>
      <c r="DF751" t="s">
        <v>286</v>
      </c>
      <c r="DG751" t="s">
        <v>286</v>
      </c>
    </row>
    <row r="752" spans="1:111" ht="15" customHeight="1" x14ac:dyDescent="0.25">
      <c r="A752" t="s">
        <v>2629</v>
      </c>
      <c r="B752" t="s">
        <v>193</v>
      </c>
      <c r="C752" s="1">
        <v>44097.00460659722</v>
      </c>
      <c r="D752" s="1">
        <v>44147</v>
      </c>
      <c r="E752" t="s">
        <v>138</v>
      </c>
      <c r="F752" s="1">
        <v>44103.833333333336</v>
      </c>
      <c r="G752" t="s">
        <v>134</v>
      </c>
      <c r="H752" t="s">
        <v>111</v>
      </c>
      <c r="I752" t="s">
        <v>111</v>
      </c>
      <c r="J752" t="s">
        <v>2630</v>
      </c>
      <c r="K752" t="s">
        <v>2631</v>
      </c>
      <c r="L752" t="s">
        <v>2632</v>
      </c>
      <c r="M752" t="s">
        <v>2633</v>
      </c>
      <c r="N752" t="s">
        <v>154</v>
      </c>
      <c r="O752" t="s">
        <v>117</v>
      </c>
      <c r="P752">
        <v>96950</v>
      </c>
      <c r="Q752" t="s">
        <v>118</v>
      </c>
      <c r="R752" t="s">
        <v>119</v>
      </c>
      <c r="S752">
        <v>16703220513</v>
      </c>
      <c r="U752">
        <v>445110</v>
      </c>
      <c r="V752" t="s">
        <v>120</v>
      </c>
      <c r="X752" t="s">
        <v>2005</v>
      </c>
      <c r="Y752" t="s">
        <v>2634</v>
      </c>
      <c r="AA752" t="s">
        <v>342</v>
      </c>
      <c r="AB752" t="s">
        <v>2632</v>
      </c>
      <c r="AC752" t="s">
        <v>2633</v>
      </c>
      <c r="AD752" t="s">
        <v>154</v>
      </c>
      <c r="AE752" t="s">
        <v>117</v>
      </c>
      <c r="AF752">
        <v>96950</v>
      </c>
      <c r="AG752" t="s">
        <v>118</v>
      </c>
      <c r="AH752" t="s">
        <v>119</v>
      </c>
      <c r="AI752">
        <v>16703220513</v>
      </c>
      <c r="AK752" t="s">
        <v>2635</v>
      </c>
      <c r="AL752" t="s">
        <v>1754</v>
      </c>
      <c r="AM752" t="s">
        <v>1755</v>
      </c>
      <c r="AN752" t="s">
        <v>1756</v>
      </c>
      <c r="AP752" t="s">
        <v>1757</v>
      </c>
      <c r="AQ752" t="s">
        <v>1758</v>
      </c>
      <c r="AR752" t="s">
        <v>116</v>
      </c>
      <c r="AS752" t="s">
        <v>117</v>
      </c>
      <c r="AT752">
        <v>96950</v>
      </c>
      <c r="AU752" t="s">
        <v>118</v>
      </c>
      <c r="AV752" t="s">
        <v>119</v>
      </c>
      <c r="AW752">
        <v>16702353010</v>
      </c>
      <c r="AY752" t="s">
        <v>2636</v>
      </c>
      <c r="AZ752" t="s">
        <v>1760</v>
      </c>
      <c r="BC752" t="str">
        <f>"51-3021.00"</f>
        <v>51-3021.00</v>
      </c>
      <c r="BD752" t="s">
        <v>2637</v>
      </c>
      <c r="BE752" t="s">
        <v>2638</v>
      </c>
      <c r="BF752" t="s">
        <v>2639</v>
      </c>
      <c r="BG752">
        <v>1</v>
      </c>
      <c r="BI752" s="1">
        <v>44105</v>
      </c>
      <c r="BJ752" s="1">
        <v>45199</v>
      </c>
      <c r="BM752">
        <v>40</v>
      </c>
      <c r="BN752">
        <v>0</v>
      </c>
      <c r="BO752">
        <v>8</v>
      </c>
      <c r="BP752">
        <v>8</v>
      </c>
      <c r="BQ752">
        <v>8</v>
      </c>
      <c r="BR752">
        <v>8</v>
      </c>
      <c r="BS752">
        <v>8</v>
      </c>
      <c r="BT752">
        <v>0</v>
      </c>
      <c r="BU752" t="str">
        <f>"7:00 AM"</f>
        <v>7:00 AM</v>
      </c>
      <c r="BV752" t="str">
        <f>"4:00 PM"</f>
        <v>4:00 PM</v>
      </c>
      <c r="BW752" t="s">
        <v>128</v>
      </c>
      <c r="BX752">
        <v>0</v>
      </c>
      <c r="BY752">
        <v>12</v>
      </c>
      <c r="BZ752" t="s">
        <v>111</v>
      </c>
      <c r="CA752">
        <v>0</v>
      </c>
      <c r="CB752" t="s">
        <v>2640</v>
      </c>
      <c r="CC752" t="s">
        <v>2632</v>
      </c>
      <c r="CD752" t="s">
        <v>2633</v>
      </c>
      <c r="CE752" t="s">
        <v>154</v>
      </c>
      <c r="CF752" t="s">
        <v>117</v>
      </c>
      <c r="CG752">
        <v>96950</v>
      </c>
      <c r="CH752" s="3">
        <v>13.67</v>
      </c>
      <c r="CI752" s="3">
        <v>13.67</v>
      </c>
      <c r="CJ752" s="3">
        <v>20.51</v>
      </c>
      <c r="CK752" s="3">
        <v>20.51</v>
      </c>
      <c r="CL752" t="s">
        <v>132</v>
      </c>
      <c r="CN752" t="s">
        <v>133</v>
      </c>
      <c r="CP752" t="s">
        <v>111</v>
      </c>
      <c r="CQ752" t="s">
        <v>134</v>
      </c>
      <c r="CR752" t="s">
        <v>134</v>
      </c>
      <c r="CS752" t="s">
        <v>134</v>
      </c>
      <c r="CT752" t="s">
        <v>119</v>
      </c>
      <c r="CU752" t="s">
        <v>134</v>
      </c>
      <c r="CV752" t="s">
        <v>134</v>
      </c>
      <c r="CW752" t="s">
        <v>2641</v>
      </c>
      <c r="CX752">
        <v>16703220513</v>
      </c>
      <c r="CY752" t="s">
        <v>2635</v>
      </c>
      <c r="CZ752" t="s">
        <v>1178</v>
      </c>
      <c r="DA752" t="s">
        <v>134</v>
      </c>
      <c r="DB752" t="s">
        <v>111</v>
      </c>
    </row>
    <row r="753" spans="1:111" ht="15" customHeight="1" x14ac:dyDescent="0.25">
      <c r="A753" t="s">
        <v>8095</v>
      </c>
      <c r="B753" t="s">
        <v>137</v>
      </c>
      <c r="C753" s="1">
        <v>44097.030796527775</v>
      </c>
      <c r="D753" s="1">
        <v>44147</v>
      </c>
      <c r="E753" t="s">
        <v>138</v>
      </c>
      <c r="F753" s="1">
        <v>44102.833333333336</v>
      </c>
      <c r="G753" t="s">
        <v>134</v>
      </c>
      <c r="H753" t="s">
        <v>111</v>
      </c>
      <c r="I753" t="s">
        <v>111</v>
      </c>
      <c r="J753" t="s">
        <v>4801</v>
      </c>
      <c r="L753" t="s">
        <v>4802</v>
      </c>
      <c r="N753" t="s">
        <v>154</v>
      </c>
      <c r="O753" t="s">
        <v>117</v>
      </c>
      <c r="P753">
        <v>96950</v>
      </c>
      <c r="Q753" t="s">
        <v>118</v>
      </c>
      <c r="R753" t="s">
        <v>119</v>
      </c>
      <c r="S753">
        <v>16702336181</v>
      </c>
      <c r="U753">
        <v>42482</v>
      </c>
      <c r="V753" t="s">
        <v>120</v>
      </c>
      <c r="X753" t="s">
        <v>4803</v>
      </c>
      <c r="Y753" t="s">
        <v>4804</v>
      </c>
      <c r="Z753" t="s">
        <v>2043</v>
      </c>
      <c r="AA753" t="s">
        <v>342</v>
      </c>
      <c r="AB753" t="s">
        <v>4802</v>
      </c>
      <c r="AD753" t="s">
        <v>154</v>
      </c>
      <c r="AE753" t="s">
        <v>117</v>
      </c>
      <c r="AF753">
        <v>96950</v>
      </c>
      <c r="AG753" t="s">
        <v>118</v>
      </c>
      <c r="AH753" t="s">
        <v>119</v>
      </c>
      <c r="AI753">
        <v>16702876181</v>
      </c>
      <c r="AK753" t="s">
        <v>4805</v>
      </c>
      <c r="BC753" t="str">
        <f>"37-2011.00"</f>
        <v>37-2011.00</v>
      </c>
      <c r="BD753" t="s">
        <v>898</v>
      </c>
      <c r="BE753" t="s">
        <v>8096</v>
      </c>
      <c r="BF753" t="s">
        <v>8097</v>
      </c>
      <c r="BG753">
        <v>1</v>
      </c>
      <c r="BH753">
        <v>1</v>
      </c>
      <c r="BI753" s="1">
        <v>44105</v>
      </c>
      <c r="BJ753" s="1">
        <v>45199</v>
      </c>
      <c r="BK753" s="1">
        <v>44148</v>
      </c>
      <c r="BL753" s="1">
        <v>45199</v>
      </c>
      <c r="BM753">
        <v>40</v>
      </c>
      <c r="BN753">
        <v>0</v>
      </c>
      <c r="BO753">
        <v>8</v>
      </c>
      <c r="BP753">
        <v>8</v>
      </c>
      <c r="BQ753">
        <v>8</v>
      </c>
      <c r="BR753">
        <v>8</v>
      </c>
      <c r="BS753">
        <v>8</v>
      </c>
      <c r="BT753">
        <v>0</v>
      </c>
      <c r="BU753" t="str">
        <f>"8:00 AM"</f>
        <v>8:00 AM</v>
      </c>
      <c r="BV753" t="str">
        <f>"5:00 PM"</f>
        <v>5:00 PM</v>
      </c>
      <c r="BW753" t="s">
        <v>128</v>
      </c>
      <c r="BX753">
        <v>0</v>
      </c>
      <c r="BY753">
        <v>6</v>
      </c>
      <c r="BZ753" t="s">
        <v>111</v>
      </c>
      <c r="CA753">
        <v>0</v>
      </c>
      <c r="CB753" t="s">
        <v>8098</v>
      </c>
      <c r="CC753" t="s">
        <v>8099</v>
      </c>
      <c r="CD753" t="s">
        <v>2077</v>
      </c>
      <c r="CE753" t="s">
        <v>154</v>
      </c>
      <c r="CF753" t="s">
        <v>117</v>
      </c>
      <c r="CG753">
        <v>96950</v>
      </c>
      <c r="CH753" s="3">
        <v>7.69</v>
      </c>
      <c r="CI753" s="3">
        <v>7.69</v>
      </c>
      <c r="CJ753" s="3">
        <v>11.54</v>
      </c>
      <c r="CK753" s="3">
        <v>11.54</v>
      </c>
      <c r="CL753" t="s">
        <v>132</v>
      </c>
      <c r="CM753" t="s">
        <v>119</v>
      </c>
      <c r="CN753" t="s">
        <v>133</v>
      </c>
      <c r="CP753" t="s">
        <v>111</v>
      </c>
      <c r="CQ753" t="s">
        <v>134</v>
      </c>
      <c r="CR753" t="s">
        <v>134</v>
      </c>
      <c r="CS753" t="s">
        <v>134</v>
      </c>
      <c r="CT753" t="s">
        <v>134</v>
      </c>
      <c r="CU753" t="s">
        <v>134</v>
      </c>
      <c r="CV753" t="s">
        <v>134</v>
      </c>
      <c r="CW753" t="s">
        <v>119</v>
      </c>
      <c r="CX753">
        <v>16702336181</v>
      </c>
      <c r="CY753" t="s">
        <v>4805</v>
      </c>
      <c r="CZ753" t="s">
        <v>119</v>
      </c>
      <c r="DA753" t="s">
        <v>134</v>
      </c>
      <c r="DB753" t="s">
        <v>111</v>
      </c>
    </row>
    <row r="754" spans="1:111" ht="15" customHeight="1" x14ac:dyDescent="0.25">
      <c r="A754" t="s">
        <v>6931</v>
      </c>
      <c r="B754" t="s">
        <v>193</v>
      </c>
      <c r="C754" s="1">
        <v>44097.080623842594</v>
      </c>
      <c r="D754" s="1">
        <v>44154</v>
      </c>
      <c r="E754" t="s">
        <v>110</v>
      </c>
      <c r="G754" t="s">
        <v>111</v>
      </c>
      <c r="H754" t="s">
        <v>111</v>
      </c>
      <c r="I754" t="s">
        <v>111</v>
      </c>
      <c r="J754" t="s">
        <v>355</v>
      </c>
      <c r="L754" t="s">
        <v>2936</v>
      </c>
      <c r="M754" t="s">
        <v>2937</v>
      </c>
      <c r="N754" t="s">
        <v>154</v>
      </c>
      <c r="O754" t="s">
        <v>117</v>
      </c>
      <c r="P754">
        <v>96950</v>
      </c>
      <c r="Q754" t="s">
        <v>118</v>
      </c>
      <c r="R754" t="s">
        <v>6932</v>
      </c>
      <c r="S754">
        <v>16702352653</v>
      </c>
      <c r="T754">
        <v>324</v>
      </c>
      <c r="U754">
        <v>424490</v>
      </c>
      <c r="V754" t="s">
        <v>120</v>
      </c>
      <c r="X754" t="s">
        <v>359</v>
      </c>
      <c r="Y754" t="s">
        <v>360</v>
      </c>
      <c r="Z754" t="s">
        <v>361</v>
      </c>
      <c r="AA754" t="s">
        <v>362</v>
      </c>
      <c r="AB754" t="s">
        <v>2936</v>
      </c>
      <c r="AC754" t="s">
        <v>2937</v>
      </c>
      <c r="AD754" t="s">
        <v>154</v>
      </c>
      <c r="AE754" t="s">
        <v>117</v>
      </c>
      <c r="AF754">
        <v>96950</v>
      </c>
      <c r="AG754" t="s">
        <v>118</v>
      </c>
      <c r="AH754" t="s">
        <v>358</v>
      </c>
      <c r="AI754">
        <v>16702352653</v>
      </c>
      <c r="AJ754">
        <v>324</v>
      </c>
      <c r="AK754" t="s">
        <v>2939</v>
      </c>
      <c r="BC754" t="str">
        <f>"41-2011.00"</f>
        <v>41-2011.00</v>
      </c>
      <c r="BD754" t="s">
        <v>6933</v>
      </c>
      <c r="BE754" t="s">
        <v>6934</v>
      </c>
      <c r="BF754" t="s">
        <v>6935</v>
      </c>
      <c r="BG754">
        <v>1</v>
      </c>
      <c r="BI754" s="1">
        <v>44105</v>
      </c>
      <c r="BJ754" s="1">
        <v>45199</v>
      </c>
      <c r="BM754">
        <v>35</v>
      </c>
      <c r="BN754">
        <v>0</v>
      </c>
      <c r="BO754">
        <v>7</v>
      </c>
      <c r="BP754">
        <v>7</v>
      </c>
      <c r="BQ754">
        <v>7</v>
      </c>
      <c r="BR754">
        <v>7</v>
      </c>
      <c r="BS754">
        <v>7</v>
      </c>
      <c r="BT754">
        <v>0</v>
      </c>
      <c r="BU754" t="str">
        <f>"8:00 AM"</f>
        <v>8:00 AM</v>
      </c>
      <c r="BV754" t="str">
        <f>"4:00 PM"</f>
        <v>4:00 PM</v>
      </c>
      <c r="BW754" t="s">
        <v>128</v>
      </c>
      <c r="BX754">
        <v>0</v>
      </c>
      <c r="BY754">
        <v>12</v>
      </c>
      <c r="BZ754" t="s">
        <v>111</v>
      </c>
      <c r="CA754">
        <v>0</v>
      </c>
      <c r="CB754" t="s">
        <v>6936</v>
      </c>
      <c r="CC754" t="s">
        <v>2936</v>
      </c>
      <c r="CD754" t="s">
        <v>2937</v>
      </c>
      <c r="CE754" t="s">
        <v>154</v>
      </c>
      <c r="CF754" t="s">
        <v>117</v>
      </c>
      <c r="CG754">
        <v>96950</v>
      </c>
      <c r="CH754" s="3">
        <v>10.1</v>
      </c>
      <c r="CI754" s="3">
        <v>11</v>
      </c>
      <c r="CJ754" s="3">
        <v>15.15</v>
      </c>
      <c r="CK754" s="3">
        <v>16.5</v>
      </c>
      <c r="CL754" t="s">
        <v>132</v>
      </c>
      <c r="CM754" t="s">
        <v>119</v>
      </c>
      <c r="CN754" t="s">
        <v>133</v>
      </c>
      <c r="CP754" t="s">
        <v>111</v>
      </c>
      <c r="CQ754" t="s">
        <v>134</v>
      </c>
      <c r="CR754" t="s">
        <v>111</v>
      </c>
      <c r="CS754" t="s">
        <v>134</v>
      </c>
      <c r="CT754" t="s">
        <v>119</v>
      </c>
      <c r="CU754" t="s">
        <v>134</v>
      </c>
      <c r="CV754" t="s">
        <v>119</v>
      </c>
      <c r="CW754" t="s">
        <v>368</v>
      </c>
      <c r="CX754">
        <v>16702352653</v>
      </c>
      <c r="CY754" t="s">
        <v>363</v>
      </c>
      <c r="CZ754" t="s">
        <v>335</v>
      </c>
      <c r="DA754" t="s">
        <v>134</v>
      </c>
      <c r="DB754" t="s">
        <v>111</v>
      </c>
    </row>
    <row r="755" spans="1:111" ht="15" customHeight="1" x14ac:dyDescent="0.25">
      <c r="A755" t="s">
        <v>7948</v>
      </c>
      <c r="B755" t="s">
        <v>109</v>
      </c>
      <c r="C755" s="1">
        <v>44097.107579050928</v>
      </c>
      <c r="D755" s="1">
        <v>44175</v>
      </c>
      <c r="E755" t="s">
        <v>110</v>
      </c>
      <c r="G755" t="s">
        <v>134</v>
      </c>
      <c r="H755" t="s">
        <v>111</v>
      </c>
      <c r="I755" t="s">
        <v>111</v>
      </c>
      <c r="J755" t="s">
        <v>7949</v>
      </c>
      <c r="L755" t="s">
        <v>1860</v>
      </c>
      <c r="M755" t="s">
        <v>7950</v>
      </c>
      <c r="N755" t="s">
        <v>821</v>
      </c>
      <c r="O755" t="s">
        <v>117</v>
      </c>
      <c r="P755">
        <v>96950</v>
      </c>
      <c r="Q755" t="s">
        <v>118</v>
      </c>
      <c r="S755">
        <v>16707898959</v>
      </c>
      <c r="U755">
        <v>44413</v>
      </c>
      <c r="V755" t="s">
        <v>120</v>
      </c>
      <c r="X755" t="s">
        <v>3605</v>
      </c>
      <c r="Y755" t="s">
        <v>7951</v>
      </c>
      <c r="Z755" t="s">
        <v>2123</v>
      </c>
      <c r="AA755" t="s">
        <v>2355</v>
      </c>
      <c r="AB755" t="s">
        <v>820</v>
      </c>
      <c r="AD755" t="s">
        <v>116</v>
      </c>
      <c r="AE755" t="s">
        <v>117</v>
      </c>
      <c r="AF755">
        <v>96950</v>
      </c>
      <c r="AG755" t="s">
        <v>118</v>
      </c>
      <c r="AI755">
        <v>16707898959</v>
      </c>
      <c r="AK755" t="s">
        <v>7952</v>
      </c>
      <c r="BC755" t="str">
        <f>"27-1026.00"</f>
        <v>27-1026.00</v>
      </c>
      <c r="BD755" t="s">
        <v>4190</v>
      </c>
      <c r="BE755" t="s">
        <v>7953</v>
      </c>
      <c r="BF755" t="s">
        <v>7954</v>
      </c>
      <c r="BG755">
        <v>5</v>
      </c>
      <c r="BI755" s="1">
        <v>44105</v>
      </c>
      <c r="BJ755" s="1">
        <v>44469</v>
      </c>
      <c r="BM755">
        <v>40</v>
      </c>
      <c r="BN755">
        <v>0</v>
      </c>
      <c r="BO755">
        <v>8</v>
      </c>
      <c r="BP755">
        <v>8</v>
      </c>
      <c r="BQ755">
        <v>8</v>
      </c>
      <c r="BR755">
        <v>8</v>
      </c>
      <c r="BS755">
        <v>8</v>
      </c>
      <c r="BT755">
        <v>0</v>
      </c>
      <c r="BU755" t="str">
        <f>"7:30 AM"</f>
        <v>7:30 AM</v>
      </c>
      <c r="BV755" t="str">
        <f>"4:30 PM"</f>
        <v>4:30 PM</v>
      </c>
      <c r="BW755" t="s">
        <v>128</v>
      </c>
      <c r="BX755">
        <v>0</v>
      </c>
      <c r="BY755">
        <v>24</v>
      </c>
      <c r="BZ755" t="s">
        <v>111</v>
      </c>
      <c r="CA755">
        <v>0</v>
      </c>
      <c r="CB755" s="2" t="s">
        <v>7955</v>
      </c>
      <c r="CC755" t="s">
        <v>314</v>
      </c>
      <c r="CE755" t="s">
        <v>154</v>
      </c>
      <c r="CF755" t="s">
        <v>117</v>
      </c>
      <c r="CG755">
        <v>96950</v>
      </c>
      <c r="CH755" s="3">
        <v>9.59</v>
      </c>
      <c r="CI755" s="3">
        <v>9.59</v>
      </c>
      <c r="CJ755" s="3">
        <v>14.39</v>
      </c>
      <c r="CK755" s="3">
        <v>14.39</v>
      </c>
      <c r="CL755" t="s">
        <v>132</v>
      </c>
      <c r="CN755" t="s">
        <v>133</v>
      </c>
      <c r="CP755" t="s">
        <v>111</v>
      </c>
      <c r="CQ755" t="s">
        <v>134</v>
      </c>
      <c r="CR755" t="s">
        <v>111</v>
      </c>
      <c r="CS755" t="s">
        <v>134</v>
      </c>
      <c r="CT755" t="s">
        <v>119</v>
      </c>
      <c r="CU755" t="s">
        <v>134</v>
      </c>
      <c r="CV755" t="s">
        <v>119</v>
      </c>
      <c r="CW755" t="s">
        <v>315</v>
      </c>
      <c r="CX755">
        <v>16707898959</v>
      </c>
      <c r="CY755" t="s">
        <v>7952</v>
      </c>
      <c r="CZ755" t="s">
        <v>119</v>
      </c>
      <c r="DA755" t="s">
        <v>134</v>
      </c>
      <c r="DB755" t="s">
        <v>111</v>
      </c>
    </row>
    <row r="756" spans="1:111" ht="15" customHeight="1" x14ac:dyDescent="0.25">
      <c r="A756" t="s">
        <v>9250</v>
      </c>
      <c r="B756" t="s">
        <v>109</v>
      </c>
      <c r="C756" s="1">
        <v>44097.113494560188</v>
      </c>
      <c r="D756" s="1">
        <v>44176</v>
      </c>
      <c r="E756" t="s">
        <v>110</v>
      </c>
      <c r="G756" t="s">
        <v>134</v>
      </c>
      <c r="H756" t="s">
        <v>111</v>
      </c>
      <c r="I756" t="s">
        <v>111</v>
      </c>
      <c r="J756" t="s">
        <v>7949</v>
      </c>
      <c r="L756" t="s">
        <v>1860</v>
      </c>
      <c r="M756" t="s">
        <v>7950</v>
      </c>
      <c r="N756" t="s">
        <v>821</v>
      </c>
      <c r="O756" t="s">
        <v>117</v>
      </c>
      <c r="P756">
        <v>96950</v>
      </c>
      <c r="Q756" t="s">
        <v>118</v>
      </c>
      <c r="S756">
        <v>16707898959</v>
      </c>
      <c r="U756">
        <v>44413</v>
      </c>
      <c r="V756" t="s">
        <v>120</v>
      </c>
      <c r="X756" t="s">
        <v>3605</v>
      </c>
      <c r="Y756" t="s">
        <v>7951</v>
      </c>
      <c r="Z756" t="s">
        <v>2123</v>
      </c>
      <c r="AA756" t="s">
        <v>2355</v>
      </c>
      <c r="AB756" t="s">
        <v>820</v>
      </c>
      <c r="AD756" t="s">
        <v>116</v>
      </c>
      <c r="AE756" t="s">
        <v>117</v>
      </c>
      <c r="AF756">
        <v>96950</v>
      </c>
      <c r="AG756" t="s">
        <v>118</v>
      </c>
      <c r="AI756">
        <v>16707898959</v>
      </c>
      <c r="AK756" t="s">
        <v>7952</v>
      </c>
      <c r="BC756" t="str">
        <f>"27-1026.00"</f>
        <v>27-1026.00</v>
      </c>
      <c r="BD756" t="s">
        <v>4190</v>
      </c>
      <c r="BE756" t="s">
        <v>7953</v>
      </c>
      <c r="BF756" t="s">
        <v>7954</v>
      </c>
      <c r="BG756">
        <v>5</v>
      </c>
      <c r="BI756" s="1">
        <v>44105</v>
      </c>
      <c r="BJ756" s="1">
        <v>44469</v>
      </c>
      <c r="BM756">
        <v>40</v>
      </c>
      <c r="BN756">
        <v>0</v>
      </c>
      <c r="BO756">
        <v>8</v>
      </c>
      <c r="BP756">
        <v>8</v>
      </c>
      <c r="BQ756">
        <v>8</v>
      </c>
      <c r="BR756">
        <v>8</v>
      </c>
      <c r="BS756">
        <v>8</v>
      </c>
      <c r="BT756">
        <v>0</v>
      </c>
      <c r="BU756" t="str">
        <f>"7:30 AM"</f>
        <v>7:30 AM</v>
      </c>
      <c r="BV756" t="str">
        <f>"4:30 PM"</f>
        <v>4:30 PM</v>
      </c>
      <c r="BW756" t="s">
        <v>128</v>
      </c>
      <c r="BX756">
        <v>0</v>
      </c>
      <c r="BY756">
        <v>24</v>
      </c>
      <c r="BZ756" t="s">
        <v>111</v>
      </c>
      <c r="CA756">
        <v>0</v>
      </c>
      <c r="CB756" s="2" t="s">
        <v>7955</v>
      </c>
      <c r="CC756" t="s">
        <v>314</v>
      </c>
      <c r="CE756" t="s">
        <v>154</v>
      </c>
      <c r="CF756" t="s">
        <v>117</v>
      </c>
      <c r="CG756">
        <v>96950</v>
      </c>
      <c r="CH756" s="3">
        <v>9.59</v>
      </c>
      <c r="CI756" s="3">
        <v>9.59</v>
      </c>
      <c r="CJ756" s="3">
        <v>14.39</v>
      </c>
      <c r="CK756" s="3">
        <v>14.39</v>
      </c>
      <c r="CL756" t="s">
        <v>132</v>
      </c>
      <c r="CN756" t="s">
        <v>133</v>
      </c>
      <c r="CP756" t="s">
        <v>111</v>
      </c>
      <c r="CQ756" t="s">
        <v>134</v>
      </c>
      <c r="CR756" t="s">
        <v>111</v>
      </c>
      <c r="CS756" t="s">
        <v>134</v>
      </c>
      <c r="CT756" t="s">
        <v>119</v>
      </c>
      <c r="CU756" t="s">
        <v>134</v>
      </c>
      <c r="CV756" t="s">
        <v>119</v>
      </c>
      <c r="CW756" t="s">
        <v>315</v>
      </c>
      <c r="CX756">
        <v>16707898959</v>
      </c>
      <c r="CY756" t="s">
        <v>7952</v>
      </c>
      <c r="CZ756" t="s">
        <v>119</v>
      </c>
      <c r="DA756" t="s">
        <v>134</v>
      </c>
      <c r="DB756" t="s">
        <v>111</v>
      </c>
    </row>
    <row r="757" spans="1:111" ht="15" customHeight="1" x14ac:dyDescent="0.25">
      <c r="A757" t="s">
        <v>6004</v>
      </c>
      <c r="B757" t="s">
        <v>137</v>
      </c>
      <c r="C757" s="1">
        <v>44097.12190208333</v>
      </c>
      <c r="D757" s="1">
        <v>44172</v>
      </c>
      <c r="E757" t="s">
        <v>110</v>
      </c>
      <c r="F757" s="1">
        <v>44178.791666666664</v>
      </c>
      <c r="G757" t="s">
        <v>134</v>
      </c>
      <c r="H757" t="s">
        <v>111</v>
      </c>
      <c r="I757" t="s">
        <v>111</v>
      </c>
      <c r="J757" t="s">
        <v>3366</v>
      </c>
      <c r="K757" t="s">
        <v>3367</v>
      </c>
      <c r="L757" t="s">
        <v>3368</v>
      </c>
      <c r="M757" t="s">
        <v>6005</v>
      </c>
      <c r="N757" t="s">
        <v>154</v>
      </c>
      <c r="O757" t="s">
        <v>117</v>
      </c>
      <c r="P757">
        <v>96950</v>
      </c>
      <c r="Q757" t="s">
        <v>118</v>
      </c>
      <c r="S757">
        <v>16702341111</v>
      </c>
      <c r="U757">
        <v>722511</v>
      </c>
      <c r="V757" t="s">
        <v>120</v>
      </c>
      <c r="X757" t="s">
        <v>3370</v>
      </c>
      <c r="Y757" t="s">
        <v>3371</v>
      </c>
      <c r="Z757" t="s">
        <v>119</v>
      </c>
      <c r="AA757" t="s">
        <v>342</v>
      </c>
      <c r="AB757" t="s">
        <v>3368</v>
      </c>
      <c r="AC757" t="s">
        <v>6005</v>
      </c>
      <c r="AD757" t="s">
        <v>154</v>
      </c>
      <c r="AE757" t="s">
        <v>117</v>
      </c>
      <c r="AF757">
        <v>96950</v>
      </c>
      <c r="AG757" t="s">
        <v>118</v>
      </c>
      <c r="AI757">
        <v>16702341111</v>
      </c>
      <c r="AK757" t="s">
        <v>3372</v>
      </c>
      <c r="BC757" t="str">
        <f>"35-3031.00"</f>
        <v>35-3031.00</v>
      </c>
      <c r="BD757" t="s">
        <v>585</v>
      </c>
      <c r="BE757" t="s">
        <v>6006</v>
      </c>
      <c r="BF757" t="s">
        <v>3374</v>
      </c>
      <c r="BG757">
        <v>1</v>
      </c>
      <c r="BH757">
        <v>1</v>
      </c>
      <c r="BI757" s="1">
        <v>44211</v>
      </c>
      <c r="BJ757" s="1">
        <v>44575</v>
      </c>
      <c r="BK757" s="1">
        <v>44211</v>
      </c>
      <c r="BL757" s="1">
        <v>44575</v>
      </c>
      <c r="BM757">
        <v>35</v>
      </c>
      <c r="BN757">
        <v>6</v>
      </c>
      <c r="BO757">
        <v>6</v>
      </c>
      <c r="BP757">
        <v>6</v>
      </c>
      <c r="BQ757">
        <v>0</v>
      </c>
      <c r="BR757">
        <v>6</v>
      </c>
      <c r="BS757">
        <v>6</v>
      </c>
      <c r="BT757">
        <v>5</v>
      </c>
      <c r="BU757" t="str">
        <f>"11:00 AM"</f>
        <v>11:00 AM</v>
      </c>
      <c r="BV757" t="str">
        <f>"10:00 PM"</f>
        <v>10:00 PM</v>
      </c>
      <c r="BW757" t="s">
        <v>128</v>
      </c>
      <c r="BX757">
        <v>0</v>
      </c>
      <c r="BY757">
        <v>3</v>
      </c>
      <c r="BZ757" t="s">
        <v>111</v>
      </c>
      <c r="CA757">
        <v>2</v>
      </c>
      <c r="CB757" t="s">
        <v>6007</v>
      </c>
      <c r="CC757" t="s">
        <v>6008</v>
      </c>
      <c r="CD757" t="s">
        <v>6009</v>
      </c>
      <c r="CE757" t="s">
        <v>154</v>
      </c>
      <c r="CF757" t="s">
        <v>117</v>
      </c>
      <c r="CG757">
        <v>96950</v>
      </c>
      <c r="CH757" s="3">
        <v>9.23</v>
      </c>
      <c r="CI757" s="3">
        <v>9.23</v>
      </c>
      <c r="CJ757" s="3">
        <v>13.85</v>
      </c>
      <c r="CK757" s="3">
        <v>13.85</v>
      </c>
      <c r="CL757" t="s">
        <v>132</v>
      </c>
      <c r="CN757" t="s">
        <v>133</v>
      </c>
      <c r="CP757" t="s">
        <v>111</v>
      </c>
      <c r="CQ757" t="s">
        <v>134</v>
      </c>
      <c r="CR757" t="s">
        <v>111</v>
      </c>
      <c r="CS757" t="s">
        <v>134</v>
      </c>
      <c r="CT757" t="s">
        <v>134</v>
      </c>
      <c r="CU757" t="s">
        <v>134</v>
      </c>
      <c r="CV757" t="s">
        <v>119</v>
      </c>
      <c r="CW757" t="s">
        <v>6010</v>
      </c>
      <c r="CX757">
        <v>16702341111</v>
      </c>
      <c r="CY757" t="s">
        <v>3372</v>
      </c>
      <c r="CZ757" t="s">
        <v>119</v>
      </c>
      <c r="DA757" t="s">
        <v>134</v>
      </c>
      <c r="DB757" t="s">
        <v>111</v>
      </c>
      <c r="DC757" t="s">
        <v>3378</v>
      </c>
      <c r="DD757" t="s">
        <v>3379</v>
      </c>
      <c r="DE757" t="s">
        <v>3274</v>
      </c>
      <c r="DF757" t="s">
        <v>3366</v>
      </c>
      <c r="DG757" t="s">
        <v>3372</v>
      </c>
    </row>
    <row r="758" spans="1:111" ht="15" customHeight="1" x14ac:dyDescent="0.25">
      <c r="A758" t="s">
        <v>9145</v>
      </c>
      <c r="B758" t="s">
        <v>137</v>
      </c>
      <c r="C758" s="1">
        <v>44097.787368634257</v>
      </c>
      <c r="D758" s="1">
        <v>44147</v>
      </c>
      <c r="E758" t="s">
        <v>138</v>
      </c>
      <c r="F758" s="1">
        <v>44103.833333333336</v>
      </c>
      <c r="G758" t="s">
        <v>134</v>
      </c>
      <c r="H758" t="s">
        <v>111</v>
      </c>
      <c r="I758" t="s">
        <v>111</v>
      </c>
      <c r="J758" t="s">
        <v>6751</v>
      </c>
      <c r="K758" t="s">
        <v>9146</v>
      </c>
      <c r="L758" t="s">
        <v>3608</v>
      </c>
      <c r="N758" t="s">
        <v>154</v>
      </c>
      <c r="O758" t="s">
        <v>117</v>
      </c>
      <c r="P758">
        <v>96950</v>
      </c>
      <c r="Q758" t="s">
        <v>118</v>
      </c>
      <c r="S758">
        <v>16702336927</v>
      </c>
      <c r="U758">
        <v>561320</v>
      </c>
      <c r="V758" t="s">
        <v>120</v>
      </c>
      <c r="X758" t="s">
        <v>3605</v>
      </c>
      <c r="Y758" t="s">
        <v>3606</v>
      </c>
      <c r="Z758" t="s">
        <v>3607</v>
      </c>
      <c r="AA758" t="s">
        <v>342</v>
      </c>
      <c r="AB758" t="s">
        <v>314</v>
      </c>
      <c r="AD758" t="s">
        <v>154</v>
      </c>
      <c r="AE758" t="s">
        <v>117</v>
      </c>
      <c r="AF758">
        <v>96950</v>
      </c>
      <c r="AG758" t="s">
        <v>118</v>
      </c>
      <c r="AI758">
        <v>16702336927</v>
      </c>
      <c r="AK758" t="s">
        <v>310</v>
      </c>
      <c r="BC758" t="str">
        <f>"49-9071.00"</f>
        <v>49-9071.00</v>
      </c>
      <c r="BD758" t="s">
        <v>125</v>
      </c>
      <c r="BE758" t="s">
        <v>9147</v>
      </c>
      <c r="BF758" t="s">
        <v>9148</v>
      </c>
      <c r="BG758">
        <v>5</v>
      </c>
      <c r="BH758">
        <v>5</v>
      </c>
      <c r="BI758" s="1">
        <v>44105</v>
      </c>
      <c r="BJ758" s="1">
        <v>44469</v>
      </c>
      <c r="BK758" s="1">
        <v>44147</v>
      </c>
      <c r="BL758" s="1">
        <v>44469</v>
      </c>
      <c r="BM758">
        <v>40</v>
      </c>
      <c r="BN758">
        <v>0</v>
      </c>
      <c r="BO758">
        <v>8</v>
      </c>
      <c r="BP758">
        <v>8</v>
      </c>
      <c r="BQ758">
        <v>8</v>
      </c>
      <c r="BR758">
        <v>8</v>
      </c>
      <c r="BS758">
        <v>8</v>
      </c>
      <c r="BT758">
        <v>0</v>
      </c>
      <c r="BU758" t="str">
        <f>"7:30 AM"</f>
        <v>7:30 AM</v>
      </c>
      <c r="BV758" t="str">
        <f>"4:30 PM"</f>
        <v>4:30 PM</v>
      </c>
      <c r="BW758" t="s">
        <v>128</v>
      </c>
      <c r="BX758">
        <v>0</v>
      </c>
      <c r="BY758">
        <v>24</v>
      </c>
      <c r="BZ758" t="s">
        <v>111</v>
      </c>
      <c r="CA758">
        <v>0</v>
      </c>
      <c r="CB758" s="2" t="s">
        <v>9149</v>
      </c>
      <c r="CC758" t="s">
        <v>314</v>
      </c>
      <c r="CE758" t="s">
        <v>154</v>
      </c>
      <c r="CF758" t="s">
        <v>117</v>
      </c>
      <c r="CG758">
        <v>96950</v>
      </c>
      <c r="CH758" s="3">
        <v>12.64</v>
      </c>
      <c r="CI758" s="3">
        <v>12.64</v>
      </c>
      <c r="CJ758" s="3">
        <v>18.96</v>
      </c>
      <c r="CK758" s="3">
        <v>18.96</v>
      </c>
      <c r="CL758" t="s">
        <v>132</v>
      </c>
      <c r="CN758" t="s">
        <v>133</v>
      </c>
      <c r="CP758" t="s">
        <v>111</v>
      </c>
      <c r="CQ758" t="s">
        <v>134</v>
      </c>
      <c r="CR758" t="s">
        <v>134</v>
      </c>
      <c r="CS758" t="s">
        <v>134</v>
      </c>
      <c r="CT758" t="s">
        <v>119</v>
      </c>
      <c r="CU758" t="s">
        <v>134</v>
      </c>
      <c r="CV758" t="s">
        <v>119</v>
      </c>
      <c r="CW758" t="s">
        <v>315</v>
      </c>
      <c r="CX758">
        <v>16702336927</v>
      </c>
      <c r="CY758" t="s">
        <v>310</v>
      </c>
      <c r="CZ758" t="s">
        <v>119</v>
      </c>
      <c r="DA758" t="s">
        <v>134</v>
      </c>
      <c r="DB758" t="s">
        <v>111</v>
      </c>
    </row>
    <row r="759" spans="1:111" ht="15" customHeight="1" x14ac:dyDescent="0.25">
      <c r="A759" t="s">
        <v>3025</v>
      </c>
      <c r="B759" t="s">
        <v>109</v>
      </c>
      <c r="C759" s="1">
        <v>44098.107457638886</v>
      </c>
      <c r="D759" s="1">
        <v>44145</v>
      </c>
      <c r="E759" t="s">
        <v>110</v>
      </c>
      <c r="G759" t="s">
        <v>134</v>
      </c>
      <c r="H759" t="s">
        <v>111</v>
      </c>
      <c r="I759" t="s">
        <v>111</v>
      </c>
      <c r="J759" t="s">
        <v>2925</v>
      </c>
      <c r="K759" t="s">
        <v>2926</v>
      </c>
      <c r="L759" t="s">
        <v>2927</v>
      </c>
      <c r="N759" t="s">
        <v>116</v>
      </c>
      <c r="O759" t="s">
        <v>117</v>
      </c>
      <c r="P759">
        <v>96950</v>
      </c>
      <c r="Q759" t="s">
        <v>118</v>
      </c>
      <c r="S759">
        <v>16703224447</v>
      </c>
      <c r="U759">
        <v>447110</v>
      </c>
      <c r="V759" t="s">
        <v>120</v>
      </c>
      <c r="X759" t="s">
        <v>2353</v>
      </c>
      <c r="Y759" t="s">
        <v>2928</v>
      </c>
      <c r="AA759" t="s">
        <v>123</v>
      </c>
      <c r="AB759" t="s">
        <v>2927</v>
      </c>
      <c r="AD759" t="s">
        <v>116</v>
      </c>
      <c r="AE759" t="s">
        <v>117</v>
      </c>
      <c r="AF759">
        <v>96950</v>
      </c>
      <c r="AG759" t="s">
        <v>118</v>
      </c>
      <c r="AI759">
        <v>16703224447</v>
      </c>
      <c r="AK759" t="s">
        <v>2929</v>
      </c>
      <c r="BC759" t="str">
        <f>"43-3031.00"</f>
        <v>43-3031.00</v>
      </c>
      <c r="BD759" t="s">
        <v>176</v>
      </c>
      <c r="BE759" t="s">
        <v>2930</v>
      </c>
      <c r="BF759" t="s">
        <v>2931</v>
      </c>
      <c r="BG759">
        <v>5</v>
      </c>
      <c r="BI759" s="1">
        <v>44105</v>
      </c>
      <c r="BJ759" s="1">
        <v>44469</v>
      </c>
      <c r="BM759">
        <v>40</v>
      </c>
      <c r="BN759">
        <v>0</v>
      </c>
      <c r="BO759">
        <v>8</v>
      </c>
      <c r="BP759">
        <v>8</v>
      </c>
      <c r="BQ759">
        <v>8</v>
      </c>
      <c r="BR759">
        <v>8</v>
      </c>
      <c r="BS759">
        <v>8</v>
      </c>
      <c r="BT759">
        <v>0</v>
      </c>
      <c r="BU759" t="str">
        <f t="shared" ref="BU759:BU764" si="46">"8:00 AM"</f>
        <v>8:00 AM</v>
      </c>
      <c r="BV759" t="str">
        <f>"5:00 PM"</f>
        <v>5:00 PM</v>
      </c>
      <c r="BW759" t="s">
        <v>349</v>
      </c>
      <c r="BX759">
        <v>0</v>
      </c>
      <c r="BY759">
        <v>6</v>
      </c>
      <c r="BZ759" t="s">
        <v>111</v>
      </c>
      <c r="CA759">
        <v>0</v>
      </c>
      <c r="CB759" t="s">
        <v>2932</v>
      </c>
      <c r="CC759" t="s">
        <v>2933</v>
      </c>
      <c r="CE759" t="s">
        <v>116</v>
      </c>
      <c r="CF759" t="s">
        <v>117</v>
      </c>
      <c r="CG759">
        <v>96950</v>
      </c>
      <c r="CH759" s="3">
        <v>13.9</v>
      </c>
      <c r="CI759" s="3">
        <v>13.9</v>
      </c>
      <c r="CJ759" s="3">
        <v>20.85</v>
      </c>
      <c r="CK759" s="3">
        <v>20.85</v>
      </c>
      <c r="CL759" t="s">
        <v>132</v>
      </c>
      <c r="CM759" t="s">
        <v>509</v>
      </c>
      <c r="CN759" t="s">
        <v>133</v>
      </c>
      <c r="CP759" t="s">
        <v>111</v>
      </c>
      <c r="CQ759" t="s">
        <v>134</v>
      </c>
      <c r="CR759" t="s">
        <v>111</v>
      </c>
      <c r="CS759" t="s">
        <v>134</v>
      </c>
      <c r="CT759" t="s">
        <v>119</v>
      </c>
      <c r="CU759" t="s">
        <v>134</v>
      </c>
      <c r="CV759" t="s">
        <v>134</v>
      </c>
      <c r="CW759" t="s">
        <v>3026</v>
      </c>
      <c r="CX759">
        <v>16703224447</v>
      </c>
      <c r="CY759" t="s">
        <v>2929</v>
      </c>
      <c r="CZ759" t="s">
        <v>119</v>
      </c>
      <c r="DA759" t="s">
        <v>134</v>
      </c>
      <c r="DB759" t="s">
        <v>111</v>
      </c>
    </row>
    <row r="760" spans="1:111" ht="15" customHeight="1" x14ac:dyDescent="0.25">
      <c r="A760" t="s">
        <v>9232</v>
      </c>
      <c r="B760" t="s">
        <v>137</v>
      </c>
      <c r="C760" s="1">
        <v>44098.786720370372</v>
      </c>
      <c r="D760" s="1">
        <v>44147</v>
      </c>
      <c r="E760" t="s">
        <v>138</v>
      </c>
      <c r="F760" s="1">
        <v>44103.833333333336</v>
      </c>
      <c r="G760" t="s">
        <v>134</v>
      </c>
      <c r="H760" t="s">
        <v>111</v>
      </c>
      <c r="I760" t="s">
        <v>111</v>
      </c>
      <c r="J760" t="s">
        <v>9233</v>
      </c>
      <c r="L760" t="s">
        <v>9234</v>
      </c>
      <c r="N760" t="s">
        <v>116</v>
      </c>
      <c r="O760" t="s">
        <v>117</v>
      </c>
      <c r="P760">
        <v>96950</v>
      </c>
      <c r="Q760" t="s">
        <v>118</v>
      </c>
      <c r="S760">
        <v>16702871796</v>
      </c>
      <c r="U760">
        <v>5617</v>
      </c>
      <c r="V760" t="s">
        <v>120</v>
      </c>
      <c r="X760" t="s">
        <v>9235</v>
      </c>
      <c r="Y760" t="s">
        <v>9236</v>
      </c>
      <c r="Z760" t="s">
        <v>9237</v>
      </c>
      <c r="AA760" t="s">
        <v>423</v>
      </c>
      <c r="AB760" t="s">
        <v>9234</v>
      </c>
      <c r="AD760" t="s">
        <v>116</v>
      </c>
      <c r="AE760" t="s">
        <v>117</v>
      </c>
      <c r="AF760">
        <v>96950</v>
      </c>
      <c r="AG760" t="s">
        <v>118</v>
      </c>
      <c r="AI760">
        <v>16702871796</v>
      </c>
      <c r="AK760" t="s">
        <v>9238</v>
      </c>
      <c r="BC760" t="str">
        <f>"13-2011.01"</f>
        <v>13-2011.01</v>
      </c>
      <c r="BD760" t="s">
        <v>1024</v>
      </c>
      <c r="BE760" t="s">
        <v>9239</v>
      </c>
      <c r="BF760" t="s">
        <v>1026</v>
      </c>
      <c r="BG760">
        <v>1</v>
      </c>
      <c r="BH760">
        <v>1</v>
      </c>
      <c r="BI760" s="1">
        <v>44105</v>
      </c>
      <c r="BJ760" s="1">
        <v>44469</v>
      </c>
      <c r="BK760" s="1">
        <v>44147</v>
      </c>
      <c r="BL760" s="1">
        <v>44469</v>
      </c>
      <c r="BM760">
        <v>35</v>
      </c>
      <c r="BN760">
        <v>0</v>
      </c>
      <c r="BO760">
        <v>7</v>
      </c>
      <c r="BP760">
        <v>7</v>
      </c>
      <c r="BQ760">
        <v>7</v>
      </c>
      <c r="BR760">
        <v>7</v>
      </c>
      <c r="BS760">
        <v>7</v>
      </c>
      <c r="BT760">
        <v>0</v>
      </c>
      <c r="BU760" t="str">
        <f t="shared" si="46"/>
        <v>8:00 AM</v>
      </c>
      <c r="BV760" t="str">
        <f>"4:00 PM"</f>
        <v>4:00 PM</v>
      </c>
      <c r="BW760" t="s">
        <v>415</v>
      </c>
      <c r="BX760">
        <v>0</v>
      </c>
      <c r="BY760">
        <v>24</v>
      </c>
      <c r="BZ760" t="s">
        <v>111</v>
      </c>
      <c r="CA760">
        <v>0</v>
      </c>
      <c r="CB760" t="s">
        <v>9240</v>
      </c>
      <c r="CC760" t="s">
        <v>9241</v>
      </c>
      <c r="CD760" t="s">
        <v>9234</v>
      </c>
      <c r="CE760" t="s">
        <v>116</v>
      </c>
      <c r="CF760" t="s">
        <v>117</v>
      </c>
      <c r="CG760">
        <v>96950</v>
      </c>
      <c r="CH760" s="3">
        <v>12.86</v>
      </c>
      <c r="CJ760" s="3">
        <v>19.29</v>
      </c>
      <c r="CL760" t="s">
        <v>132</v>
      </c>
      <c r="CM760" t="s">
        <v>119</v>
      </c>
      <c r="CN760" t="s">
        <v>133</v>
      </c>
      <c r="CP760" t="s">
        <v>111</v>
      </c>
      <c r="CQ760" t="s">
        <v>134</v>
      </c>
      <c r="CR760" t="s">
        <v>111</v>
      </c>
      <c r="CS760" t="s">
        <v>134</v>
      </c>
      <c r="CT760" t="s">
        <v>119</v>
      </c>
      <c r="CU760" t="s">
        <v>134</v>
      </c>
      <c r="CV760" t="s">
        <v>119</v>
      </c>
      <c r="CW760" t="s">
        <v>9242</v>
      </c>
      <c r="CX760">
        <v>16702871796</v>
      </c>
      <c r="CY760" t="s">
        <v>9238</v>
      </c>
      <c r="CZ760" t="s">
        <v>119</v>
      </c>
      <c r="DA760" t="s">
        <v>134</v>
      </c>
      <c r="DB760" t="s">
        <v>111</v>
      </c>
    </row>
    <row r="761" spans="1:111" ht="15" customHeight="1" x14ac:dyDescent="0.25">
      <c r="A761" t="s">
        <v>6070</v>
      </c>
      <c r="B761" t="s">
        <v>137</v>
      </c>
      <c r="C761" s="1">
        <v>44098.833955902781</v>
      </c>
      <c r="D761" s="1">
        <v>44145</v>
      </c>
      <c r="E761" t="s">
        <v>110</v>
      </c>
      <c r="G761" t="s">
        <v>111</v>
      </c>
      <c r="H761" t="s">
        <v>111</v>
      </c>
      <c r="I761" t="s">
        <v>111</v>
      </c>
      <c r="J761" t="s">
        <v>1625</v>
      </c>
      <c r="L761" t="s">
        <v>4377</v>
      </c>
      <c r="M761" t="s">
        <v>1627</v>
      </c>
      <c r="N761" t="s">
        <v>116</v>
      </c>
      <c r="O761" t="s">
        <v>117</v>
      </c>
      <c r="P761">
        <v>96950</v>
      </c>
      <c r="Q761" t="s">
        <v>118</v>
      </c>
      <c r="S761">
        <v>16702873831</v>
      </c>
      <c r="U761">
        <v>236116</v>
      </c>
      <c r="V761" t="s">
        <v>120</v>
      </c>
      <c r="X761" t="s">
        <v>4378</v>
      </c>
      <c r="Y761" t="s">
        <v>1629</v>
      </c>
      <c r="AA761" t="s">
        <v>123</v>
      </c>
      <c r="AB761" t="s">
        <v>4377</v>
      </c>
      <c r="AC761" t="s">
        <v>1627</v>
      </c>
      <c r="AD761" t="s">
        <v>116</v>
      </c>
      <c r="AE761" t="s">
        <v>117</v>
      </c>
      <c r="AF761">
        <v>96950</v>
      </c>
      <c r="AG761" t="s">
        <v>118</v>
      </c>
      <c r="AI761">
        <v>16702873831</v>
      </c>
      <c r="AK761" t="s">
        <v>1630</v>
      </c>
      <c r="BC761" t="str">
        <f>"17-2051.00"</f>
        <v>17-2051.00</v>
      </c>
      <c r="BD761" t="s">
        <v>2784</v>
      </c>
      <c r="BE761" t="s">
        <v>6071</v>
      </c>
      <c r="BF761" t="s">
        <v>6072</v>
      </c>
      <c r="BG761">
        <v>5</v>
      </c>
      <c r="BH761">
        <v>5</v>
      </c>
      <c r="BI761" s="1">
        <v>44105</v>
      </c>
      <c r="BJ761" s="1">
        <v>44469</v>
      </c>
      <c r="BK761" s="1">
        <v>44145</v>
      </c>
      <c r="BL761" s="1">
        <v>44469</v>
      </c>
      <c r="BM761">
        <v>40</v>
      </c>
      <c r="BN761">
        <v>0</v>
      </c>
      <c r="BO761">
        <v>8</v>
      </c>
      <c r="BP761">
        <v>8</v>
      </c>
      <c r="BQ761">
        <v>8</v>
      </c>
      <c r="BR761">
        <v>8</v>
      </c>
      <c r="BS761">
        <v>8</v>
      </c>
      <c r="BT761">
        <v>0</v>
      </c>
      <c r="BU761" t="str">
        <f t="shared" si="46"/>
        <v>8:00 AM</v>
      </c>
      <c r="BV761" t="str">
        <f>"5:00 PM"</f>
        <v>5:00 PM</v>
      </c>
      <c r="BW761" t="s">
        <v>415</v>
      </c>
      <c r="BX761">
        <v>0</v>
      </c>
      <c r="BY761">
        <v>24</v>
      </c>
      <c r="BZ761" t="s">
        <v>111</v>
      </c>
      <c r="CA761">
        <v>0</v>
      </c>
      <c r="CB761" t="s">
        <v>6073</v>
      </c>
      <c r="CC761" t="s">
        <v>1634</v>
      </c>
      <c r="CD761" t="s">
        <v>1627</v>
      </c>
      <c r="CE761" t="s">
        <v>116</v>
      </c>
      <c r="CF761" t="s">
        <v>117</v>
      </c>
      <c r="CG761">
        <v>96950</v>
      </c>
      <c r="CH761" s="3">
        <v>32.68</v>
      </c>
      <c r="CI761" s="3">
        <v>32.68</v>
      </c>
      <c r="CJ761" s="3">
        <v>49.02</v>
      </c>
      <c r="CK761" s="3">
        <v>49.02</v>
      </c>
      <c r="CL761" t="s">
        <v>132</v>
      </c>
      <c r="CM761" t="s">
        <v>119</v>
      </c>
      <c r="CN761" t="s">
        <v>133</v>
      </c>
      <c r="CP761" t="s">
        <v>111</v>
      </c>
      <c r="CQ761" t="s">
        <v>134</v>
      </c>
      <c r="CR761" t="s">
        <v>111</v>
      </c>
      <c r="CS761" t="s">
        <v>134</v>
      </c>
      <c r="CT761" t="s">
        <v>119</v>
      </c>
      <c r="CU761" t="s">
        <v>134</v>
      </c>
      <c r="CV761" t="s">
        <v>119</v>
      </c>
      <c r="CW761" t="s">
        <v>191</v>
      </c>
      <c r="CX761">
        <v>16702873831</v>
      </c>
      <c r="CY761" t="s">
        <v>1630</v>
      </c>
      <c r="CZ761" t="s">
        <v>119</v>
      </c>
      <c r="DA761" t="s">
        <v>134</v>
      </c>
      <c r="DB761" t="s">
        <v>111</v>
      </c>
    </row>
    <row r="762" spans="1:111" ht="15" customHeight="1" x14ac:dyDescent="0.25">
      <c r="A762" t="s">
        <v>4376</v>
      </c>
      <c r="B762" t="s">
        <v>137</v>
      </c>
      <c r="C762" s="1">
        <v>44098.850001273146</v>
      </c>
      <c r="D762" s="1">
        <v>44144</v>
      </c>
      <c r="E762" t="s">
        <v>110</v>
      </c>
      <c r="G762" t="s">
        <v>111</v>
      </c>
      <c r="H762" t="s">
        <v>111</v>
      </c>
      <c r="I762" t="s">
        <v>111</v>
      </c>
      <c r="J762" t="s">
        <v>1625</v>
      </c>
      <c r="L762" t="s">
        <v>4377</v>
      </c>
      <c r="M762" t="s">
        <v>1627</v>
      </c>
      <c r="N762" t="s">
        <v>116</v>
      </c>
      <c r="O762" t="s">
        <v>117</v>
      </c>
      <c r="P762">
        <v>96950</v>
      </c>
      <c r="Q762" t="s">
        <v>118</v>
      </c>
      <c r="S762">
        <v>16702873831</v>
      </c>
      <c r="U762">
        <v>236116</v>
      </c>
      <c r="V762" t="s">
        <v>120</v>
      </c>
      <c r="X762" t="s">
        <v>4378</v>
      </c>
      <c r="Y762" t="s">
        <v>1629</v>
      </c>
      <c r="AA762" t="s">
        <v>123</v>
      </c>
      <c r="AB762" t="s">
        <v>1627</v>
      </c>
      <c r="AC762" t="s">
        <v>1627</v>
      </c>
      <c r="AD762" t="s">
        <v>116</v>
      </c>
      <c r="AE762" t="s">
        <v>117</v>
      </c>
      <c r="AF762">
        <v>96950</v>
      </c>
      <c r="AG762" t="s">
        <v>118</v>
      </c>
      <c r="AI762">
        <v>16702873831</v>
      </c>
      <c r="AK762" t="s">
        <v>1630</v>
      </c>
      <c r="BC762" t="str">
        <f>"11-9021.00"</f>
        <v>11-9021.00</v>
      </c>
      <c r="BD762" t="s">
        <v>4379</v>
      </c>
      <c r="BE762" t="s">
        <v>4380</v>
      </c>
      <c r="BF762" t="s">
        <v>2249</v>
      </c>
      <c r="BG762">
        <v>3</v>
      </c>
      <c r="BH762">
        <v>3</v>
      </c>
      <c r="BI762" s="1">
        <v>44105</v>
      </c>
      <c r="BJ762" s="1">
        <v>44469</v>
      </c>
      <c r="BK762" s="1">
        <v>44144</v>
      </c>
      <c r="BL762" s="1">
        <v>44469</v>
      </c>
      <c r="BM762">
        <v>40</v>
      </c>
      <c r="BN762">
        <v>0</v>
      </c>
      <c r="BO762">
        <v>8</v>
      </c>
      <c r="BP762">
        <v>8</v>
      </c>
      <c r="BQ762">
        <v>8</v>
      </c>
      <c r="BR762">
        <v>8</v>
      </c>
      <c r="BS762">
        <v>8</v>
      </c>
      <c r="BT762">
        <v>0</v>
      </c>
      <c r="BU762" t="str">
        <f t="shared" si="46"/>
        <v>8:00 AM</v>
      </c>
      <c r="BV762" t="str">
        <f>"5:00 PM"</f>
        <v>5:00 PM</v>
      </c>
      <c r="BW762" t="s">
        <v>415</v>
      </c>
      <c r="BX762">
        <v>0</v>
      </c>
      <c r="BY762">
        <v>24</v>
      </c>
      <c r="BZ762" t="s">
        <v>111</v>
      </c>
      <c r="CA762">
        <v>0</v>
      </c>
      <c r="CB762" t="s">
        <v>4381</v>
      </c>
      <c r="CC762" t="s">
        <v>4377</v>
      </c>
      <c r="CD762" t="s">
        <v>1627</v>
      </c>
      <c r="CE762" t="s">
        <v>116</v>
      </c>
      <c r="CF762" t="s">
        <v>117</v>
      </c>
      <c r="CG762">
        <v>96950</v>
      </c>
      <c r="CH762" s="3">
        <v>26.52</v>
      </c>
      <c r="CI762" s="3">
        <v>26.52</v>
      </c>
      <c r="CJ762" s="3">
        <v>39.78</v>
      </c>
      <c r="CK762" s="3">
        <v>39.78</v>
      </c>
      <c r="CL762" t="s">
        <v>132</v>
      </c>
      <c r="CM762" t="s">
        <v>119</v>
      </c>
      <c r="CN762" t="s">
        <v>133</v>
      </c>
      <c r="CP762" t="s">
        <v>111</v>
      </c>
      <c r="CQ762" t="s">
        <v>134</v>
      </c>
      <c r="CR762" t="s">
        <v>111</v>
      </c>
      <c r="CS762" t="s">
        <v>134</v>
      </c>
      <c r="CT762" t="s">
        <v>119</v>
      </c>
      <c r="CU762" t="s">
        <v>134</v>
      </c>
      <c r="CV762" t="s">
        <v>119</v>
      </c>
      <c r="CW762" t="s">
        <v>191</v>
      </c>
      <c r="CX762">
        <v>16702873831</v>
      </c>
      <c r="CY762" t="s">
        <v>1630</v>
      </c>
      <c r="CZ762" t="s">
        <v>119</v>
      </c>
      <c r="DA762" t="s">
        <v>134</v>
      </c>
      <c r="DB762" t="s">
        <v>111</v>
      </c>
    </row>
    <row r="763" spans="1:111" ht="15" customHeight="1" x14ac:dyDescent="0.25">
      <c r="A763" t="s">
        <v>4800</v>
      </c>
      <c r="B763" t="s">
        <v>137</v>
      </c>
      <c r="C763" s="1">
        <v>44099.059739004631</v>
      </c>
      <c r="D763" s="1">
        <v>44147</v>
      </c>
      <c r="E763" t="s">
        <v>138</v>
      </c>
      <c r="F763" s="1">
        <v>44103.833333333336</v>
      </c>
      <c r="G763" t="s">
        <v>134</v>
      </c>
      <c r="H763" t="s">
        <v>111</v>
      </c>
      <c r="I763" t="s">
        <v>111</v>
      </c>
      <c r="J763" t="s">
        <v>4801</v>
      </c>
      <c r="L763" t="s">
        <v>4802</v>
      </c>
      <c r="N763" t="s">
        <v>154</v>
      </c>
      <c r="O763" t="s">
        <v>117</v>
      </c>
      <c r="P763">
        <v>96950</v>
      </c>
      <c r="Q763" t="s">
        <v>118</v>
      </c>
      <c r="S763">
        <v>16702336181</v>
      </c>
      <c r="U763">
        <v>42482</v>
      </c>
      <c r="V763" t="s">
        <v>120</v>
      </c>
      <c r="X763" t="s">
        <v>4803</v>
      </c>
      <c r="Y763" t="s">
        <v>4804</v>
      </c>
      <c r="Z763" t="s">
        <v>2043</v>
      </c>
      <c r="AA763" t="s">
        <v>342</v>
      </c>
      <c r="AB763" t="s">
        <v>4802</v>
      </c>
      <c r="AD763" t="s">
        <v>154</v>
      </c>
      <c r="AE763" t="s">
        <v>117</v>
      </c>
      <c r="AF763">
        <v>96950</v>
      </c>
      <c r="AG763" t="s">
        <v>118</v>
      </c>
      <c r="AI763">
        <v>16702876181</v>
      </c>
      <c r="AK763" t="s">
        <v>4805</v>
      </c>
      <c r="BC763" t="str">
        <f>"49-9071.00"</f>
        <v>49-9071.00</v>
      </c>
      <c r="BD763" t="s">
        <v>125</v>
      </c>
      <c r="BE763" t="s">
        <v>4806</v>
      </c>
      <c r="BF763" t="s">
        <v>4807</v>
      </c>
      <c r="BG763">
        <v>1</v>
      </c>
      <c r="BH763">
        <v>1</v>
      </c>
      <c r="BI763" s="1">
        <v>44105</v>
      </c>
      <c r="BJ763" s="1">
        <v>45199</v>
      </c>
      <c r="BK763" s="1">
        <v>44147</v>
      </c>
      <c r="BL763" s="1">
        <v>45199</v>
      </c>
      <c r="BM763">
        <v>40</v>
      </c>
      <c r="BN763">
        <v>0</v>
      </c>
      <c r="BO763">
        <v>8</v>
      </c>
      <c r="BP763">
        <v>8</v>
      </c>
      <c r="BQ763">
        <v>8</v>
      </c>
      <c r="BR763">
        <v>8</v>
      </c>
      <c r="BS763">
        <v>8</v>
      </c>
      <c r="BT763">
        <v>0</v>
      </c>
      <c r="BU763" t="str">
        <f t="shared" si="46"/>
        <v>8:00 AM</v>
      </c>
      <c r="BV763" t="str">
        <f>"5:00 PM"</f>
        <v>5:00 PM</v>
      </c>
      <c r="BW763" t="s">
        <v>128</v>
      </c>
      <c r="BX763">
        <v>0</v>
      </c>
      <c r="BY763">
        <v>24</v>
      </c>
      <c r="BZ763" t="s">
        <v>111</v>
      </c>
      <c r="CA763">
        <v>0</v>
      </c>
      <c r="CB763" t="s">
        <v>4808</v>
      </c>
      <c r="CC763" t="s">
        <v>4809</v>
      </c>
      <c r="CE763" t="s">
        <v>154</v>
      </c>
      <c r="CF763" t="s">
        <v>117</v>
      </c>
      <c r="CG763">
        <v>96950</v>
      </c>
      <c r="CH763" s="3">
        <v>8.33</v>
      </c>
      <c r="CI763" s="3">
        <v>8.33</v>
      </c>
      <c r="CJ763" s="3">
        <v>12.5</v>
      </c>
      <c r="CK763" s="3">
        <v>12.5</v>
      </c>
      <c r="CL763" t="s">
        <v>132</v>
      </c>
      <c r="CM763" t="s">
        <v>119</v>
      </c>
      <c r="CN763" t="s">
        <v>133</v>
      </c>
      <c r="CP763" t="s">
        <v>111</v>
      </c>
      <c r="CQ763" t="s">
        <v>134</v>
      </c>
      <c r="CR763" t="s">
        <v>134</v>
      </c>
      <c r="CS763" t="s">
        <v>134</v>
      </c>
      <c r="CT763" t="s">
        <v>134</v>
      </c>
      <c r="CU763" t="s">
        <v>134</v>
      </c>
      <c r="CV763" t="s">
        <v>119</v>
      </c>
      <c r="CW763" t="s">
        <v>119</v>
      </c>
      <c r="CX763">
        <v>16702336181</v>
      </c>
      <c r="CY763" t="s">
        <v>4805</v>
      </c>
      <c r="CZ763" t="s">
        <v>119</v>
      </c>
      <c r="DA763" t="s">
        <v>134</v>
      </c>
      <c r="DB763" t="s">
        <v>111</v>
      </c>
    </row>
    <row r="764" spans="1:111" ht="15" customHeight="1" x14ac:dyDescent="0.25">
      <c r="A764" t="s">
        <v>3630</v>
      </c>
      <c r="B764" t="s">
        <v>137</v>
      </c>
      <c r="C764" s="1">
        <v>44099.114378935185</v>
      </c>
      <c r="D764" s="1">
        <v>44145</v>
      </c>
      <c r="E764" t="s">
        <v>110</v>
      </c>
      <c r="G764" t="s">
        <v>111</v>
      </c>
      <c r="H764" t="s">
        <v>111</v>
      </c>
      <c r="I764" t="s">
        <v>111</v>
      </c>
      <c r="J764" t="s">
        <v>3631</v>
      </c>
      <c r="L764" t="s">
        <v>3632</v>
      </c>
      <c r="N764" t="s">
        <v>116</v>
      </c>
      <c r="O764" t="s">
        <v>117</v>
      </c>
      <c r="P764">
        <v>96950</v>
      </c>
      <c r="Q764" t="s">
        <v>118</v>
      </c>
      <c r="S764">
        <v>16703227337</v>
      </c>
      <c r="U764">
        <v>541211</v>
      </c>
      <c r="V764" t="s">
        <v>120</v>
      </c>
      <c r="X764" t="s">
        <v>3633</v>
      </c>
      <c r="Y764" t="s">
        <v>3634</v>
      </c>
      <c r="Z764" t="s">
        <v>1020</v>
      </c>
      <c r="AA764" t="s">
        <v>3635</v>
      </c>
      <c r="AB764" t="s">
        <v>3636</v>
      </c>
      <c r="AD764" t="s">
        <v>154</v>
      </c>
      <c r="AE764" t="s">
        <v>117</v>
      </c>
      <c r="AF764">
        <v>96950</v>
      </c>
      <c r="AG764" t="s">
        <v>118</v>
      </c>
      <c r="AI764">
        <v>16703227337</v>
      </c>
      <c r="AK764" t="s">
        <v>3637</v>
      </c>
      <c r="AL764" t="s">
        <v>1192</v>
      </c>
      <c r="AM764" t="s">
        <v>3638</v>
      </c>
      <c r="AN764" t="s">
        <v>3639</v>
      </c>
      <c r="AO764" t="s">
        <v>680</v>
      </c>
      <c r="AP764" t="s">
        <v>1829</v>
      </c>
      <c r="AQ764" t="s">
        <v>1830</v>
      </c>
      <c r="AR764" t="s">
        <v>1831</v>
      </c>
      <c r="AS764" t="s">
        <v>410</v>
      </c>
      <c r="AT764">
        <v>96910</v>
      </c>
      <c r="AU764" t="s">
        <v>118</v>
      </c>
      <c r="AW764">
        <v>16714779084</v>
      </c>
      <c r="AY764" t="s">
        <v>3640</v>
      </c>
      <c r="AZ764" t="s">
        <v>1833</v>
      </c>
      <c r="BA764" t="s">
        <v>410</v>
      </c>
      <c r="BB764" t="s">
        <v>3641</v>
      </c>
      <c r="BC764" t="str">
        <f>"13-2011.02"</f>
        <v>13-2011.02</v>
      </c>
      <c r="BD764" t="s">
        <v>3642</v>
      </c>
      <c r="BE764" t="s">
        <v>3643</v>
      </c>
      <c r="BF764" t="s">
        <v>3644</v>
      </c>
      <c r="BG764">
        <v>1</v>
      </c>
      <c r="BH764">
        <v>1</v>
      </c>
      <c r="BI764" s="1">
        <v>44166</v>
      </c>
      <c r="BJ764" s="1">
        <v>44530</v>
      </c>
      <c r="BK764" s="1">
        <v>44166</v>
      </c>
      <c r="BL764" s="1">
        <v>44530</v>
      </c>
      <c r="BM764">
        <v>40</v>
      </c>
      <c r="BN764">
        <v>0</v>
      </c>
      <c r="BO764">
        <v>8</v>
      </c>
      <c r="BP764">
        <v>8</v>
      </c>
      <c r="BQ764">
        <v>8</v>
      </c>
      <c r="BR764">
        <v>8</v>
      </c>
      <c r="BS764">
        <v>8</v>
      </c>
      <c r="BT764">
        <v>0</v>
      </c>
      <c r="BU764" t="str">
        <f t="shared" si="46"/>
        <v>8:00 AM</v>
      </c>
      <c r="BV764" t="str">
        <f>"5:00 PM"</f>
        <v>5:00 PM</v>
      </c>
      <c r="BW764" t="s">
        <v>415</v>
      </c>
      <c r="BX764">
        <v>0</v>
      </c>
      <c r="BY764">
        <v>24</v>
      </c>
      <c r="BZ764" t="s">
        <v>134</v>
      </c>
      <c r="CA764">
        <v>3</v>
      </c>
      <c r="CB764" t="s">
        <v>119</v>
      </c>
      <c r="CC764" t="s">
        <v>3631</v>
      </c>
      <c r="CD764" t="s">
        <v>3645</v>
      </c>
      <c r="CE764" t="s">
        <v>116</v>
      </c>
      <c r="CF764" t="s">
        <v>117</v>
      </c>
      <c r="CG764">
        <v>96950</v>
      </c>
      <c r="CH764" s="3">
        <v>25.1</v>
      </c>
      <c r="CI764" s="3">
        <v>25.1</v>
      </c>
      <c r="CL764" t="s">
        <v>132</v>
      </c>
      <c r="CN764" t="s">
        <v>133</v>
      </c>
      <c r="CP764" t="s">
        <v>111</v>
      </c>
      <c r="CQ764" t="s">
        <v>134</v>
      </c>
      <c r="CR764" t="s">
        <v>111</v>
      </c>
      <c r="CS764" t="s">
        <v>111</v>
      </c>
      <c r="CT764" t="s">
        <v>119</v>
      </c>
      <c r="CU764" t="s">
        <v>134</v>
      </c>
      <c r="CV764" t="s">
        <v>119</v>
      </c>
      <c r="CW764" t="s">
        <v>3646</v>
      </c>
      <c r="CX764">
        <v>16703227337</v>
      </c>
      <c r="CY764" t="s">
        <v>119</v>
      </c>
      <c r="CZ764" t="s">
        <v>119</v>
      </c>
      <c r="DA764" t="s">
        <v>134</v>
      </c>
      <c r="DB764" t="s">
        <v>111</v>
      </c>
    </row>
    <row r="765" spans="1:111" ht="15" customHeight="1" x14ac:dyDescent="0.25">
      <c r="A765" t="s">
        <v>5055</v>
      </c>
      <c r="B765" t="s">
        <v>109</v>
      </c>
      <c r="C765" s="1">
        <v>44099.125358333331</v>
      </c>
      <c r="D765" s="1">
        <v>44180</v>
      </c>
      <c r="E765" t="s">
        <v>138</v>
      </c>
      <c r="F765" s="1">
        <v>44103.833333333336</v>
      </c>
      <c r="G765" t="s">
        <v>134</v>
      </c>
      <c r="H765" t="s">
        <v>111</v>
      </c>
      <c r="I765" t="s">
        <v>111</v>
      </c>
      <c r="J765" t="s">
        <v>4744</v>
      </c>
      <c r="K765" t="s">
        <v>4745</v>
      </c>
      <c r="L765" t="s">
        <v>4746</v>
      </c>
      <c r="N765" t="s">
        <v>3983</v>
      </c>
      <c r="O765" t="s">
        <v>117</v>
      </c>
      <c r="P765">
        <v>96951</v>
      </c>
      <c r="Q765" t="s">
        <v>118</v>
      </c>
      <c r="S765">
        <v>16705321266</v>
      </c>
      <c r="U765">
        <v>72251</v>
      </c>
      <c r="V765" t="s">
        <v>120</v>
      </c>
      <c r="X765" t="s">
        <v>4747</v>
      </c>
      <c r="Y765" t="s">
        <v>4748</v>
      </c>
      <c r="Z765" t="s">
        <v>119</v>
      </c>
      <c r="AA765" t="s">
        <v>1547</v>
      </c>
      <c r="AB765" t="s">
        <v>4746</v>
      </c>
      <c r="AD765" t="s">
        <v>3983</v>
      </c>
      <c r="AE765" t="s">
        <v>117</v>
      </c>
      <c r="AF765">
        <v>96951</v>
      </c>
      <c r="AG765" t="s">
        <v>118</v>
      </c>
      <c r="AI765">
        <v>16705321266</v>
      </c>
      <c r="AK765" t="s">
        <v>4749</v>
      </c>
      <c r="BC765" t="str">
        <f>"35-2014.00"</f>
        <v>35-2014.00</v>
      </c>
      <c r="BD765" t="s">
        <v>393</v>
      </c>
      <c r="BE765" t="s">
        <v>5056</v>
      </c>
      <c r="BF765" t="s">
        <v>395</v>
      </c>
      <c r="BG765">
        <v>1</v>
      </c>
      <c r="BI765" s="1">
        <v>44105</v>
      </c>
      <c r="BJ765" s="1">
        <v>45199</v>
      </c>
      <c r="BM765">
        <v>40</v>
      </c>
      <c r="BN765">
        <v>0</v>
      </c>
      <c r="BO765">
        <v>8</v>
      </c>
      <c r="BP765">
        <v>8</v>
      </c>
      <c r="BQ765">
        <v>8</v>
      </c>
      <c r="BR765">
        <v>8</v>
      </c>
      <c r="BS765">
        <v>8</v>
      </c>
      <c r="BT765">
        <v>0</v>
      </c>
      <c r="BU765" t="str">
        <f>"8:30 AM"</f>
        <v>8:30 AM</v>
      </c>
      <c r="BV765" t="str">
        <f>"5:30 PM"</f>
        <v>5:30 PM</v>
      </c>
      <c r="BW765" t="s">
        <v>162</v>
      </c>
      <c r="BX765">
        <v>0</v>
      </c>
      <c r="BY765">
        <v>12</v>
      </c>
      <c r="BZ765" t="s">
        <v>111</v>
      </c>
      <c r="CA765">
        <v>0</v>
      </c>
      <c r="CB765" s="2" t="s">
        <v>5057</v>
      </c>
      <c r="CC765" t="s">
        <v>5058</v>
      </c>
      <c r="CE765" t="s">
        <v>3983</v>
      </c>
      <c r="CF765" t="s">
        <v>117</v>
      </c>
      <c r="CG765">
        <v>96951</v>
      </c>
      <c r="CH765" s="3">
        <v>10.68</v>
      </c>
      <c r="CI765" s="3">
        <v>10.68</v>
      </c>
      <c r="CJ765" s="3">
        <v>0</v>
      </c>
      <c r="CK765" s="3">
        <v>0</v>
      </c>
      <c r="CL765" t="s">
        <v>132</v>
      </c>
      <c r="CM765" t="s">
        <v>162</v>
      </c>
      <c r="CN765" t="s">
        <v>133</v>
      </c>
      <c r="CP765" t="s">
        <v>111</v>
      </c>
      <c r="CQ765" t="s">
        <v>134</v>
      </c>
      <c r="CR765" t="s">
        <v>111</v>
      </c>
      <c r="CS765" t="s">
        <v>111</v>
      </c>
      <c r="CT765" t="s">
        <v>119</v>
      </c>
      <c r="CU765" t="s">
        <v>134</v>
      </c>
      <c r="CV765" t="s">
        <v>119</v>
      </c>
      <c r="CW765" t="s">
        <v>859</v>
      </c>
      <c r="CX765">
        <v>16705321266</v>
      </c>
      <c r="CY765" t="s">
        <v>4753</v>
      </c>
      <c r="CZ765" t="s">
        <v>119</v>
      </c>
      <c r="DA765" t="s">
        <v>134</v>
      </c>
      <c r="DB765" t="s">
        <v>111</v>
      </c>
      <c r="DC765" t="s">
        <v>4747</v>
      </c>
      <c r="DD765" t="s">
        <v>4748</v>
      </c>
      <c r="DE765" t="s">
        <v>487</v>
      </c>
      <c r="DF765" t="s">
        <v>5059</v>
      </c>
      <c r="DG765" t="s">
        <v>4753</v>
      </c>
    </row>
    <row r="766" spans="1:111" ht="15" customHeight="1" x14ac:dyDescent="0.25">
      <c r="A766" t="s">
        <v>8257</v>
      </c>
      <c r="B766" t="s">
        <v>109</v>
      </c>
      <c r="C766" s="1">
        <v>44099.133417476849</v>
      </c>
      <c r="D766" s="1">
        <v>44180</v>
      </c>
      <c r="E766" t="s">
        <v>110</v>
      </c>
      <c r="F766" s="1">
        <v>44103.833333333336</v>
      </c>
      <c r="G766" t="s">
        <v>111</v>
      </c>
      <c r="H766" t="s">
        <v>111</v>
      </c>
      <c r="I766" t="s">
        <v>111</v>
      </c>
      <c r="J766" t="s">
        <v>4744</v>
      </c>
      <c r="K766" t="s">
        <v>4745</v>
      </c>
      <c r="L766" t="s">
        <v>4746</v>
      </c>
      <c r="N766" t="s">
        <v>3983</v>
      </c>
      <c r="O766" t="s">
        <v>117</v>
      </c>
      <c r="P766">
        <v>96951</v>
      </c>
      <c r="Q766" t="s">
        <v>118</v>
      </c>
      <c r="S766">
        <v>16705321266</v>
      </c>
      <c r="U766">
        <v>72251</v>
      </c>
      <c r="V766" t="s">
        <v>120</v>
      </c>
      <c r="X766" t="s">
        <v>4747</v>
      </c>
      <c r="Y766" t="s">
        <v>4748</v>
      </c>
      <c r="Z766" t="s">
        <v>119</v>
      </c>
      <c r="AA766" t="s">
        <v>1547</v>
      </c>
      <c r="AB766" t="s">
        <v>4746</v>
      </c>
      <c r="AD766" t="s">
        <v>3983</v>
      </c>
      <c r="AE766" t="s">
        <v>117</v>
      </c>
      <c r="AF766">
        <v>96951</v>
      </c>
      <c r="AG766" t="s">
        <v>118</v>
      </c>
      <c r="AI766">
        <v>16705321266</v>
      </c>
      <c r="AK766" t="s">
        <v>4749</v>
      </c>
      <c r="BC766" t="str">
        <f>"35-2014.00"</f>
        <v>35-2014.00</v>
      </c>
      <c r="BD766" t="s">
        <v>393</v>
      </c>
      <c r="BE766" t="s">
        <v>5056</v>
      </c>
      <c r="BF766" t="s">
        <v>395</v>
      </c>
      <c r="BG766">
        <v>2</v>
      </c>
      <c r="BI766" s="1">
        <v>44105</v>
      </c>
      <c r="BJ766" s="1">
        <v>44469</v>
      </c>
      <c r="BM766">
        <v>40</v>
      </c>
      <c r="BN766">
        <v>0</v>
      </c>
      <c r="BO766">
        <v>8</v>
      </c>
      <c r="BP766">
        <v>8</v>
      </c>
      <c r="BQ766">
        <v>8</v>
      </c>
      <c r="BR766">
        <v>8</v>
      </c>
      <c r="BS766">
        <v>8</v>
      </c>
      <c r="BT766">
        <v>0</v>
      </c>
      <c r="BU766" t="str">
        <f>"9:00 AM"</f>
        <v>9:00 AM</v>
      </c>
      <c r="BV766" t="str">
        <f>"6:00 PM"</f>
        <v>6:00 PM</v>
      </c>
      <c r="BW766" t="s">
        <v>162</v>
      </c>
      <c r="BX766">
        <v>0</v>
      </c>
      <c r="BY766">
        <v>12</v>
      </c>
      <c r="BZ766" t="s">
        <v>111</v>
      </c>
      <c r="CA766">
        <v>0</v>
      </c>
      <c r="CB766" s="2" t="s">
        <v>8258</v>
      </c>
      <c r="CC766" t="s">
        <v>5058</v>
      </c>
      <c r="CE766" t="s">
        <v>3983</v>
      </c>
      <c r="CF766" t="s">
        <v>117</v>
      </c>
      <c r="CG766">
        <v>96951</v>
      </c>
      <c r="CH766" s="3">
        <v>10.68</v>
      </c>
      <c r="CI766" s="3">
        <v>10.68</v>
      </c>
      <c r="CJ766" s="3">
        <v>0</v>
      </c>
      <c r="CK766" s="3">
        <v>0</v>
      </c>
      <c r="CL766" t="s">
        <v>132</v>
      </c>
      <c r="CM766" t="s">
        <v>5885</v>
      </c>
      <c r="CN766" t="s">
        <v>133</v>
      </c>
      <c r="CP766" t="s">
        <v>111</v>
      </c>
      <c r="CQ766" t="s">
        <v>134</v>
      </c>
      <c r="CR766" t="s">
        <v>111</v>
      </c>
      <c r="CS766" t="s">
        <v>111</v>
      </c>
      <c r="CT766" t="s">
        <v>119</v>
      </c>
      <c r="CU766" t="s">
        <v>134</v>
      </c>
      <c r="CV766" t="s">
        <v>119</v>
      </c>
      <c r="CW766" t="s">
        <v>859</v>
      </c>
      <c r="CX766">
        <v>16706705312</v>
      </c>
      <c r="CY766" t="s">
        <v>4753</v>
      </c>
      <c r="CZ766" t="s">
        <v>119</v>
      </c>
      <c r="DA766" t="s">
        <v>134</v>
      </c>
      <c r="DB766" t="s">
        <v>111</v>
      </c>
      <c r="DC766" t="s">
        <v>4747</v>
      </c>
      <c r="DD766" t="s">
        <v>4748</v>
      </c>
      <c r="DE766" t="s">
        <v>487</v>
      </c>
      <c r="DF766" t="s">
        <v>5059</v>
      </c>
      <c r="DG766" t="s">
        <v>4753</v>
      </c>
    </row>
    <row r="767" spans="1:111" ht="15" customHeight="1" x14ac:dyDescent="0.25">
      <c r="A767" t="s">
        <v>150</v>
      </c>
      <c r="B767" t="s">
        <v>137</v>
      </c>
      <c r="C767" s="1">
        <v>44101.071146643517</v>
      </c>
      <c r="D767" s="1">
        <v>44152</v>
      </c>
      <c r="E767" t="s">
        <v>110</v>
      </c>
      <c r="G767" t="s">
        <v>111</v>
      </c>
      <c r="H767" t="s">
        <v>111</v>
      </c>
      <c r="I767" t="s">
        <v>111</v>
      </c>
      <c r="J767" t="s">
        <v>151</v>
      </c>
      <c r="L767" t="s">
        <v>152</v>
      </c>
      <c r="M767" t="s">
        <v>153</v>
      </c>
      <c r="N767" t="s">
        <v>154</v>
      </c>
      <c r="O767" t="s">
        <v>117</v>
      </c>
      <c r="P767">
        <v>96950</v>
      </c>
      <c r="Q767" t="s">
        <v>118</v>
      </c>
      <c r="S767">
        <v>16702358722</v>
      </c>
      <c r="U767">
        <v>561720</v>
      </c>
      <c r="V767" t="s">
        <v>120</v>
      </c>
      <c r="X767" t="s">
        <v>155</v>
      </c>
      <c r="Y767" t="s">
        <v>156</v>
      </c>
      <c r="Z767" t="s">
        <v>157</v>
      </c>
      <c r="AA767" t="s">
        <v>158</v>
      </c>
      <c r="AB767" t="s">
        <v>159</v>
      </c>
      <c r="AD767" t="s">
        <v>154</v>
      </c>
      <c r="AE767" t="s">
        <v>117</v>
      </c>
      <c r="AF767">
        <v>96950</v>
      </c>
      <c r="AG767" t="s">
        <v>118</v>
      </c>
      <c r="AI767">
        <v>16709890917</v>
      </c>
      <c r="AK767" t="s">
        <v>160</v>
      </c>
      <c r="BC767" t="str">
        <f>"49-9071.00"</f>
        <v>49-9071.00</v>
      </c>
      <c r="BD767" t="s">
        <v>125</v>
      </c>
      <c r="BE767" t="s">
        <v>161</v>
      </c>
      <c r="BF767" t="s">
        <v>125</v>
      </c>
      <c r="BG767">
        <v>3</v>
      </c>
      <c r="BH767">
        <v>3</v>
      </c>
      <c r="BI767" s="1">
        <v>44105</v>
      </c>
      <c r="BJ767" s="1">
        <v>44469</v>
      </c>
      <c r="BK767" s="1">
        <v>44152</v>
      </c>
      <c r="BL767" s="1">
        <v>44469</v>
      </c>
      <c r="BM767">
        <v>35</v>
      </c>
      <c r="BN767">
        <v>0</v>
      </c>
      <c r="BO767">
        <v>7</v>
      </c>
      <c r="BP767">
        <v>7</v>
      </c>
      <c r="BQ767">
        <v>7</v>
      </c>
      <c r="BR767">
        <v>7</v>
      </c>
      <c r="BS767">
        <v>7</v>
      </c>
      <c r="BT767">
        <v>0</v>
      </c>
      <c r="BU767" t="str">
        <f>"9:00 AM"</f>
        <v>9:00 AM</v>
      </c>
      <c r="BV767" t="str">
        <f>"5:00 PM"</f>
        <v>5:00 PM</v>
      </c>
      <c r="BW767" t="s">
        <v>162</v>
      </c>
      <c r="BX767">
        <v>0</v>
      </c>
      <c r="BY767">
        <v>6</v>
      </c>
      <c r="BZ767" t="s">
        <v>111</v>
      </c>
      <c r="CA767">
        <v>0</v>
      </c>
      <c r="CB767" s="2" t="s">
        <v>163</v>
      </c>
      <c r="CC767" t="s">
        <v>152</v>
      </c>
      <c r="CE767" t="s">
        <v>154</v>
      </c>
      <c r="CF767" t="s">
        <v>117</v>
      </c>
      <c r="CG767">
        <v>96950</v>
      </c>
      <c r="CH767" s="3">
        <v>12.64</v>
      </c>
      <c r="CI767" s="3">
        <v>12.64</v>
      </c>
      <c r="CJ767" s="3">
        <v>18.96</v>
      </c>
      <c r="CK767" s="3">
        <v>18.96</v>
      </c>
      <c r="CL767" t="s">
        <v>132</v>
      </c>
      <c r="CN767" t="s">
        <v>133</v>
      </c>
      <c r="CP767" t="s">
        <v>134</v>
      </c>
      <c r="CQ767" t="s">
        <v>134</v>
      </c>
      <c r="CR767" t="s">
        <v>134</v>
      </c>
      <c r="CS767" t="s">
        <v>134</v>
      </c>
      <c r="CT767" t="s">
        <v>134</v>
      </c>
      <c r="CU767" t="s">
        <v>134</v>
      </c>
      <c r="CV767" t="s">
        <v>134</v>
      </c>
      <c r="CW767" t="s">
        <v>164</v>
      </c>
      <c r="CX767">
        <v>16709890917</v>
      </c>
      <c r="CY767" t="s">
        <v>160</v>
      </c>
      <c r="CZ767" t="s">
        <v>165</v>
      </c>
      <c r="DA767" t="s">
        <v>134</v>
      </c>
      <c r="DB767" t="s">
        <v>111</v>
      </c>
    </row>
    <row r="768" spans="1:111" ht="15" customHeight="1" x14ac:dyDescent="0.25">
      <c r="A768" t="s">
        <v>6979</v>
      </c>
      <c r="B768" t="s">
        <v>109</v>
      </c>
      <c r="C768" s="1">
        <v>44101.891316435183</v>
      </c>
      <c r="D768" s="1">
        <v>44166</v>
      </c>
      <c r="E768" t="s">
        <v>138</v>
      </c>
      <c r="F768" s="1">
        <v>44103.833333333336</v>
      </c>
      <c r="G768" t="s">
        <v>134</v>
      </c>
      <c r="H768" t="s">
        <v>111</v>
      </c>
      <c r="I768" t="s">
        <v>111</v>
      </c>
      <c r="J768" t="s">
        <v>1944</v>
      </c>
      <c r="K768" t="s">
        <v>1945</v>
      </c>
      <c r="L768" t="s">
        <v>1946</v>
      </c>
      <c r="N768" t="s">
        <v>116</v>
      </c>
      <c r="O768" t="s">
        <v>117</v>
      </c>
      <c r="P768">
        <v>96950</v>
      </c>
      <c r="Q768" t="s">
        <v>118</v>
      </c>
      <c r="S768">
        <v>16707830330</v>
      </c>
      <c r="U768">
        <v>72251</v>
      </c>
      <c r="V768" t="s">
        <v>120</v>
      </c>
      <c r="X768" t="s">
        <v>1947</v>
      </c>
      <c r="Y768" t="s">
        <v>1948</v>
      </c>
      <c r="Z768" t="s">
        <v>509</v>
      </c>
      <c r="AA768" t="s">
        <v>342</v>
      </c>
      <c r="AB768" t="s">
        <v>1946</v>
      </c>
      <c r="AD768" t="s">
        <v>154</v>
      </c>
      <c r="AE768" t="s">
        <v>117</v>
      </c>
      <c r="AF768">
        <v>96950</v>
      </c>
      <c r="AG768" t="s">
        <v>118</v>
      </c>
      <c r="AI768">
        <v>16707830330</v>
      </c>
      <c r="AK768" t="s">
        <v>1949</v>
      </c>
      <c r="BC768" t="str">
        <f>"11-9051.00"</f>
        <v>11-9051.00</v>
      </c>
      <c r="BD768" t="s">
        <v>1950</v>
      </c>
      <c r="BE768" t="s">
        <v>1951</v>
      </c>
      <c r="BF768" t="s">
        <v>216</v>
      </c>
      <c r="BG768">
        <v>1</v>
      </c>
      <c r="BI768" s="1">
        <v>44105</v>
      </c>
      <c r="BJ768" s="1">
        <v>45199</v>
      </c>
      <c r="BM768">
        <v>40</v>
      </c>
      <c r="BN768">
        <v>0</v>
      </c>
      <c r="BO768">
        <v>8</v>
      </c>
      <c r="BP768">
        <v>8</v>
      </c>
      <c r="BQ768">
        <v>8</v>
      </c>
      <c r="BR768">
        <v>8</v>
      </c>
      <c r="BS768">
        <v>8</v>
      </c>
      <c r="BT768">
        <v>0</v>
      </c>
      <c r="BU768" t="str">
        <f>"9:00 AM"</f>
        <v>9:00 AM</v>
      </c>
      <c r="BV768" t="str">
        <f>"6:00 PM"</f>
        <v>6:00 PM</v>
      </c>
      <c r="BW768" t="s">
        <v>162</v>
      </c>
      <c r="BX768">
        <v>0</v>
      </c>
      <c r="BY768">
        <v>12</v>
      </c>
      <c r="BZ768" t="s">
        <v>134</v>
      </c>
      <c r="CA768">
        <v>3</v>
      </c>
      <c r="CB768" s="2" t="s">
        <v>2854</v>
      </c>
      <c r="CC768" t="s">
        <v>1953</v>
      </c>
      <c r="CE768" t="s">
        <v>116</v>
      </c>
      <c r="CF768" t="s">
        <v>117</v>
      </c>
      <c r="CG768">
        <v>96950</v>
      </c>
      <c r="CH768" s="3">
        <v>19.47</v>
      </c>
      <c r="CI768" s="3">
        <v>19.47</v>
      </c>
      <c r="CJ768" s="3">
        <v>0</v>
      </c>
      <c r="CK768" s="3">
        <v>0</v>
      </c>
      <c r="CL768" t="s">
        <v>132</v>
      </c>
      <c r="CM768" t="s">
        <v>4631</v>
      </c>
      <c r="CN768" t="s">
        <v>133</v>
      </c>
      <c r="CP768" t="s">
        <v>111</v>
      </c>
      <c r="CQ768" t="s">
        <v>134</v>
      </c>
      <c r="CR768" t="s">
        <v>111</v>
      </c>
      <c r="CS768" t="s">
        <v>111</v>
      </c>
      <c r="CT768" t="s">
        <v>119</v>
      </c>
      <c r="CU768" t="s">
        <v>134</v>
      </c>
      <c r="CV768" t="s">
        <v>119</v>
      </c>
      <c r="CW768" t="s">
        <v>6980</v>
      </c>
      <c r="CX768">
        <v>16802871097</v>
      </c>
      <c r="CY768" t="s">
        <v>1949</v>
      </c>
      <c r="CZ768" t="s">
        <v>119</v>
      </c>
      <c r="DA768" t="s">
        <v>134</v>
      </c>
      <c r="DB768" t="s">
        <v>111</v>
      </c>
      <c r="DC768" t="s">
        <v>1947</v>
      </c>
      <c r="DD768" t="s">
        <v>1948</v>
      </c>
      <c r="DE768" t="s">
        <v>487</v>
      </c>
      <c r="DF768" t="s">
        <v>6981</v>
      </c>
      <c r="DG768" t="s">
        <v>1949</v>
      </c>
    </row>
    <row r="769" spans="1:108" ht="15" customHeight="1" x14ac:dyDescent="0.25">
      <c r="A769" t="s">
        <v>7631</v>
      </c>
      <c r="B769" t="s">
        <v>109</v>
      </c>
      <c r="C769" s="1">
        <v>44101.933505555557</v>
      </c>
      <c r="D769" s="1">
        <v>44176</v>
      </c>
      <c r="E769" t="s">
        <v>110</v>
      </c>
      <c r="G769" t="s">
        <v>111</v>
      </c>
      <c r="H769" t="s">
        <v>111</v>
      </c>
      <c r="I769" t="s">
        <v>111</v>
      </c>
      <c r="J769" t="s">
        <v>7632</v>
      </c>
      <c r="K769" t="s">
        <v>7633</v>
      </c>
      <c r="L769" t="s">
        <v>7634</v>
      </c>
      <c r="M769" t="s">
        <v>7635</v>
      </c>
      <c r="N769" t="s">
        <v>1827</v>
      </c>
      <c r="O769" t="s">
        <v>117</v>
      </c>
      <c r="P769">
        <v>96950</v>
      </c>
      <c r="Q769" t="s">
        <v>118</v>
      </c>
      <c r="S769">
        <v>16702335551</v>
      </c>
      <c r="U769">
        <v>445110</v>
      </c>
      <c r="V769" t="s">
        <v>120</v>
      </c>
      <c r="X769" t="s">
        <v>7636</v>
      </c>
      <c r="Y769" t="s">
        <v>7637</v>
      </c>
      <c r="Z769" t="s">
        <v>7638</v>
      </c>
      <c r="AA769" t="s">
        <v>3168</v>
      </c>
      <c r="AB769" t="s">
        <v>7639</v>
      </c>
      <c r="AC769" t="s">
        <v>286</v>
      </c>
      <c r="AD769" t="s">
        <v>154</v>
      </c>
      <c r="AE769" t="s">
        <v>117</v>
      </c>
      <c r="AF769">
        <v>96950</v>
      </c>
      <c r="AG769" t="s">
        <v>118</v>
      </c>
      <c r="AI769">
        <v>16702335551</v>
      </c>
      <c r="AK769" t="s">
        <v>7640</v>
      </c>
      <c r="BC769" t="str">
        <f>"53-7064.00"</f>
        <v>53-7064.00</v>
      </c>
      <c r="BD769" t="s">
        <v>6843</v>
      </c>
      <c r="BE769" t="s">
        <v>7641</v>
      </c>
      <c r="BF769" t="s">
        <v>7642</v>
      </c>
      <c r="BG769">
        <v>6</v>
      </c>
      <c r="BI769" s="1">
        <v>44105</v>
      </c>
      <c r="BJ769" s="1">
        <v>44469</v>
      </c>
      <c r="BM769">
        <v>40</v>
      </c>
      <c r="BN769">
        <v>4</v>
      </c>
      <c r="BO769">
        <v>6</v>
      </c>
      <c r="BP769">
        <v>6</v>
      </c>
      <c r="BQ769">
        <v>6</v>
      </c>
      <c r="BR769">
        <v>6</v>
      </c>
      <c r="BS769">
        <v>6</v>
      </c>
      <c r="BT769">
        <v>6</v>
      </c>
      <c r="BU769" t="str">
        <f>"3:00 PM"</f>
        <v>3:00 PM</v>
      </c>
      <c r="BV769" t="str">
        <f>"10:00 PM"</f>
        <v>10:00 PM</v>
      </c>
      <c r="BW769" t="s">
        <v>162</v>
      </c>
      <c r="BX769">
        <v>0</v>
      </c>
      <c r="BY769">
        <v>3</v>
      </c>
      <c r="BZ769" t="s">
        <v>111</v>
      </c>
      <c r="CA769">
        <v>0</v>
      </c>
      <c r="CB769" t="s">
        <v>7643</v>
      </c>
      <c r="CC769" t="s">
        <v>7644</v>
      </c>
      <c r="CD769" t="s">
        <v>344</v>
      </c>
      <c r="CE769" t="s">
        <v>154</v>
      </c>
      <c r="CF769" t="s">
        <v>117</v>
      </c>
      <c r="CG769">
        <v>96950</v>
      </c>
      <c r="CH769" s="3">
        <v>9.9</v>
      </c>
      <c r="CI769" s="3">
        <v>11</v>
      </c>
      <c r="CJ769" s="3">
        <v>14.85</v>
      </c>
      <c r="CK769" s="3">
        <v>16.5</v>
      </c>
      <c r="CL769" t="s">
        <v>132</v>
      </c>
      <c r="CM769" t="s">
        <v>162</v>
      </c>
      <c r="CN769" t="s">
        <v>133</v>
      </c>
      <c r="CP769" t="s">
        <v>111</v>
      </c>
      <c r="CQ769" t="s">
        <v>134</v>
      </c>
      <c r="CR769" t="s">
        <v>111</v>
      </c>
      <c r="CS769" t="s">
        <v>134</v>
      </c>
      <c r="CT769" t="s">
        <v>119</v>
      </c>
      <c r="CU769" t="s">
        <v>134</v>
      </c>
      <c r="CV769" t="s">
        <v>134</v>
      </c>
      <c r="CW769" t="s">
        <v>7645</v>
      </c>
      <c r="CX769">
        <v>16702335551</v>
      </c>
      <c r="CY769" t="s">
        <v>7640</v>
      </c>
      <c r="CZ769" t="s">
        <v>119</v>
      </c>
      <c r="DA769" t="s">
        <v>134</v>
      </c>
      <c r="DB769" t="s">
        <v>111</v>
      </c>
    </row>
    <row r="770" spans="1:108" ht="15" customHeight="1" x14ac:dyDescent="0.25">
      <c r="A770" t="s">
        <v>6296</v>
      </c>
      <c r="B770" t="s">
        <v>137</v>
      </c>
      <c r="C770" s="1">
        <v>44102.246937847223</v>
      </c>
      <c r="D770" s="1">
        <v>44159</v>
      </c>
      <c r="E770" t="s">
        <v>138</v>
      </c>
      <c r="F770" s="1">
        <v>44103.833333333336</v>
      </c>
      <c r="G770" t="s">
        <v>134</v>
      </c>
      <c r="H770" t="s">
        <v>111</v>
      </c>
      <c r="I770" t="s">
        <v>111</v>
      </c>
      <c r="J770" t="s">
        <v>5181</v>
      </c>
      <c r="K770" t="s">
        <v>5182</v>
      </c>
      <c r="L770" t="s">
        <v>6297</v>
      </c>
      <c r="M770" t="s">
        <v>6298</v>
      </c>
      <c r="N770" t="s">
        <v>154</v>
      </c>
      <c r="O770" t="s">
        <v>117</v>
      </c>
      <c r="P770">
        <v>96950</v>
      </c>
      <c r="Q770" t="s">
        <v>118</v>
      </c>
      <c r="S770">
        <v>16702873991</v>
      </c>
      <c r="U770">
        <v>722513</v>
      </c>
      <c r="V770" t="s">
        <v>120</v>
      </c>
      <c r="X770" t="s">
        <v>5183</v>
      </c>
      <c r="Y770" t="s">
        <v>5184</v>
      </c>
      <c r="Z770" t="s">
        <v>6299</v>
      </c>
      <c r="AA770" t="s">
        <v>1658</v>
      </c>
      <c r="AB770" t="s">
        <v>6300</v>
      </c>
      <c r="AC770" t="s">
        <v>6298</v>
      </c>
      <c r="AD770" t="s">
        <v>154</v>
      </c>
      <c r="AE770" t="s">
        <v>117</v>
      </c>
      <c r="AF770">
        <v>96950</v>
      </c>
      <c r="AG770" t="s">
        <v>118</v>
      </c>
      <c r="AI770">
        <v>16702873991</v>
      </c>
      <c r="AK770" t="s">
        <v>1738</v>
      </c>
      <c r="BC770" t="str">
        <f>"49-9071.00"</f>
        <v>49-9071.00</v>
      </c>
      <c r="BD770" t="s">
        <v>125</v>
      </c>
      <c r="BE770" t="s">
        <v>6301</v>
      </c>
      <c r="BF770" t="s">
        <v>6302</v>
      </c>
      <c r="BG770">
        <v>1</v>
      </c>
      <c r="BH770">
        <v>1</v>
      </c>
      <c r="BI770" s="1">
        <v>44136</v>
      </c>
      <c r="BJ770" s="1">
        <v>45230</v>
      </c>
      <c r="BK770" s="1">
        <v>44159</v>
      </c>
      <c r="BL770" s="1">
        <v>45230</v>
      </c>
      <c r="BM770">
        <v>35</v>
      </c>
      <c r="BN770">
        <v>0</v>
      </c>
      <c r="BO770">
        <v>6</v>
      </c>
      <c r="BP770">
        <v>6</v>
      </c>
      <c r="BQ770">
        <v>6</v>
      </c>
      <c r="BR770">
        <v>6</v>
      </c>
      <c r="BS770">
        <v>6</v>
      </c>
      <c r="BT770">
        <v>5</v>
      </c>
      <c r="BU770" t="str">
        <f>"10:00 AM"</f>
        <v>10:00 AM</v>
      </c>
      <c r="BV770" t="str">
        <f>"4:00 PM"</f>
        <v>4:00 PM</v>
      </c>
      <c r="BW770" t="s">
        <v>128</v>
      </c>
      <c r="BX770">
        <v>0</v>
      </c>
      <c r="BY770">
        <v>24</v>
      </c>
      <c r="BZ770" t="s">
        <v>111</v>
      </c>
      <c r="CA770">
        <v>0</v>
      </c>
      <c r="CB770" s="2" t="s">
        <v>5186</v>
      </c>
      <c r="CC770" t="s">
        <v>6297</v>
      </c>
      <c r="CD770" t="s">
        <v>6298</v>
      </c>
      <c r="CE770" t="s">
        <v>154</v>
      </c>
      <c r="CF770" t="s">
        <v>117</v>
      </c>
      <c r="CG770">
        <v>96950</v>
      </c>
      <c r="CH770" s="3">
        <v>12.64</v>
      </c>
      <c r="CI770" s="3">
        <v>12.64</v>
      </c>
      <c r="CJ770" s="3">
        <v>18.96</v>
      </c>
      <c r="CK770" s="3">
        <v>18.96</v>
      </c>
      <c r="CL770" t="s">
        <v>132</v>
      </c>
      <c r="CM770" t="s">
        <v>268</v>
      </c>
      <c r="CN770" t="s">
        <v>133</v>
      </c>
      <c r="CP770" t="s">
        <v>111</v>
      </c>
      <c r="CQ770" t="s">
        <v>134</v>
      </c>
      <c r="CR770" t="s">
        <v>111</v>
      </c>
      <c r="CS770" t="s">
        <v>134</v>
      </c>
      <c r="CT770" t="s">
        <v>119</v>
      </c>
      <c r="CU770" t="s">
        <v>134</v>
      </c>
      <c r="CV770" t="s">
        <v>119</v>
      </c>
      <c r="CW770" t="s">
        <v>915</v>
      </c>
      <c r="CX770">
        <v>16702873975</v>
      </c>
      <c r="CY770" t="s">
        <v>1738</v>
      </c>
      <c r="CZ770" t="s">
        <v>1178</v>
      </c>
      <c r="DA770" t="s">
        <v>134</v>
      </c>
      <c r="DB770" t="s">
        <v>111</v>
      </c>
      <c r="DC770" t="s">
        <v>404</v>
      </c>
      <c r="DD770" t="s">
        <v>404</v>
      </c>
    </row>
    <row r="771" spans="1:108" ht="15" customHeight="1" x14ac:dyDescent="0.25">
      <c r="A771" t="s">
        <v>7664</v>
      </c>
      <c r="B771" t="s">
        <v>109</v>
      </c>
      <c r="C771" s="1">
        <v>44102.798897337962</v>
      </c>
      <c r="D771" s="1">
        <v>44176</v>
      </c>
      <c r="E771" t="s">
        <v>110</v>
      </c>
      <c r="G771" t="s">
        <v>111</v>
      </c>
      <c r="H771" t="s">
        <v>111</v>
      </c>
      <c r="I771" t="s">
        <v>111</v>
      </c>
      <c r="J771" t="s">
        <v>151</v>
      </c>
      <c r="L771" t="s">
        <v>4834</v>
      </c>
      <c r="M771" t="s">
        <v>4835</v>
      </c>
      <c r="N771" t="s">
        <v>154</v>
      </c>
      <c r="O771" t="s">
        <v>117</v>
      </c>
      <c r="P771">
        <v>96950</v>
      </c>
      <c r="Q771" t="s">
        <v>118</v>
      </c>
      <c r="S771">
        <v>16702358722</v>
      </c>
      <c r="U771">
        <v>56172</v>
      </c>
      <c r="V771" t="s">
        <v>120</v>
      </c>
      <c r="X771" t="s">
        <v>155</v>
      </c>
      <c r="Y771" t="s">
        <v>156</v>
      </c>
      <c r="Z771" t="s">
        <v>157</v>
      </c>
      <c r="AA771" t="s">
        <v>158</v>
      </c>
      <c r="AB771" t="s">
        <v>159</v>
      </c>
      <c r="AD771" t="s">
        <v>154</v>
      </c>
      <c r="AE771" t="s">
        <v>117</v>
      </c>
      <c r="AF771">
        <v>96950</v>
      </c>
      <c r="AG771" t="s">
        <v>118</v>
      </c>
      <c r="AI771">
        <v>16709890917</v>
      </c>
      <c r="AK771" t="s">
        <v>160</v>
      </c>
      <c r="BC771" t="str">
        <f>"37-2012.00"</f>
        <v>37-2012.00</v>
      </c>
      <c r="BD771" t="s">
        <v>424</v>
      </c>
      <c r="BE771" t="s">
        <v>4836</v>
      </c>
      <c r="BF771" t="s">
        <v>1941</v>
      </c>
      <c r="BG771">
        <v>2</v>
      </c>
      <c r="BI771" s="1">
        <v>44105</v>
      </c>
      <c r="BJ771" s="1">
        <v>44469</v>
      </c>
      <c r="BM771">
        <v>35</v>
      </c>
      <c r="BN771">
        <v>0</v>
      </c>
      <c r="BO771">
        <v>7</v>
      </c>
      <c r="BP771">
        <v>7</v>
      </c>
      <c r="BQ771">
        <v>7</v>
      </c>
      <c r="BR771">
        <v>7</v>
      </c>
      <c r="BS771">
        <v>7</v>
      </c>
      <c r="BT771">
        <v>0</v>
      </c>
      <c r="BU771" t="str">
        <f>"9:00 AM"</f>
        <v>9:00 AM</v>
      </c>
      <c r="BV771" t="str">
        <f>"5:00 PM"</f>
        <v>5:00 PM</v>
      </c>
      <c r="BW771" t="s">
        <v>162</v>
      </c>
      <c r="BX771">
        <v>0</v>
      </c>
      <c r="BY771">
        <v>3</v>
      </c>
      <c r="BZ771" t="s">
        <v>111</v>
      </c>
      <c r="CA771">
        <v>0</v>
      </c>
      <c r="CB771" s="2" t="s">
        <v>1942</v>
      </c>
      <c r="CC771" t="s">
        <v>152</v>
      </c>
      <c r="CE771" t="s">
        <v>154</v>
      </c>
      <c r="CF771" t="s">
        <v>117</v>
      </c>
      <c r="CG771">
        <v>96950</v>
      </c>
      <c r="CH771" s="3">
        <v>9.41</v>
      </c>
      <c r="CI771" s="3">
        <v>9.41</v>
      </c>
      <c r="CJ771" s="3">
        <v>14.12</v>
      </c>
      <c r="CK771" s="3">
        <v>14.12</v>
      </c>
      <c r="CL771" t="s">
        <v>132</v>
      </c>
      <c r="CN771" t="s">
        <v>133</v>
      </c>
      <c r="CP771" t="s">
        <v>134</v>
      </c>
      <c r="CQ771" t="s">
        <v>134</v>
      </c>
      <c r="CR771" t="s">
        <v>134</v>
      </c>
      <c r="CS771" t="s">
        <v>134</v>
      </c>
      <c r="CT771" t="s">
        <v>134</v>
      </c>
      <c r="CU771" t="s">
        <v>134</v>
      </c>
      <c r="CV771" t="s">
        <v>134</v>
      </c>
      <c r="CW771" t="s">
        <v>7665</v>
      </c>
      <c r="CX771">
        <v>16709890917</v>
      </c>
      <c r="CY771" t="s">
        <v>160</v>
      </c>
      <c r="CZ771" t="s">
        <v>165</v>
      </c>
      <c r="DA771" t="s">
        <v>134</v>
      </c>
      <c r="DB771" t="s">
        <v>111</v>
      </c>
    </row>
    <row r="772" spans="1:108" ht="15" customHeight="1" x14ac:dyDescent="0.25">
      <c r="A772" t="s">
        <v>9045</v>
      </c>
      <c r="B772" t="s">
        <v>137</v>
      </c>
      <c r="C772" s="1">
        <v>44102.847454629627</v>
      </c>
      <c r="D772" s="1">
        <v>44152</v>
      </c>
      <c r="E772" t="s">
        <v>138</v>
      </c>
      <c r="F772" s="1">
        <v>44103.833333333336</v>
      </c>
      <c r="G772" t="s">
        <v>111</v>
      </c>
      <c r="H772" t="s">
        <v>111</v>
      </c>
      <c r="I772" t="s">
        <v>111</v>
      </c>
      <c r="J772" t="s">
        <v>151</v>
      </c>
      <c r="L772" t="s">
        <v>152</v>
      </c>
      <c r="M772" t="s">
        <v>153</v>
      </c>
      <c r="N772" t="s">
        <v>154</v>
      </c>
      <c r="O772" t="s">
        <v>117</v>
      </c>
      <c r="P772">
        <v>96950</v>
      </c>
      <c r="Q772" t="s">
        <v>118</v>
      </c>
      <c r="S772">
        <v>16702358722</v>
      </c>
      <c r="U772">
        <v>561720</v>
      </c>
      <c r="V772" t="s">
        <v>120</v>
      </c>
      <c r="X772" t="s">
        <v>155</v>
      </c>
      <c r="Y772" t="s">
        <v>156</v>
      </c>
      <c r="Z772" t="s">
        <v>157</v>
      </c>
      <c r="AA772" t="s">
        <v>158</v>
      </c>
      <c r="AB772" t="s">
        <v>159</v>
      </c>
      <c r="AD772" t="s">
        <v>154</v>
      </c>
      <c r="AE772" t="s">
        <v>117</v>
      </c>
      <c r="AF772">
        <v>96950</v>
      </c>
      <c r="AG772" t="s">
        <v>118</v>
      </c>
      <c r="AI772">
        <v>16709890917</v>
      </c>
      <c r="AK772" t="s">
        <v>160</v>
      </c>
      <c r="BC772" t="str">
        <f>"49-9071.00"</f>
        <v>49-9071.00</v>
      </c>
      <c r="BD772" t="s">
        <v>125</v>
      </c>
      <c r="BE772" t="s">
        <v>161</v>
      </c>
      <c r="BF772" t="s">
        <v>125</v>
      </c>
      <c r="BG772">
        <v>1</v>
      </c>
      <c r="BH772">
        <v>1</v>
      </c>
      <c r="BI772" s="1">
        <v>44105</v>
      </c>
      <c r="BJ772" s="1">
        <v>44469</v>
      </c>
      <c r="BK772" s="1">
        <v>44152</v>
      </c>
      <c r="BL772" s="1">
        <v>44469</v>
      </c>
      <c r="BM772">
        <v>35</v>
      </c>
      <c r="BN772">
        <v>0</v>
      </c>
      <c r="BO772">
        <v>7</v>
      </c>
      <c r="BP772">
        <v>7</v>
      </c>
      <c r="BQ772">
        <v>7</v>
      </c>
      <c r="BR772">
        <v>7</v>
      </c>
      <c r="BS772">
        <v>7</v>
      </c>
      <c r="BT772">
        <v>0</v>
      </c>
      <c r="BU772" t="str">
        <f>"7:00 AM"</f>
        <v>7:00 AM</v>
      </c>
      <c r="BV772" t="str">
        <f>"5:00 PM"</f>
        <v>5:00 PM</v>
      </c>
      <c r="BW772" t="s">
        <v>162</v>
      </c>
      <c r="BX772">
        <v>0</v>
      </c>
      <c r="BY772">
        <v>6</v>
      </c>
      <c r="BZ772" t="s">
        <v>111</v>
      </c>
      <c r="CA772">
        <v>0</v>
      </c>
      <c r="CB772" s="2" t="s">
        <v>163</v>
      </c>
      <c r="CC772" t="s">
        <v>152</v>
      </c>
      <c r="CE772" t="s">
        <v>154</v>
      </c>
      <c r="CF772" t="s">
        <v>117</v>
      </c>
      <c r="CG772">
        <v>96950</v>
      </c>
      <c r="CH772" s="3">
        <v>12.64</v>
      </c>
      <c r="CI772" s="3">
        <v>12.64</v>
      </c>
      <c r="CJ772" s="3">
        <v>18.96</v>
      </c>
      <c r="CK772" s="3">
        <v>18.96</v>
      </c>
      <c r="CL772" t="s">
        <v>132</v>
      </c>
      <c r="CN772" t="s">
        <v>133</v>
      </c>
      <c r="CP772" t="s">
        <v>134</v>
      </c>
      <c r="CQ772" t="s">
        <v>134</v>
      </c>
      <c r="CR772" t="s">
        <v>134</v>
      </c>
      <c r="CS772" t="s">
        <v>134</v>
      </c>
      <c r="CT772" t="s">
        <v>134</v>
      </c>
      <c r="CU772" t="s">
        <v>134</v>
      </c>
      <c r="CV772" t="s">
        <v>134</v>
      </c>
      <c r="CW772" t="s">
        <v>9046</v>
      </c>
      <c r="CX772">
        <v>16709890917</v>
      </c>
      <c r="CY772" t="s">
        <v>160</v>
      </c>
      <c r="CZ772" t="s">
        <v>165</v>
      </c>
      <c r="DA772" t="s">
        <v>134</v>
      </c>
      <c r="DB772" t="s">
        <v>111</v>
      </c>
    </row>
    <row r="773" spans="1:108" ht="15" customHeight="1" x14ac:dyDescent="0.25">
      <c r="A773" t="s">
        <v>8692</v>
      </c>
      <c r="B773" t="s">
        <v>137</v>
      </c>
      <c r="C773" s="1">
        <v>44102.850913541668</v>
      </c>
      <c r="D773" s="1">
        <v>44152</v>
      </c>
      <c r="E773" t="s">
        <v>138</v>
      </c>
      <c r="F773" s="1">
        <v>44103.833333333336</v>
      </c>
      <c r="G773" t="s">
        <v>111</v>
      </c>
      <c r="H773" t="s">
        <v>111</v>
      </c>
      <c r="I773" t="s">
        <v>111</v>
      </c>
      <c r="J773" t="s">
        <v>151</v>
      </c>
      <c r="L773" t="s">
        <v>152</v>
      </c>
      <c r="M773" t="s">
        <v>153</v>
      </c>
      <c r="N773" t="s">
        <v>154</v>
      </c>
      <c r="O773" t="s">
        <v>117</v>
      </c>
      <c r="P773">
        <v>96950</v>
      </c>
      <c r="Q773" t="s">
        <v>118</v>
      </c>
      <c r="S773">
        <v>16702358722</v>
      </c>
      <c r="U773">
        <v>561720</v>
      </c>
      <c r="V773" t="s">
        <v>120</v>
      </c>
      <c r="X773" t="s">
        <v>155</v>
      </c>
      <c r="Y773" t="s">
        <v>156</v>
      </c>
      <c r="Z773" t="s">
        <v>157</v>
      </c>
      <c r="AA773" t="s">
        <v>158</v>
      </c>
      <c r="AB773" t="s">
        <v>159</v>
      </c>
      <c r="AD773" t="s">
        <v>154</v>
      </c>
      <c r="AE773" t="s">
        <v>117</v>
      </c>
      <c r="AF773">
        <v>96950</v>
      </c>
      <c r="AG773" t="s">
        <v>118</v>
      </c>
      <c r="AI773">
        <v>16709890917</v>
      </c>
      <c r="AK773" t="s">
        <v>160</v>
      </c>
      <c r="BC773" t="str">
        <f>"49-9071.00"</f>
        <v>49-9071.00</v>
      </c>
      <c r="BD773" t="s">
        <v>125</v>
      </c>
      <c r="BE773" t="s">
        <v>161</v>
      </c>
      <c r="BF773" t="s">
        <v>125</v>
      </c>
      <c r="BG773">
        <v>2</v>
      </c>
      <c r="BH773">
        <v>2</v>
      </c>
      <c r="BI773" s="1">
        <v>44105</v>
      </c>
      <c r="BJ773" s="1">
        <v>44469</v>
      </c>
      <c r="BK773" s="1">
        <v>44152</v>
      </c>
      <c r="BL773" s="1">
        <v>44469</v>
      </c>
      <c r="BM773">
        <v>35</v>
      </c>
      <c r="BN773">
        <v>0</v>
      </c>
      <c r="BO773">
        <v>7</v>
      </c>
      <c r="BP773">
        <v>7</v>
      </c>
      <c r="BQ773">
        <v>7</v>
      </c>
      <c r="BR773">
        <v>7</v>
      </c>
      <c r="BS773">
        <v>7</v>
      </c>
      <c r="BT773">
        <v>0</v>
      </c>
      <c r="BU773" t="str">
        <f>"7:00 AM"</f>
        <v>7:00 AM</v>
      </c>
      <c r="BV773" t="str">
        <f>"5:00 PM"</f>
        <v>5:00 PM</v>
      </c>
      <c r="BW773" t="s">
        <v>162</v>
      </c>
      <c r="BX773">
        <v>0</v>
      </c>
      <c r="BY773">
        <v>6</v>
      </c>
      <c r="BZ773" t="s">
        <v>111</v>
      </c>
      <c r="CA773">
        <v>0</v>
      </c>
      <c r="CB773" s="2" t="s">
        <v>163</v>
      </c>
      <c r="CC773" t="s">
        <v>152</v>
      </c>
      <c r="CE773" t="s">
        <v>154</v>
      </c>
      <c r="CF773" t="s">
        <v>117</v>
      </c>
      <c r="CG773">
        <v>96950</v>
      </c>
      <c r="CH773" s="3">
        <v>12.64</v>
      </c>
      <c r="CI773" s="3">
        <v>12.64</v>
      </c>
      <c r="CJ773" s="3">
        <v>18.96</v>
      </c>
      <c r="CK773" s="3">
        <v>18.96</v>
      </c>
      <c r="CL773" t="s">
        <v>132</v>
      </c>
      <c r="CN773" t="s">
        <v>133</v>
      </c>
      <c r="CP773" t="s">
        <v>134</v>
      </c>
      <c r="CQ773" t="s">
        <v>134</v>
      </c>
      <c r="CR773" t="s">
        <v>134</v>
      </c>
      <c r="CS773" t="s">
        <v>134</v>
      </c>
      <c r="CT773" t="s">
        <v>134</v>
      </c>
      <c r="CU773" t="s">
        <v>134</v>
      </c>
      <c r="CV773" t="s">
        <v>134</v>
      </c>
      <c r="CW773" t="s">
        <v>8693</v>
      </c>
      <c r="CX773">
        <v>16709890917</v>
      </c>
      <c r="CY773" t="s">
        <v>160</v>
      </c>
      <c r="CZ773" t="s">
        <v>165</v>
      </c>
      <c r="DA773" t="s">
        <v>134</v>
      </c>
      <c r="DB773" t="s">
        <v>111</v>
      </c>
    </row>
    <row r="774" spans="1:108" ht="15" customHeight="1" x14ac:dyDescent="0.25">
      <c r="A774" t="s">
        <v>7674</v>
      </c>
      <c r="B774" t="s">
        <v>109</v>
      </c>
      <c r="C774" s="1">
        <v>44102.982733217592</v>
      </c>
      <c r="D774" s="1">
        <v>44153</v>
      </c>
      <c r="E774" t="s">
        <v>138</v>
      </c>
      <c r="F774" s="1">
        <v>44102.833333333336</v>
      </c>
      <c r="G774" t="s">
        <v>134</v>
      </c>
      <c r="H774" t="s">
        <v>111</v>
      </c>
      <c r="I774" t="s">
        <v>111</v>
      </c>
      <c r="J774" t="s">
        <v>7675</v>
      </c>
      <c r="K774" t="s">
        <v>7676</v>
      </c>
      <c r="L774" t="s">
        <v>7677</v>
      </c>
      <c r="M774" t="s">
        <v>7678</v>
      </c>
      <c r="N774" t="s">
        <v>154</v>
      </c>
      <c r="O774" t="s">
        <v>117</v>
      </c>
      <c r="P774">
        <v>96950</v>
      </c>
      <c r="Q774" t="s">
        <v>118</v>
      </c>
      <c r="S774">
        <v>16703237827</v>
      </c>
      <c r="U774">
        <v>611110</v>
      </c>
      <c r="V774" t="s">
        <v>120</v>
      </c>
      <c r="X774" t="s">
        <v>1560</v>
      </c>
      <c r="Y774" t="s">
        <v>7679</v>
      </c>
      <c r="Z774" t="s">
        <v>7680</v>
      </c>
      <c r="AA774" t="s">
        <v>7681</v>
      </c>
      <c r="AB774" t="s">
        <v>7677</v>
      </c>
      <c r="AC774" t="s">
        <v>7678</v>
      </c>
      <c r="AD774" t="s">
        <v>154</v>
      </c>
      <c r="AE774" t="s">
        <v>117</v>
      </c>
      <c r="AF774">
        <v>96950</v>
      </c>
      <c r="AG774" t="s">
        <v>118</v>
      </c>
      <c r="AI774">
        <v>16703237827</v>
      </c>
      <c r="AK774" t="s">
        <v>7682</v>
      </c>
      <c r="BC774" t="str">
        <f>"39-9011.00"</f>
        <v>39-9011.00</v>
      </c>
      <c r="BD774" t="s">
        <v>805</v>
      </c>
      <c r="BE774" t="s">
        <v>7683</v>
      </c>
      <c r="BF774" t="s">
        <v>7684</v>
      </c>
      <c r="BG774">
        <v>1</v>
      </c>
      <c r="BI774" s="1">
        <v>44105</v>
      </c>
      <c r="BJ774" s="1">
        <v>44469</v>
      </c>
      <c r="BM774">
        <v>40</v>
      </c>
      <c r="BN774">
        <v>0</v>
      </c>
      <c r="BO774">
        <v>8</v>
      </c>
      <c r="BP774">
        <v>8</v>
      </c>
      <c r="BQ774">
        <v>8</v>
      </c>
      <c r="BR774">
        <v>8</v>
      </c>
      <c r="BS774">
        <v>8</v>
      </c>
      <c r="BT774">
        <v>0</v>
      </c>
      <c r="BU774" t="str">
        <f>"7:30 AM"</f>
        <v>7:30 AM</v>
      </c>
      <c r="BV774" t="str">
        <f>"4:30 PM"</f>
        <v>4:30 PM</v>
      </c>
      <c r="BW774" t="s">
        <v>128</v>
      </c>
      <c r="BX774">
        <v>6</v>
      </c>
      <c r="BY774">
        <v>6</v>
      </c>
      <c r="BZ774" t="s">
        <v>111</v>
      </c>
      <c r="CA774">
        <v>0</v>
      </c>
      <c r="CB774" s="2" t="s">
        <v>7685</v>
      </c>
      <c r="CC774" t="s">
        <v>7677</v>
      </c>
      <c r="CD774" t="s">
        <v>7678</v>
      </c>
      <c r="CE774" t="s">
        <v>154</v>
      </c>
      <c r="CF774" t="s">
        <v>117</v>
      </c>
      <c r="CG774">
        <v>96950</v>
      </c>
      <c r="CH774" s="3">
        <v>9.15</v>
      </c>
      <c r="CI774" s="3">
        <v>11.14</v>
      </c>
      <c r="CJ774" s="3">
        <v>13.72</v>
      </c>
      <c r="CK774" s="3">
        <v>16.71</v>
      </c>
      <c r="CL774" t="s">
        <v>132</v>
      </c>
      <c r="CN774" t="s">
        <v>133</v>
      </c>
      <c r="CP774" t="s">
        <v>111</v>
      </c>
      <c r="CQ774" t="s">
        <v>134</v>
      </c>
      <c r="CR774" t="s">
        <v>111</v>
      </c>
      <c r="CS774" t="s">
        <v>134</v>
      </c>
      <c r="CT774" t="s">
        <v>134</v>
      </c>
      <c r="CU774" t="s">
        <v>134</v>
      </c>
      <c r="CV774" t="s">
        <v>119</v>
      </c>
      <c r="CW774" t="s">
        <v>7686</v>
      </c>
      <c r="CX774">
        <v>16703237827</v>
      </c>
      <c r="CY774" t="s">
        <v>7687</v>
      </c>
      <c r="CZ774" t="s">
        <v>119</v>
      </c>
      <c r="DA774" t="s">
        <v>134</v>
      </c>
      <c r="DB774" t="s">
        <v>111</v>
      </c>
    </row>
    <row r="775" spans="1:108" ht="15" customHeight="1" x14ac:dyDescent="0.25">
      <c r="A775" t="s">
        <v>9375</v>
      </c>
      <c r="B775" t="s">
        <v>137</v>
      </c>
      <c r="C775" s="1">
        <v>44103.030185648146</v>
      </c>
      <c r="D775" s="1">
        <v>44152</v>
      </c>
      <c r="E775" t="s">
        <v>138</v>
      </c>
      <c r="F775" s="1">
        <v>44103.833333333336</v>
      </c>
      <c r="G775" t="s">
        <v>134</v>
      </c>
      <c r="H775" t="s">
        <v>111</v>
      </c>
      <c r="I775" t="s">
        <v>111</v>
      </c>
      <c r="J775" t="s">
        <v>9376</v>
      </c>
      <c r="K775" t="s">
        <v>7676</v>
      </c>
      <c r="L775" t="s">
        <v>7677</v>
      </c>
      <c r="M775" t="s">
        <v>7678</v>
      </c>
      <c r="N775" t="s">
        <v>154</v>
      </c>
      <c r="O775" t="s">
        <v>117</v>
      </c>
      <c r="P775">
        <v>96950</v>
      </c>
      <c r="Q775" t="s">
        <v>118</v>
      </c>
      <c r="S775">
        <v>16703237827</v>
      </c>
      <c r="U775">
        <v>6111</v>
      </c>
      <c r="V775" t="s">
        <v>120</v>
      </c>
      <c r="X775" t="s">
        <v>1560</v>
      </c>
      <c r="Y775" t="s">
        <v>7679</v>
      </c>
      <c r="Z775" t="s">
        <v>7680</v>
      </c>
      <c r="AA775" t="s">
        <v>7681</v>
      </c>
      <c r="AB775" t="s">
        <v>7677</v>
      </c>
      <c r="AC775" t="s">
        <v>7678</v>
      </c>
      <c r="AD775" t="s">
        <v>154</v>
      </c>
      <c r="AE775" t="s">
        <v>117</v>
      </c>
      <c r="AF775">
        <v>96950</v>
      </c>
      <c r="AG775" t="s">
        <v>118</v>
      </c>
      <c r="AI775">
        <v>16703237827</v>
      </c>
      <c r="AK775" t="s">
        <v>7682</v>
      </c>
      <c r="BC775" t="str">
        <f>"37-2011.00"</f>
        <v>37-2011.00</v>
      </c>
      <c r="BD775" t="s">
        <v>898</v>
      </c>
      <c r="BE775" t="s">
        <v>9377</v>
      </c>
      <c r="BF775" t="s">
        <v>9378</v>
      </c>
      <c r="BG775">
        <v>1</v>
      </c>
      <c r="BH775">
        <v>1</v>
      </c>
      <c r="BI775" s="1">
        <v>44105</v>
      </c>
      <c r="BJ775" s="1">
        <v>44469</v>
      </c>
      <c r="BK775" s="1">
        <v>44152</v>
      </c>
      <c r="BL775" s="1">
        <v>44469</v>
      </c>
      <c r="BM775">
        <v>40</v>
      </c>
      <c r="BN775">
        <v>0</v>
      </c>
      <c r="BO775">
        <v>7</v>
      </c>
      <c r="BP775">
        <v>7</v>
      </c>
      <c r="BQ775">
        <v>7</v>
      </c>
      <c r="BR775">
        <v>7</v>
      </c>
      <c r="BS775">
        <v>7</v>
      </c>
      <c r="BT775">
        <v>5</v>
      </c>
      <c r="BU775" t="str">
        <f>"3:00 PM"</f>
        <v>3:00 PM</v>
      </c>
      <c r="BV775" t="str">
        <f>"10:00 PM"</f>
        <v>10:00 PM</v>
      </c>
      <c r="BW775" t="s">
        <v>128</v>
      </c>
      <c r="BX775">
        <v>0</v>
      </c>
      <c r="BY775">
        <v>6</v>
      </c>
      <c r="BZ775" t="s">
        <v>111</v>
      </c>
      <c r="CA775">
        <v>0</v>
      </c>
      <c r="CB775" s="2" t="s">
        <v>9379</v>
      </c>
      <c r="CC775" t="s">
        <v>9380</v>
      </c>
      <c r="CD775" t="s">
        <v>6045</v>
      </c>
      <c r="CE775" t="s">
        <v>154</v>
      </c>
      <c r="CF775" t="s">
        <v>117</v>
      </c>
      <c r="CG775">
        <v>96950</v>
      </c>
      <c r="CH775" s="3">
        <v>10.42</v>
      </c>
      <c r="CI775" s="3">
        <v>10.42</v>
      </c>
      <c r="CJ775" s="3">
        <v>15.63</v>
      </c>
      <c r="CK775" s="3">
        <v>15.63</v>
      </c>
      <c r="CL775" t="s">
        <v>132</v>
      </c>
      <c r="CM775" t="s">
        <v>9381</v>
      </c>
      <c r="CN775" t="s">
        <v>133</v>
      </c>
      <c r="CP775" t="s">
        <v>111</v>
      </c>
      <c r="CQ775" t="s">
        <v>134</v>
      </c>
      <c r="CR775" t="s">
        <v>111</v>
      </c>
      <c r="CS775" t="s">
        <v>134</v>
      </c>
      <c r="CT775" t="s">
        <v>134</v>
      </c>
      <c r="CU775" t="s">
        <v>134</v>
      </c>
      <c r="CV775" t="s">
        <v>119</v>
      </c>
      <c r="CW775" t="s">
        <v>9382</v>
      </c>
      <c r="CX775">
        <v>16703237827</v>
      </c>
      <c r="CY775" t="s">
        <v>7687</v>
      </c>
      <c r="CZ775" t="s">
        <v>119</v>
      </c>
      <c r="DA775" t="s">
        <v>134</v>
      </c>
      <c r="DB775" t="s">
        <v>111</v>
      </c>
    </row>
    <row r="776" spans="1:108" ht="15" customHeight="1" x14ac:dyDescent="0.25">
      <c r="A776" t="s">
        <v>6360</v>
      </c>
      <c r="B776" t="s">
        <v>193</v>
      </c>
      <c r="C776" s="1">
        <v>44103.765452546293</v>
      </c>
      <c r="D776" s="1">
        <v>44140</v>
      </c>
      <c r="E776" t="s">
        <v>110</v>
      </c>
      <c r="G776" t="s">
        <v>111</v>
      </c>
      <c r="H776" t="s">
        <v>111</v>
      </c>
      <c r="I776" t="s">
        <v>111</v>
      </c>
      <c r="J776" t="s">
        <v>6361</v>
      </c>
      <c r="L776" t="s">
        <v>1805</v>
      </c>
      <c r="N776" t="s">
        <v>116</v>
      </c>
      <c r="O776" t="s">
        <v>117</v>
      </c>
      <c r="P776">
        <v>96950</v>
      </c>
      <c r="Q776" t="s">
        <v>118</v>
      </c>
      <c r="S776">
        <v>16702358778</v>
      </c>
      <c r="U776">
        <v>23622</v>
      </c>
      <c r="V776" t="s">
        <v>120</v>
      </c>
      <c r="X776" t="s">
        <v>920</v>
      </c>
      <c r="Y776" t="s">
        <v>6362</v>
      </c>
      <c r="Z776" t="s">
        <v>922</v>
      </c>
      <c r="AA776" t="s">
        <v>333</v>
      </c>
      <c r="AB776" t="s">
        <v>1805</v>
      </c>
      <c r="AD776" t="s">
        <v>116</v>
      </c>
      <c r="AE776" t="s">
        <v>117</v>
      </c>
      <c r="AF776">
        <v>96950</v>
      </c>
      <c r="AG776" t="s">
        <v>118</v>
      </c>
      <c r="AI776">
        <v>16702358778</v>
      </c>
      <c r="AK776" t="s">
        <v>923</v>
      </c>
      <c r="BC776" t="str">
        <f>"43-3031.00"</f>
        <v>43-3031.00</v>
      </c>
      <c r="BD776" t="s">
        <v>176</v>
      </c>
      <c r="BE776" t="s">
        <v>6363</v>
      </c>
      <c r="BF776" t="s">
        <v>219</v>
      </c>
      <c r="BG776">
        <v>1</v>
      </c>
      <c r="BI776" s="1">
        <v>44105</v>
      </c>
      <c r="BJ776" s="1">
        <v>44469</v>
      </c>
      <c r="BM776">
        <v>40</v>
      </c>
      <c r="BN776">
        <v>0</v>
      </c>
      <c r="BO776">
        <v>8</v>
      </c>
      <c r="BP776">
        <v>8</v>
      </c>
      <c r="BQ776">
        <v>8</v>
      </c>
      <c r="BR776">
        <v>8</v>
      </c>
      <c r="BS776">
        <v>8</v>
      </c>
      <c r="BT776">
        <v>0</v>
      </c>
      <c r="BU776" t="str">
        <f>"8:00 AM"</f>
        <v>8:00 AM</v>
      </c>
      <c r="BV776" t="str">
        <f>"5:00 PM"</f>
        <v>5:00 PM</v>
      </c>
      <c r="BW776" t="s">
        <v>128</v>
      </c>
      <c r="BX776">
        <v>0</v>
      </c>
      <c r="BY776">
        <v>0</v>
      </c>
      <c r="BZ776" t="s">
        <v>111</v>
      </c>
      <c r="CA776">
        <v>0</v>
      </c>
      <c r="CB776" s="2" t="s">
        <v>6364</v>
      </c>
      <c r="CC776" t="s">
        <v>6365</v>
      </c>
      <c r="CE776" t="s">
        <v>154</v>
      </c>
      <c r="CF776" t="s">
        <v>117</v>
      </c>
      <c r="CG776">
        <v>96950</v>
      </c>
      <c r="CH776" s="3">
        <v>13.9</v>
      </c>
      <c r="CI776" s="3">
        <v>13.9</v>
      </c>
      <c r="CJ776" s="3">
        <v>20.85</v>
      </c>
      <c r="CK776" s="3">
        <v>20.85</v>
      </c>
      <c r="CL776" t="s">
        <v>132</v>
      </c>
      <c r="CM776" t="s">
        <v>286</v>
      </c>
      <c r="CN776" t="s">
        <v>133</v>
      </c>
      <c r="CP776" t="s">
        <v>111</v>
      </c>
      <c r="CQ776" t="s">
        <v>134</v>
      </c>
      <c r="CR776" t="s">
        <v>134</v>
      </c>
      <c r="CS776" t="s">
        <v>134</v>
      </c>
      <c r="CT776" t="s">
        <v>119</v>
      </c>
      <c r="CU776" t="s">
        <v>134</v>
      </c>
      <c r="CV776" t="s">
        <v>134</v>
      </c>
      <c r="CW776" t="s">
        <v>1812</v>
      </c>
      <c r="CX776">
        <v>16702358778</v>
      </c>
      <c r="CY776" t="s">
        <v>923</v>
      </c>
      <c r="CZ776" t="s">
        <v>119</v>
      </c>
      <c r="DA776" t="s">
        <v>134</v>
      </c>
      <c r="DB776" t="s">
        <v>111</v>
      </c>
    </row>
    <row r="777" spans="1:108" ht="15" customHeight="1" x14ac:dyDescent="0.25">
      <c r="A777" t="s">
        <v>5618</v>
      </c>
      <c r="B777" t="s">
        <v>109</v>
      </c>
      <c r="C777" s="1">
        <v>44103.827252430558</v>
      </c>
      <c r="D777" s="1">
        <v>44151</v>
      </c>
      <c r="E777" t="s">
        <v>110</v>
      </c>
      <c r="G777" t="s">
        <v>111</v>
      </c>
      <c r="H777" t="s">
        <v>111</v>
      </c>
      <c r="I777" t="s">
        <v>111</v>
      </c>
      <c r="J777" t="s">
        <v>865</v>
      </c>
      <c r="L777" t="s">
        <v>866</v>
      </c>
      <c r="N777" t="s">
        <v>154</v>
      </c>
      <c r="O777" t="s">
        <v>117</v>
      </c>
      <c r="P777">
        <v>96950</v>
      </c>
      <c r="Q777" t="s">
        <v>118</v>
      </c>
      <c r="S777">
        <v>16702338040</v>
      </c>
      <c r="U777">
        <v>53111</v>
      </c>
      <c r="V777" t="s">
        <v>120</v>
      </c>
      <c r="X777" t="s">
        <v>867</v>
      </c>
      <c r="Y777" t="s">
        <v>868</v>
      </c>
      <c r="Z777" t="s">
        <v>869</v>
      </c>
      <c r="AA777" t="s">
        <v>789</v>
      </c>
      <c r="AB777" t="s">
        <v>866</v>
      </c>
      <c r="AD777" t="s">
        <v>154</v>
      </c>
      <c r="AE777" t="s">
        <v>117</v>
      </c>
      <c r="AF777">
        <v>96950</v>
      </c>
      <c r="AG777" t="s">
        <v>118</v>
      </c>
      <c r="AI777">
        <v>16702338040</v>
      </c>
      <c r="AK777" t="s">
        <v>870</v>
      </c>
      <c r="BC777" t="str">
        <f>"49-9071.00"</f>
        <v>49-9071.00</v>
      </c>
      <c r="BD777" t="s">
        <v>125</v>
      </c>
      <c r="BE777" t="s">
        <v>871</v>
      </c>
      <c r="BF777" t="s">
        <v>872</v>
      </c>
      <c r="BG777">
        <v>3</v>
      </c>
      <c r="BI777" s="1">
        <v>44166</v>
      </c>
      <c r="BJ777" s="1">
        <v>44469</v>
      </c>
      <c r="BM777">
        <v>40</v>
      </c>
      <c r="BN777">
        <v>0</v>
      </c>
      <c r="BO777">
        <v>8</v>
      </c>
      <c r="BP777">
        <v>8</v>
      </c>
      <c r="BQ777">
        <v>8</v>
      </c>
      <c r="BR777">
        <v>8</v>
      </c>
      <c r="BS777">
        <v>8</v>
      </c>
      <c r="BT777">
        <v>0</v>
      </c>
      <c r="BU777" t="str">
        <f>"9:00 AM"</f>
        <v>9:00 AM</v>
      </c>
      <c r="BV777" t="str">
        <f>"5:00 PM"</f>
        <v>5:00 PM</v>
      </c>
      <c r="BW777" t="s">
        <v>162</v>
      </c>
      <c r="BX777">
        <v>3</v>
      </c>
      <c r="BY777">
        <v>0</v>
      </c>
      <c r="BZ777" t="s">
        <v>111</v>
      </c>
      <c r="CA777">
        <v>0</v>
      </c>
      <c r="CB777" s="2" t="s">
        <v>873</v>
      </c>
      <c r="CC777" t="s">
        <v>866</v>
      </c>
      <c r="CE777" t="s">
        <v>154</v>
      </c>
      <c r="CF777" t="s">
        <v>117</v>
      </c>
      <c r="CG777">
        <v>96950</v>
      </c>
      <c r="CH777" s="3">
        <v>12.64</v>
      </c>
      <c r="CI777" s="3">
        <v>13</v>
      </c>
      <c r="CJ777" s="3">
        <v>18.96</v>
      </c>
      <c r="CK777" s="3">
        <v>19.5</v>
      </c>
      <c r="CL777" t="s">
        <v>132</v>
      </c>
      <c r="CM777" t="s">
        <v>268</v>
      </c>
      <c r="CN777" t="s">
        <v>133</v>
      </c>
      <c r="CP777" t="s">
        <v>111</v>
      </c>
      <c r="CQ777" t="s">
        <v>134</v>
      </c>
      <c r="CR777" t="s">
        <v>111</v>
      </c>
      <c r="CS777" t="s">
        <v>134</v>
      </c>
      <c r="CT777" t="s">
        <v>134</v>
      </c>
      <c r="CU777" t="s">
        <v>134</v>
      </c>
      <c r="CV777" t="s">
        <v>119</v>
      </c>
      <c r="CW777" t="s">
        <v>874</v>
      </c>
      <c r="CX777">
        <v>16702338040</v>
      </c>
      <c r="CY777" t="s">
        <v>875</v>
      </c>
      <c r="CZ777" t="s">
        <v>119</v>
      </c>
      <c r="DA777" t="s">
        <v>134</v>
      </c>
      <c r="DB777" t="s">
        <v>111</v>
      </c>
    </row>
    <row r="778" spans="1:108" ht="15" customHeight="1" x14ac:dyDescent="0.25">
      <c r="A778" t="s">
        <v>2362</v>
      </c>
      <c r="B778" t="s">
        <v>109</v>
      </c>
      <c r="C778" s="1">
        <v>44103.838355555556</v>
      </c>
      <c r="D778" s="1">
        <v>44151</v>
      </c>
      <c r="E778" t="s">
        <v>110</v>
      </c>
      <c r="G778" t="s">
        <v>111</v>
      </c>
      <c r="H778" t="s">
        <v>111</v>
      </c>
      <c r="I778" t="s">
        <v>111</v>
      </c>
      <c r="J778" t="s">
        <v>2363</v>
      </c>
      <c r="L778" t="s">
        <v>2364</v>
      </c>
      <c r="N778" t="s">
        <v>154</v>
      </c>
      <c r="O778" t="s">
        <v>117</v>
      </c>
      <c r="P778">
        <v>96950</v>
      </c>
      <c r="Q778" t="s">
        <v>118</v>
      </c>
      <c r="S778">
        <v>16702353334</v>
      </c>
      <c r="U778">
        <v>71312</v>
      </c>
      <c r="V778" t="s">
        <v>120</v>
      </c>
      <c r="X778" t="s">
        <v>2365</v>
      </c>
      <c r="Y778" t="s">
        <v>2366</v>
      </c>
      <c r="Z778" t="s">
        <v>2365</v>
      </c>
      <c r="AA778" t="s">
        <v>123</v>
      </c>
      <c r="AB778" t="s">
        <v>2364</v>
      </c>
      <c r="AD778" t="s">
        <v>154</v>
      </c>
      <c r="AE778" t="s">
        <v>117</v>
      </c>
      <c r="AF778">
        <v>96950</v>
      </c>
      <c r="AG778" t="s">
        <v>118</v>
      </c>
      <c r="AI778">
        <v>16702353334</v>
      </c>
      <c r="AK778" t="s">
        <v>875</v>
      </c>
      <c r="BC778" t="str">
        <f>"49-9091.00"</f>
        <v>49-9091.00</v>
      </c>
      <c r="BD778" t="s">
        <v>2367</v>
      </c>
      <c r="BE778" t="s">
        <v>2368</v>
      </c>
      <c r="BF778" t="s">
        <v>2369</v>
      </c>
      <c r="BG778">
        <v>3</v>
      </c>
      <c r="BI778" s="1">
        <v>44166</v>
      </c>
      <c r="BJ778" s="1">
        <v>44469</v>
      </c>
      <c r="BM778">
        <v>40</v>
      </c>
      <c r="BN778">
        <v>0</v>
      </c>
      <c r="BO778">
        <v>8</v>
      </c>
      <c r="BP778">
        <v>8</v>
      </c>
      <c r="BQ778">
        <v>8</v>
      </c>
      <c r="BR778">
        <v>8</v>
      </c>
      <c r="BS778">
        <v>8</v>
      </c>
      <c r="BT778">
        <v>0</v>
      </c>
      <c r="BU778" t="str">
        <f>"9:00 AM"</f>
        <v>9:00 AM</v>
      </c>
      <c r="BV778" t="str">
        <f>"5:00 PM"</f>
        <v>5:00 PM</v>
      </c>
      <c r="BW778" t="s">
        <v>162</v>
      </c>
      <c r="BX778">
        <v>3</v>
      </c>
      <c r="BY778">
        <v>3</v>
      </c>
      <c r="BZ778" t="s">
        <v>111</v>
      </c>
      <c r="CA778">
        <v>0</v>
      </c>
      <c r="CB778" t="s">
        <v>2370</v>
      </c>
      <c r="CC778" t="s">
        <v>2364</v>
      </c>
      <c r="CD778" t="s">
        <v>2371</v>
      </c>
      <c r="CE778" t="s">
        <v>154</v>
      </c>
      <c r="CF778" t="s">
        <v>117</v>
      </c>
      <c r="CG778">
        <v>96950</v>
      </c>
      <c r="CH778" s="3">
        <v>12.76</v>
      </c>
      <c r="CI778" s="3">
        <v>12.8</v>
      </c>
      <c r="CJ778" s="3">
        <v>19.14</v>
      </c>
      <c r="CK778" s="3">
        <v>19.2</v>
      </c>
      <c r="CL778" t="s">
        <v>132</v>
      </c>
      <c r="CM778" t="s">
        <v>162</v>
      </c>
      <c r="CN778" t="s">
        <v>133</v>
      </c>
      <c r="CP778" t="s">
        <v>111</v>
      </c>
      <c r="CQ778" t="s">
        <v>134</v>
      </c>
      <c r="CR778" t="s">
        <v>111</v>
      </c>
      <c r="CS778" t="s">
        <v>134</v>
      </c>
      <c r="CT778" t="s">
        <v>134</v>
      </c>
      <c r="CU778" t="s">
        <v>134</v>
      </c>
      <c r="CV778" t="s">
        <v>119</v>
      </c>
      <c r="CW778" t="s">
        <v>874</v>
      </c>
      <c r="CX778">
        <v>16702353334</v>
      </c>
      <c r="CY778" t="s">
        <v>875</v>
      </c>
      <c r="CZ778" t="s">
        <v>119</v>
      </c>
      <c r="DA778" t="s">
        <v>134</v>
      </c>
      <c r="DB778" t="s">
        <v>111</v>
      </c>
    </row>
    <row r="779" spans="1:108" ht="15" customHeight="1" x14ac:dyDescent="0.25">
      <c r="A779" t="s">
        <v>7047</v>
      </c>
      <c r="B779" t="s">
        <v>193</v>
      </c>
      <c r="C779" s="1">
        <v>44103.849887152777</v>
      </c>
      <c r="D779" s="1">
        <v>44161</v>
      </c>
      <c r="E779" t="s">
        <v>110</v>
      </c>
      <c r="G779" t="s">
        <v>111</v>
      </c>
      <c r="H779" t="s">
        <v>111</v>
      </c>
      <c r="I779" t="s">
        <v>111</v>
      </c>
      <c r="J779" t="s">
        <v>1362</v>
      </c>
      <c r="K779" t="s">
        <v>7048</v>
      </c>
      <c r="L779" t="s">
        <v>7049</v>
      </c>
      <c r="N779" t="s">
        <v>154</v>
      </c>
      <c r="O779" t="s">
        <v>117</v>
      </c>
      <c r="P779">
        <v>96950</v>
      </c>
      <c r="Q779" t="s">
        <v>118</v>
      </c>
      <c r="S779">
        <v>16702334378</v>
      </c>
      <c r="U779">
        <v>561520</v>
      </c>
      <c r="V779" t="s">
        <v>120</v>
      </c>
      <c r="X779" t="s">
        <v>1364</v>
      </c>
      <c r="Y779" t="s">
        <v>1365</v>
      </c>
      <c r="Z779" t="s">
        <v>1366</v>
      </c>
      <c r="AA779" t="s">
        <v>185</v>
      </c>
      <c r="AB779" t="s">
        <v>7049</v>
      </c>
      <c r="AD779" t="s">
        <v>154</v>
      </c>
      <c r="AE779" t="s">
        <v>117</v>
      </c>
      <c r="AF779">
        <v>96950</v>
      </c>
      <c r="AG779" t="s">
        <v>118</v>
      </c>
      <c r="AI779">
        <v>16702334378</v>
      </c>
      <c r="AK779" t="s">
        <v>875</v>
      </c>
      <c r="BC779" t="str">
        <f>"41-3041.00"</f>
        <v>41-3041.00</v>
      </c>
      <c r="BD779" t="s">
        <v>4583</v>
      </c>
      <c r="BE779" t="s">
        <v>7050</v>
      </c>
      <c r="BF779" t="s">
        <v>7051</v>
      </c>
      <c r="BG779">
        <v>3</v>
      </c>
      <c r="BI779" s="1">
        <v>44166</v>
      </c>
      <c r="BJ779" s="1">
        <v>44469</v>
      </c>
      <c r="BM779">
        <v>40</v>
      </c>
      <c r="BN779">
        <v>0</v>
      </c>
      <c r="BO779">
        <v>8</v>
      </c>
      <c r="BP779">
        <v>8</v>
      </c>
      <c r="BQ779">
        <v>8</v>
      </c>
      <c r="BR779">
        <v>8</v>
      </c>
      <c r="BS779">
        <v>8</v>
      </c>
      <c r="BT779">
        <v>0</v>
      </c>
      <c r="BU779" t="str">
        <f>"9:00 AM"</f>
        <v>9:00 AM</v>
      </c>
      <c r="BV779" t="str">
        <f>"5:00 PM"</f>
        <v>5:00 PM</v>
      </c>
      <c r="BW779" t="s">
        <v>162</v>
      </c>
      <c r="BX779">
        <v>3</v>
      </c>
      <c r="BY779">
        <v>3</v>
      </c>
      <c r="BZ779" t="s">
        <v>111</v>
      </c>
      <c r="CA779">
        <v>0</v>
      </c>
      <c r="CB779" t="s">
        <v>7052</v>
      </c>
      <c r="CC779" t="s">
        <v>7053</v>
      </c>
      <c r="CE779" t="s">
        <v>154</v>
      </c>
      <c r="CF779" t="s">
        <v>117</v>
      </c>
      <c r="CG779">
        <v>96950</v>
      </c>
      <c r="CH779" s="3">
        <v>10.83</v>
      </c>
      <c r="CI779" s="3">
        <v>10.9</v>
      </c>
      <c r="CJ779" s="3">
        <v>16.25</v>
      </c>
      <c r="CK779" s="3">
        <v>16.350000000000001</v>
      </c>
      <c r="CL779" t="s">
        <v>132</v>
      </c>
      <c r="CM779" t="s">
        <v>874</v>
      </c>
      <c r="CN779" t="s">
        <v>133</v>
      </c>
      <c r="CP779" t="s">
        <v>111</v>
      </c>
      <c r="CQ779" t="s">
        <v>134</v>
      </c>
      <c r="CR779" t="s">
        <v>111</v>
      </c>
      <c r="CS779" t="s">
        <v>134</v>
      </c>
      <c r="CT779" t="s">
        <v>134</v>
      </c>
      <c r="CU779" t="s">
        <v>134</v>
      </c>
      <c r="CV779" t="s">
        <v>119</v>
      </c>
      <c r="CW779" t="s">
        <v>874</v>
      </c>
      <c r="CX779">
        <v>16702334378</v>
      </c>
      <c r="CY779" t="s">
        <v>875</v>
      </c>
      <c r="CZ779" t="s">
        <v>119</v>
      </c>
      <c r="DA779" t="s">
        <v>134</v>
      </c>
      <c r="DB779" t="s">
        <v>111</v>
      </c>
    </row>
    <row r="780" spans="1:108" ht="15" customHeight="1" x14ac:dyDescent="0.25">
      <c r="A780" t="s">
        <v>1698</v>
      </c>
      <c r="B780" t="s">
        <v>137</v>
      </c>
      <c r="C780" s="1">
        <v>44103.984135879633</v>
      </c>
      <c r="D780" s="1">
        <v>44162</v>
      </c>
      <c r="E780" t="s">
        <v>110</v>
      </c>
      <c r="G780" t="s">
        <v>134</v>
      </c>
      <c r="H780" t="s">
        <v>111</v>
      </c>
      <c r="I780" t="s">
        <v>111</v>
      </c>
      <c r="J780" t="s">
        <v>1699</v>
      </c>
      <c r="L780" t="s">
        <v>1700</v>
      </c>
      <c r="M780" t="s">
        <v>1701</v>
      </c>
      <c r="N780" t="s">
        <v>116</v>
      </c>
      <c r="O780" t="s">
        <v>117</v>
      </c>
      <c r="P780">
        <v>96950</v>
      </c>
      <c r="Q780" t="s">
        <v>118</v>
      </c>
      <c r="S780">
        <v>16702878107</v>
      </c>
      <c r="U780">
        <v>562991</v>
      </c>
      <c r="V780" t="s">
        <v>120</v>
      </c>
      <c r="X780" t="s">
        <v>1702</v>
      </c>
      <c r="Y780" t="s">
        <v>1703</v>
      </c>
      <c r="Z780" t="s">
        <v>1704</v>
      </c>
      <c r="AA780" t="s">
        <v>711</v>
      </c>
      <c r="AB780" t="s">
        <v>1700</v>
      </c>
      <c r="AC780" t="s">
        <v>1701</v>
      </c>
      <c r="AD780" t="s">
        <v>116</v>
      </c>
      <c r="AE780" t="s">
        <v>117</v>
      </c>
      <c r="AF780">
        <v>96950</v>
      </c>
      <c r="AG780" t="s">
        <v>118</v>
      </c>
      <c r="AI780">
        <v>16702878107</v>
      </c>
      <c r="AK780" t="s">
        <v>1705</v>
      </c>
      <c r="BC780" t="str">
        <f>"53-3032.00"</f>
        <v>53-3032.00</v>
      </c>
      <c r="BD780" t="s">
        <v>279</v>
      </c>
      <c r="BE780" t="s">
        <v>1706</v>
      </c>
      <c r="BF780" t="s">
        <v>1707</v>
      </c>
      <c r="BG780">
        <v>2</v>
      </c>
      <c r="BH780">
        <v>2</v>
      </c>
      <c r="BI780" s="1">
        <v>44167</v>
      </c>
      <c r="BJ780" s="1">
        <v>45261</v>
      </c>
      <c r="BK780" s="1">
        <v>44167</v>
      </c>
      <c r="BL780" s="1">
        <v>45261</v>
      </c>
      <c r="BM780">
        <v>35</v>
      </c>
      <c r="BN780">
        <v>0</v>
      </c>
      <c r="BO780">
        <v>7</v>
      </c>
      <c r="BP780">
        <v>7</v>
      </c>
      <c r="BQ780">
        <v>7</v>
      </c>
      <c r="BR780">
        <v>7</v>
      </c>
      <c r="BS780">
        <v>7</v>
      </c>
      <c r="BT780">
        <v>0</v>
      </c>
      <c r="BU780" t="str">
        <f>"9:00 AM"</f>
        <v>9:00 AM</v>
      </c>
      <c r="BV780" t="str">
        <f>"5:00 PM"</f>
        <v>5:00 PM</v>
      </c>
      <c r="BW780" t="s">
        <v>128</v>
      </c>
      <c r="BX780">
        <v>0</v>
      </c>
      <c r="BY780">
        <v>12</v>
      </c>
      <c r="BZ780" t="s">
        <v>111</v>
      </c>
      <c r="CA780">
        <v>0</v>
      </c>
      <c r="CB780" t="s">
        <v>1708</v>
      </c>
      <c r="CC780" t="s">
        <v>1701</v>
      </c>
      <c r="CD780" t="s">
        <v>1700</v>
      </c>
      <c r="CE780" t="s">
        <v>116</v>
      </c>
      <c r="CF780" t="s">
        <v>117</v>
      </c>
      <c r="CG780">
        <v>96950</v>
      </c>
      <c r="CH780" s="3">
        <v>13.85</v>
      </c>
      <c r="CI780" s="3">
        <v>13.85</v>
      </c>
      <c r="CJ780" s="3">
        <v>20.78</v>
      </c>
      <c r="CK780" s="3">
        <v>20.78</v>
      </c>
      <c r="CL780" t="s">
        <v>132</v>
      </c>
      <c r="CN780" t="s">
        <v>133</v>
      </c>
      <c r="CP780" t="s">
        <v>111</v>
      </c>
      <c r="CQ780" t="s">
        <v>134</v>
      </c>
      <c r="CR780" t="s">
        <v>111</v>
      </c>
      <c r="CS780" t="s">
        <v>134</v>
      </c>
      <c r="CT780" t="s">
        <v>119</v>
      </c>
      <c r="CU780" t="s">
        <v>134</v>
      </c>
      <c r="CV780" t="s">
        <v>119</v>
      </c>
      <c r="CW780" t="s">
        <v>1709</v>
      </c>
      <c r="CX780">
        <v>16702878107</v>
      </c>
      <c r="CY780" t="s">
        <v>1705</v>
      </c>
      <c r="CZ780" t="s">
        <v>119</v>
      </c>
      <c r="DA780" t="s">
        <v>134</v>
      </c>
      <c r="DB780" t="s">
        <v>111</v>
      </c>
    </row>
    <row r="781" spans="1:108" ht="15" customHeight="1" x14ac:dyDescent="0.25">
      <c r="A781" t="s">
        <v>9392</v>
      </c>
      <c r="B781" t="s">
        <v>137</v>
      </c>
      <c r="C781" s="1">
        <v>44104.248338310186</v>
      </c>
      <c r="D781" s="1">
        <v>44158</v>
      </c>
      <c r="E781" t="s">
        <v>110</v>
      </c>
      <c r="G781" t="s">
        <v>111</v>
      </c>
      <c r="H781" t="s">
        <v>111</v>
      </c>
      <c r="I781" t="s">
        <v>111</v>
      </c>
      <c r="J781" t="s">
        <v>5175</v>
      </c>
      <c r="K781" t="s">
        <v>1459</v>
      </c>
      <c r="L781" t="s">
        <v>3310</v>
      </c>
      <c r="M781" t="s">
        <v>1460</v>
      </c>
      <c r="N781" t="s">
        <v>116</v>
      </c>
      <c r="O781" t="s">
        <v>117</v>
      </c>
      <c r="P781">
        <v>96950</v>
      </c>
      <c r="Q781" t="s">
        <v>118</v>
      </c>
      <c r="S781">
        <v>16707837461</v>
      </c>
      <c r="U781">
        <v>56132</v>
      </c>
      <c r="V781" t="s">
        <v>120</v>
      </c>
      <c r="X781" t="s">
        <v>1461</v>
      </c>
      <c r="Y781" t="s">
        <v>5176</v>
      </c>
      <c r="Z781" t="s">
        <v>1462</v>
      </c>
      <c r="AA781" t="s">
        <v>333</v>
      </c>
      <c r="AB781" t="s">
        <v>3310</v>
      </c>
      <c r="AC781" t="s">
        <v>1460</v>
      </c>
      <c r="AD781" t="s">
        <v>116</v>
      </c>
      <c r="AE781" t="s">
        <v>117</v>
      </c>
      <c r="AF781">
        <v>96950</v>
      </c>
      <c r="AG781" t="s">
        <v>118</v>
      </c>
      <c r="AI781">
        <v>16707837461</v>
      </c>
      <c r="AK781" t="s">
        <v>1280</v>
      </c>
      <c r="BC781" t="str">
        <f>"37-2012.00"</f>
        <v>37-2012.00</v>
      </c>
      <c r="BD781" t="s">
        <v>424</v>
      </c>
      <c r="BE781" t="s">
        <v>9393</v>
      </c>
      <c r="BF781" t="s">
        <v>779</v>
      </c>
      <c r="BG781">
        <v>4</v>
      </c>
      <c r="BH781">
        <v>4</v>
      </c>
      <c r="BI781" s="1">
        <v>44123</v>
      </c>
      <c r="BJ781" s="1">
        <v>44487</v>
      </c>
      <c r="BK781" s="1">
        <v>44158</v>
      </c>
      <c r="BL781" s="1">
        <v>44487</v>
      </c>
      <c r="BM781">
        <v>35</v>
      </c>
      <c r="BN781">
        <v>0</v>
      </c>
      <c r="BO781">
        <v>7</v>
      </c>
      <c r="BP781">
        <v>7</v>
      </c>
      <c r="BQ781">
        <v>7</v>
      </c>
      <c r="BR781">
        <v>7</v>
      </c>
      <c r="BS781">
        <v>7</v>
      </c>
      <c r="BT781">
        <v>0</v>
      </c>
      <c r="BU781" t="str">
        <f>"9:00 AM"</f>
        <v>9:00 AM</v>
      </c>
      <c r="BV781" t="str">
        <f>"4:00 PM"</f>
        <v>4:00 PM</v>
      </c>
      <c r="BW781" t="s">
        <v>128</v>
      </c>
      <c r="BX781">
        <v>0</v>
      </c>
      <c r="BY781">
        <v>2</v>
      </c>
      <c r="BZ781" t="s">
        <v>111</v>
      </c>
      <c r="CA781">
        <v>0</v>
      </c>
      <c r="CB781" s="2" t="s">
        <v>9394</v>
      </c>
      <c r="CC781" t="s">
        <v>1460</v>
      </c>
      <c r="CD781" t="s">
        <v>3310</v>
      </c>
      <c r="CE781" t="s">
        <v>116</v>
      </c>
      <c r="CF781" t="s">
        <v>117</v>
      </c>
      <c r="CG781">
        <v>96950</v>
      </c>
      <c r="CH781" s="3">
        <v>9.41</v>
      </c>
      <c r="CI781" s="3">
        <v>9.41</v>
      </c>
      <c r="CJ781" s="3">
        <v>14.11</v>
      </c>
      <c r="CK781" s="3">
        <v>14.11</v>
      </c>
      <c r="CL781" t="s">
        <v>132</v>
      </c>
      <c r="CM781" t="s">
        <v>1464</v>
      </c>
      <c r="CN781" t="s">
        <v>133</v>
      </c>
      <c r="CP781" t="s">
        <v>111</v>
      </c>
      <c r="CQ781" t="s">
        <v>134</v>
      </c>
      <c r="CR781" t="s">
        <v>134</v>
      </c>
      <c r="CS781" t="s">
        <v>134</v>
      </c>
      <c r="CT781" t="s">
        <v>119</v>
      </c>
      <c r="CU781" t="s">
        <v>134</v>
      </c>
      <c r="CV781" t="s">
        <v>119</v>
      </c>
      <c r="CW781" t="s">
        <v>1285</v>
      </c>
      <c r="CX781">
        <v>16707837461</v>
      </c>
      <c r="CY781" t="s">
        <v>1280</v>
      </c>
      <c r="CZ781" t="s">
        <v>1178</v>
      </c>
      <c r="DA781" t="s">
        <v>134</v>
      </c>
      <c r="DB781" t="s">
        <v>111</v>
      </c>
    </row>
    <row r="782" spans="1:108" ht="15" customHeight="1" x14ac:dyDescent="0.25">
      <c r="A782" t="s">
        <v>5174</v>
      </c>
      <c r="B782" t="s">
        <v>137</v>
      </c>
      <c r="C782" s="1">
        <v>44104.272887847219</v>
      </c>
      <c r="D782" s="1">
        <v>44153</v>
      </c>
      <c r="E782" t="s">
        <v>110</v>
      </c>
      <c r="G782" t="s">
        <v>111</v>
      </c>
      <c r="H782" t="s">
        <v>134</v>
      </c>
      <c r="I782" t="s">
        <v>111</v>
      </c>
      <c r="J782" t="s">
        <v>5175</v>
      </c>
      <c r="K782" t="s">
        <v>1459</v>
      </c>
      <c r="L782" t="s">
        <v>3310</v>
      </c>
      <c r="M782" t="s">
        <v>1460</v>
      </c>
      <c r="N782" t="s">
        <v>116</v>
      </c>
      <c r="O782" t="s">
        <v>117</v>
      </c>
      <c r="P782">
        <v>96950</v>
      </c>
      <c r="Q782" t="s">
        <v>118</v>
      </c>
      <c r="S782">
        <v>16707837461</v>
      </c>
      <c r="U782">
        <v>56132</v>
      </c>
      <c r="V782" t="s">
        <v>120</v>
      </c>
      <c r="X782" t="s">
        <v>1461</v>
      </c>
      <c r="Y782" t="s">
        <v>5176</v>
      </c>
      <c r="Z782" t="s">
        <v>1462</v>
      </c>
      <c r="AA782" t="s">
        <v>333</v>
      </c>
      <c r="AB782" t="s">
        <v>1463</v>
      </c>
      <c r="AC782" t="s">
        <v>5177</v>
      </c>
      <c r="AD782" t="s">
        <v>116</v>
      </c>
      <c r="AE782" t="s">
        <v>117</v>
      </c>
      <c r="AF782">
        <v>96950</v>
      </c>
      <c r="AG782" t="s">
        <v>118</v>
      </c>
      <c r="AI782">
        <v>16707837461</v>
      </c>
      <c r="AK782" t="s">
        <v>1280</v>
      </c>
      <c r="BC782" t="str">
        <f>"35-2015.00"</f>
        <v>35-2015.00</v>
      </c>
      <c r="BD782" t="s">
        <v>4784</v>
      </c>
      <c r="BE782" t="s">
        <v>5178</v>
      </c>
      <c r="BF782" t="s">
        <v>395</v>
      </c>
      <c r="BG782">
        <v>6</v>
      </c>
      <c r="BH782">
        <v>6</v>
      </c>
      <c r="BI782" s="1">
        <v>44140</v>
      </c>
      <c r="BJ782" s="1">
        <v>44504</v>
      </c>
      <c r="BK782" s="1">
        <v>44153</v>
      </c>
      <c r="BL782" s="1">
        <v>44504</v>
      </c>
      <c r="BM782">
        <v>35</v>
      </c>
      <c r="BN782">
        <v>0</v>
      </c>
      <c r="BO782">
        <v>7</v>
      </c>
      <c r="BP782">
        <v>7</v>
      </c>
      <c r="BQ782">
        <v>7</v>
      </c>
      <c r="BR782">
        <v>7</v>
      </c>
      <c r="BS782">
        <v>7</v>
      </c>
      <c r="BT782">
        <v>0</v>
      </c>
      <c r="BU782" t="str">
        <f>"8:00 AM"</f>
        <v>8:00 AM</v>
      </c>
      <c r="BV782" t="str">
        <f>"4:00 AM"</f>
        <v>4:00 AM</v>
      </c>
      <c r="BW782" t="s">
        <v>128</v>
      </c>
      <c r="BX782">
        <v>0</v>
      </c>
      <c r="BY782">
        <v>12</v>
      </c>
      <c r="BZ782" t="s">
        <v>111</v>
      </c>
      <c r="CA782">
        <v>0</v>
      </c>
      <c r="CB782" s="2" t="s">
        <v>5179</v>
      </c>
      <c r="CC782" t="s">
        <v>1460</v>
      </c>
      <c r="CD782" t="s">
        <v>3310</v>
      </c>
      <c r="CE782" t="s">
        <v>116</v>
      </c>
      <c r="CF782" t="s">
        <v>117</v>
      </c>
      <c r="CG782">
        <v>96950</v>
      </c>
      <c r="CH782" s="3">
        <v>11.01</v>
      </c>
      <c r="CI782" s="3">
        <v>11.01</v>
      </c>
      <c r="CJ782" s="3">
        <v>16.510000000000002</v>
      </c>
      <c r="CK782" s="3">
        <v>16.510000000000002</v>
      </c>
      <c r="CL782" t="s">
        <v>132</v>
      </c>
      <c r="CM782" t="s">
        <v>1464</v>
      </c>
      <c r="CN782" t="s">
        <v>133</v>
      </c>
      <c r="CP782" t="s">
        <v>111</v>
      </c>
      <c r="CQ782" t="s">
        <v>134</v>
      </c>
      <c r="CR782" t="s">
        <v>134</v>
      </c>
      <c r="CS782" t="s">
        <v>134</v>
      </c>
      <c r="CT782" t="s">
        <v>119</v>
      </c>
      <c r="CU782" t="s">
        <v>134</v>
      </c>
      <c r="CV782" t="s">
        <v>119</v>
      </c>
      <c r="CW782" t="s">
        <v>1285</v>
      </c>
      <c r="CX782">
        <v>16707837461</v>
      </c>
      <c r="CY782" t="s">
        <v>1280</v>
      </c>
      <c r="CZ782" t="s">
        <v>1178</v>
      </c>
      <c r="DA782" t="s">
        <v>134</v>
      </c>
      <c r="DB782" t="s">
        <v>111</v>
      </c>
    </row>
    <row r="783" spans="1:108" ht="15" customHeight="1" x14ac:dyDescent="0.25">
      <c r="A783" t="s">
        <v>8850</v>
      </c>
      <c r="B783" t="s">
        <v>193</v>
      </c>
      <c r="C783" s="1">
        <v>44104.297691435182</v>
      </c>
      <c r="D783" s="1">
        <v>44172</v>
      </c>
      <c r="E783" t="s">
        <v>138</v>
      </c>
      <c r="F783" s="1">
        <v>44103.833333333336</v>
      </c>
      <c r="G783" t="s">
        <v>111</v>
      </c>
      <c r="H783" t="s">
        <v>111</v>
      </c>
      <c r="I783" t="s">
        <v>111</v>
      </c>
      <c r="J783" t="s">
        <v>7604</v>
      </c>
      <c r="K783" t="s">
        <v>3190</v>
      </c>
      <c r="L783" t="s">
        <v>3194</v>
      </c>
      <c r="N783" t="s">
        <v>116</v>
      </c>
      <c r="O783" t="s">
        <v>117</v>
      </c>
      <c r="P783">
        <v>96950</v>
      </c>
      <c r="Q783" t="s">
        <v>118</v>
      </c>
      <c r="S783">
        <v>16709892288</v>
      </c>
      <c r="U783">
        <v>72251</v>
      </c>
      <c r="V783" t="s">
        <v>120</v>
      </c>
      <c r="X783" t="s">
        <v>3192</v>
      </c>
      <c r="Y783" t="s">
        <v>3193</v>
      </c>
      <c r="AA783" t="s">
        <v>185</v>
      </c>
      <c r="AB783" t="s">
        <v>3194</v>
      </c>
      <c r="AD783" t="s">
        <v>116</v>
      </c>
      <c r="AE783" t="s">
        <v>117</v>
      </c>
      <c r="AF783">
        <v>96950</v>
      </c>
      <c r="AG783" t="s">
        <v>118</v>
      </c>
      <c r="AI783">
        <v>16709892288</v>
      </c>
      <c r="AK783" t="s">
        <v>3195</v>
      </c>
      <c r="BC783" t="str">
        <f>"35-2014.00"</f>
        <v>35-2014.00</v>
      </c>
      <c r="BD783" t="s">
        <v>393</v>
      </c>
      <c r="BE783" t="s">
        <v>7605</v>
      </c>
      <c r="BF783" t="s">
        <v>395</v>
      </c>
      <c r="BG783">
        <v>2</v>
      </c>
      <c r="BI783" s="1">
        <v>44105</v>
      </c>
      <c r="BJ783" s="1">
        <v>44469</v>
      </c>
      <c r="BM783">
        <v>40</v>
      </c>
      <c r="BN783">
        <v>6</v>
      </c>
      <c r="BO783">
        <v>0</v>
      </c>
      <c r="BP783">
        <v>6</v>
      </c>
      <c r="BQ783">
        <v>6</v>
      </c>
      <c r="BR783">
        <v>6</v>
      </c>
      <c r="BS783">
        <v>8</v>
      </c>
      <c r="BT783">
        <v>8</v>
      </c>
      <c r="BU783" t="str">
        <f>"10:00 AM"</f>
        <v>10:00 AM</v>
      </c>
      <c r="BV783" t="str">
        <f>"9:00 PM"</f>
        <v>9:00 PM</v>
      </c>
      <c r="BW783" t="s">
        <v>128</v>
      </c>
      <c r="BX783">
        <v>0</v>
      </c>
      <c r="BY783">
        <v>6</v>
      </c>
      <c r="BZ783" t="s">
        <v>111</v>
      </c>
      <c r="CA783">
        <v>0</v>
      </c>
      <c r="CB783" t="s">
        <v>7606</v>
      </c>
      <c r="CC783" t="s">
        <v>7607</v>
      </c>
      <c r="CE783" t="s">
        <v>116</v>
      </c>
      <c r="CF783" t="s">
        <v>117</v>
      </c>
      <c r="CG783">
        <v>96950</v>
      </c>
      <c r="CH783" s="3">
        <v>10.68</v>
      </c>
      <c r="CI783" s="3">
        <v>10.68</v>
      </c>
      <c r="CJ783" s="3">
        <v>16.02</v>
      </c>
      <c r="CK783" s="3">
        <v>16.02</v>
      </c>
      <c r="CL783" t="s">
        <v>132</v>
      </c>
      <c r="CM783" t="s">
        <v>162</v>
      </c>
      <c r="CN783" t="s">
        <v>133</v>
      </c>
      <c r="CP783" t="s">
        <v>111</v>
      </c>
      <c r="CQ783" t="s">
        <v>134</v>
      </c>
      <c r="CR783" t="s">
        <v>111</v>
      </c>
      <c r="CS783" t="s">
        <v>134</v>
      </c>
      <c r="CT783" t="s">
        <v>119</v>
      </c>
      <c r="CU783" t="s">
        <v>134</v>
      </c>
      <c r="CV783" t="s">
        <v>119</v>
      </c>
      <c r="CW783" t="s">
        <v>8851</v>
      </c>
      <c r="CX783">
        <v>16709892288</v>
      </c>
      <c r="CY783" t="s">
        <v>5839</v>
      </c>
      <c r="CZ783" t="s">
        <v>119</v>
      </c>
      <c r="DA783" t="s">
        <v>134</v>
      </c>
      <c r="DB783" t="s">
        <v>111</v>
      </c>
    </row>
    <row r="784" spans="1:108" ht="15" customHeight="1" x14ac:dyDescent="0.25">
      <c r="A784" t="s">
        <v>7603</v>
      </c>
      <c r="B784" t="s">
        <v>193</v>
      </c>
      <c r="C784" s="1">
        <v>44104.307731712965</v>
      </c>
      <c r="D784" s="1">
        <v>44172</v>
      </c>
      <c r="E784" t="s">
        <v>110</v>
      </c>
      <c r="G784" t="s">
        <v>111</v>
      </c>
      <c r="H784" t="s">
        <v>111</v>
      </c>
      <c r="I784" t="s">
        <v>111</v>
      </c>
      <c r="J784" t="s">
        <v>7604</v>
      </c>
      <c r="K784" t="s">
        <v>3190</v>
      </c>
      <c r="L784" t="s">
        <v>3194</v>
      </c>
      <c r="N784" t="s">
        <v>116</v>
      </c>
      <c r="O784" t="s">
        <v>117</v>
      </c>
      <c r="P784">
        <v>96950</v>
      </c>
      <c r="Q784" t="s">
        <v>118</v>
      </c>
      <c r="S784">
        <v>16709892288</v>
      </c>
      <c r="U784">
        <v>72251</v>
      </c>
      <c r="V784" t="s">
        <v>120</v>
      </c>
      <c r="X784" t="s">
        <v>3192</v>
      </c>
      <c r="Y784" t="s">
        <v>3193</v>
      </c>
      <c r="AA784" t="s">
        <v>185</v>
      </c>
      <c r="AB784" t="s">
        <v>3194</v>
      </c>
      <c r="AD784" t="s">
        <v>116</v>
      </c>
      <c r="AE784" t="s">
        <v>117</v>
      </c>
      <c r="AF784">
        <v>96950</v>
      </c>
      <c r="AG784" t="s">
        <v>118</v>
      </c>
      <c r="AI784">
        <v>16709892288</v>
      </c>
      <c r="AK784" t="s">
        <v>3195</v>
      </c>
      <c r="BC784" t="str">
        <f>"35-2014.00"</f>
        <v>35-2014.00</v>
      </c>
      <c r="BD784" t="s">
        <v>393</v>
      </c>
      <c r="BE784" t="s">
        <v>7605</v>
      </c>
      <c r="BF784" t="s">
        <v>395</v>
      </c>
      <c r="BG784">
        <v>2</v>
      </c>
      <c r="BI784" s="1">
        <v>44105</v>
      </c>
      <c r="BJ784" s="1">
        <v>44469</v>
      </c>
      <c r="BM784">
        <v>40</v>
      </c>
      <c r="BN784">
        <v>8</v>
      </c>
      <c r="BO784">
        <v>6</v>
      </c>
      <c r="BP784">
        <v>0</v>
      </c>
      <c r="BQ784">
        <v>6</v>
      </c>
      <c r="BR784">
        <v>6</v>
      </c>
      <c r="BS784">
        <v>6</v>
      </c>
      <c r="BT784">
        <v>8</v>
      </c>
      <c r="BU784" t="str">
        <f>"10:00 AM"</f>
        <v>10:00 AM</v>
      </c>
      <c r="BV784" t="str">
        <f>"9:00 PM"</f>
        <v>9:00 PM</v>
      </c>
      <c r="BW784" t="s">
        <v>128</v>
      </c>
      <c r="BX784">
        <v>0</v>
      </c>
      <c r="BY784">
        <v>6</v>
      </c>
      <c r="BZ784" t="s">
        <v>111</v>
      </c>
      <c r="CA784">
        <v>0</v>
      </c>
      <c r="CB784" t="s">
        <v>7606</v>
      </c>
      <c r="CC784" t="s">
        <v>7607</v>
      </c>
      <c r="CE784" t="s">
        <v>116</v>
      </c>
      <c r="CF784" t="s">
        <v>117</v>
      </c>
      <c r="CG784">
        <v>96950</v>
      </c>
      <c r="CH784" s="3">
        <v>10.68</v>
      </c>
      <c r="CI784" s="3">
        <v>10.68</v>
      </c>
      <c r="CJ784" s="3">
        <v>16.02</v>
      </c>
      <c r="CK784" s="3">
        <v>16.02</v>
      </c>
      <c r="CL784" t="s">
        <v>132</v>
      </c>
      <c r="CM784" t="s">
        <v>119</v>
      </c>
      <c r="CN784" t="s">
        <v>133</v>
      </c>
      <c r="CP784" t="s">
        <v>111</v>
      </c>
      <c r="CQ784" t="s">
        <v>134</v>
      </c>
      <c r="CR784" t="s">
        <v>111</v>
      </c>
      <c r="CS784" t="s">
        <v>134</v>
      </c>
      <c r="CT784" t="s">
        <v>119</v>
      </c>
      <c r="CU784" t="s">
        <v>134</v>
      </c>
      <c r="CV784" t="s">
        <v>119</v>
      </c>
      <c r="CW784" t="s">
        <v>7608</v>
      </c>
      <c r="CX784">
        <v>16709892288</v>
      </c>
      <c r="CY784" t="s">
        <v>5839</v>
      </c>
      <c r="CZ784" t="s">
        <v>119</v>
      </c>
      <c r="DA784" t="s">
        <v>134</v>
      </c>
      <c r="DB784" t="s">
        <v>111</v>
      </c>
    </row>
    <row r="785" spans="1:111" ht="15" customHeight="1" x14ac:dyDescent="0.25">
      <c r="A785" t="s">
        <v>5835</v>
      </c>
      <c r="B785" t="s">
        <v>109</v>
      </c>
      <c r="C785" s="1">
        <v>44104.322453935187</v>
      </c>
      <c r="D785" s="1">
        <v>44179</v>
      </c>
      <c r="E785" t="s">
        <v>138</v>
      </c>
      <c r="F785" s="1">
        <v>44103.833333333336</v>
      </c>
      <c r="G785" t="s">
        <v>111</v>
      </c>
      <c r="H785" t="s">
        <v>111</v>
      </c>
      <c r="I785" t="s">
        <v>111</v>
      </c>
      <c r="J785" t="s">
        <v>3189</v>
      </c>
      <c r="K785" t="s">
        <v>3190</v>
      </c>
      <c r="L785" t="s">
        <v>3191</v>
      </c>
      <c r="N785" t="s">
        <v>116</v>
      </c>
      <c r="O785" t="s">
        <v>117</v>
      </c>
      <c r="P785">
        <v>96950</v>
      </c>
      <c r="Q785" t="s">
        <v>118</v>
      </c>
      <c r="S785">
        <v>16702852784</v>
      </c>
      <c r="U785">
        <v>72251</v>
      </c>
      <c r="V785" t="s">
        <v>120</v>
      </c>
      <c r="X785" t="s">
        <v>3192</v>
      </c>
      <c r="Y785" t="s">
        <v>3193</v>
      </c>
      <c r="AA785" t="s">
        <v>185</v>
      </c>
      <c r="AB785" t="s">
        <v>3194</v>
      </c>
      <c r="AD785" t="s">
        <v>116</v>
      </c>
      <c r="AE785" t="s">
        <v>117</v>
      </c>
      <c r="AF785">
        <v>96950</v>
      </c>
      <c r="AG785" t="s">
        <v>118</v>
      </c>
      <c r="AI785">
        <v>16702852784</v>
      </c>
      <c r="AK785" t="s">
        <v>3195</v>
      </c>
      <c r="BC785" t="str">
        <f>"35-3031.00"</f>
        <v>35-3031.00</v>
      </c>
      <c r="BD785" t="s">
        <v>585</v>
      </c>
      <c r="BE785" t="s">
        <v>3196</v>
      </c>
      <c r="BF785" t="s">
        <v>3197</v>
      </c>
      <c r="BG785">
        <v>1</v>
      </c>
      <c r="BI785" s="1">
        <v>44105</v>
      </c>
      <c r="BJ785" s="1">
        <v>44469</v>
      </c>
      <c r="BM785">
        <v>40</v>
      </c>
      <c r="BN785">
        <v>8</v>
      </c>
      <c r="BO785">
        <v>0</v>
      </c>
      <c r="BP785">
        <v>6</v>
      </c>
      <c r="BQ785">
        <v>6</v>
      </c>
      <c r="BR785">
        <v>6</v>
      </c>
      <c r="BS785">
        <v>6</v>
      </c>
      <c r="BT785">
        <v>8</v>
      </c>
      <c r="BU785" t="str">
        <f>"10:00 AM"</f>
        <v>10:00 AM</v>
      </c>
      <c r="BV785" t="str">
        <f>"9:00 PM"</f>
        <v>9:00 PM</v>
      </c>
      <c r="BW785" t="s">
        <v>162</v>
      </c>
      <c r="BX785">
        <v>0</v>
      </c>
      <c r="BY785">
        <v>3</v>
      </c>
      <c r="BZ785" t="s">
        <v>111</v>
      </c>
      <c r="CA785">
        <v>0</v>
      </c>
      <c r="CB785" t="s">
        <v>119</v>
      </c>
      <c r="CC785" t="s">
        <v>5836</v>
      </c>
      <c r="CD785" t="s">
        <v>5837</v>
      </c>
      <c r="CE785" t="s">
        <v>116</v>
      </c>
      <c r="CF785" t="s">
        <v>117</v>
      </c>
      <c r="CG785">
        <v>96950</v>
      </c>
      <c r="CH785" s="3">
        <v>9.23</v>
      </c>
      <c r="CI785" s="3">
        <v>9.23</v>
      </c>
      <c r="CJ785" s="3">
        <v>13.85</v>
      </c>
      <c r="CK785" s="3">
        <v>13.85</v>
      </c>
      <c r="CL785" t="s">
        <v>132</v>
      </c>
      <c r="CM785" t="s">
        <v>119</v>
      </c>
      <c r="CN785" t="s">
        <v>133</v>
      </c>
      <c r="CP785" t="s">
        <v>111</v>
      </c>
      <c r="CQ785" t="s">
        <v>134</v>
      </c>
      <c r="CR785" t="s">
        <v>111</v>
      </c>
      <c r="CS785" t="s">
        <v>134</v>
      </c>
      <c r="CT785" t="s">
        <v>119</v>
      </c>
      <c r="CU785" t="s">
        <v>134</v>
      </c>
      <c r="CV785" t="s">
        <v>119</v>
      </c>
      <c r="CW785" t="s">
        <v>5838</v>
      </c>
      <c r="CX785">
        <v>16709892288</v>
      </c>
      <c r="CY785" t="s">
        <v>5839</v>
      </c>
      <c r="CZ785" t="s">
        <v>119</v>
      </c>
      <c r="DA785" t="s">
        <v>134</v>
      </c>
      <c r="DB785" t="s">
        <v>111</v>
      </c>
    </row>
    <row r="786" spans="1:111" ht="15" customHeight="1" x14ac:dyDescent="0.25">
      <c r="A786" t="s">
        <v>2827</v>
      </c>
      <c r="B786" t="s">
        <v>193</v>
      </c>
      <c r="C786" s="1">
        <v>44104.400623958332</v>
      </c>
      <c r="D786" s="1">
        <v>44158</v>
      </c>
      <c r="E786" t="s">
        <v>138</v>
      </c>
      <c r="F786" s="1">
        <v>44103.833333333336</v>
      </c>
      <c r="G786" t="s">
        <v>134</v>
      </c>
      <c r="H786" t="s">
        <v>111</v>
      </c>
      <c r="I786" t="s">
        <v>111</v>
      </c>
      <c r="J786" t="s">
        <v>1991</v>
      </c>
      <c r="K786" t="s">
        <v>1992</v>
      </c>
      <c r="L786" t="s">
        <v>1993</v>
      </c>
      <c r="M786" t="s">
        <v>1994</v>
      </c>
      <c r="N786" t="s">
        <v>154</v>
      </c>
      <c r="O786" t="s">
        <v>117</v>
      </c>
      <c r="P786">
        <v>96950</v>
      </c>
      <c r="Q786" t="s">
        <v>118</v>
      </c>
      <c r="R786" t="s">
        <v>286</v>
      </c>
      <c r="S786">
        <v>16702336669</v>
      </c>
      <c r="U786">
        <v>56152</v>
      </c>
      <c r="V786" t="s">
        <v>120</v>
      </c>
      <c r="X786" t="s">
        <v>1995</v>
      </c>
      <c r="Y786" t="s">
        <v>1996</v>
      </c>
      <c r="Z786" t="s">
        <v>863</v>
      </c>
      <c r="AA786" t="s">
        <v>814</v>
      </c>
      <c r="AB786" t="s">
        <v>1993</v>
      </c>
      <c r="AC786" t="s">
        <v>1994</v>
      </c>
      <c r="AD786" t="s">
        <v>154</v>
      </c>
      <c r="AE786" t="s">
        <v>117</v>
      </c>
      <c r="AF786">
        <v>96950</v>
      </c>
      <c r="AG786" t="s">
        <v>118</v>
      </c>
      <c r="AH786" t="s">
        <v>286</v>
      </c>
      <c r="AI786">
        <v>16702336669</v>
      </c>
      <c r="AK786" t="s">
        <v>1997</v>
      </c>
      <c r="BC786" t="str">
        <f>"11-1021.00"</f>
        <v>11-1021.00</v>
      </c>
      <c r="BD786" t="s">
        <v>838</v>
      </c>
      <c r="BE786" t="s">
        <v>1998</v>
      </c>
      <c r="BF786" t="s">
        <v>1999</v>
      </c>
      <c r="BG786">
        <v>1</v>
      </c>
      <c r="BI786" s="1">
        <v>44105</v>
      </c>
      <c r="BJ786" s="1">
        <v>44469</v>
      </c>
      <c r="BM786">
        <v>40</v>
      </c>
      <c r="BN786">
        <v>0</v>
      </c>
      <c r="BO786">
        <v>8</v>
      </c>
      <c r="BP786">
        <v>8</v>
      </c>
      <c r="BQ786">
        <v>8</v>
      </c>
      <c r="BR786">
        <v>8</v>
      </c>
      <c r="BS786">
        <v>8</v>
      </c>
      <c r="BT786">
        <v>0</v>
      </c>
      <c r="BU786" t="str">
        <f>"9:00 AM"</f>
        <v>9:00 AM</v>
      </c>
      <c r="BV786" t="str">
        <f>"6:00 PM"</f>
        <v>6:00 PM</v>
      </c>
      <c r="BW786" t="s">
        <v>349</v>
      </c>
      <c r="BX786">
        <v>0</v>
      </c>
      <c r="BY786">
        <v>12</v>
      </c>
      <c r="BZ786" t="s">
        <v>134</v>
      </c>
      <c r="CA786">
        <v>3</v>
      </c>
      <c r="CB786" s="2" t="s">
        <v>2000</v>
      </c>
      <c r="CC786" t="s">
        <v>1994</v>
      </c>
      <c r="CD786" t="s">
        <v>1993</v>
      </c>
      <c r="CE786" t="s">
        <v>154</v>
      </c>
      <c r="CF786" t="s">
        <v>117</v>
      </c>
      <c r="CG786">
        <v>96950</v>
      </c>
      <c r="CH786" s="3">
        <v>30.92</v>
      </c>
      <c r="CI786" s="3">
        <v>30.92</v>
      </c>
      <c r="CJ786" s="3">
        <v>46.38</v>
      </c>
      <c r="CK786" s="3">
        <v>46.38</v>
      </c>
      <c r="CL786" t="s">
        <v>132</v>
      </c>
      <c r="CM786" t="s">
        <v>286</v>
      </c>
      <c r="CN786" t="s">
        <v>133</v>
      </c>
      <c r="CP786" t="s">
        <v>111</v>
      </c>
      <c r="CQ786" t="s">
        <v>134</v>
      </c>
      <c r="CR786" t="s">
        <v>111</v>
      </c>
      <c r="CS786" t="s">
        <v>134</v>
      </c>
      <c r="CT786" t="s">
        <v>119</v>
      </c>
      <c r="CU786" t="s">
        <v>134</v>
      </c>
      <c r="CV786" t="s">
        <v>119</v>
      </c>
      <c r="CW786" t="s">
        <v>2001</v>
      </c>
      <c r="CX786">
        <v>16702336669</v>
      </c>
      <c r="CY786" t="s">
        <v>1997</v>
      </c>
      <c r="CZ786" t="s">
        <v>119</v>
      </c>
      <c r="DA786" t="s">
        <v>134</v>
      </c>
      <c r="DB786" t="s">
        <v>111</v>
      </c>
    </row>
    <row r="787" spans="1:111" ht="15" customHeight="1" x14ac:dyDescent="0.25">
      <c r="A787" t="s">
        <v>3949</v>
      </c>
      <c r="B787" t="s">
        <v>137</v>
      </c>
      <c r="C787" s="1">
        <v>44104.842583564816</v>
      </c>
      <c r="D787" s="1">
        <v>44147</v>
      </c>
      <c r="E787" t="s">
        <v>138</v>
      </c>
      <c r="F787" s="1">
        <v>44240.791666666664</v>
      </c>
      <c r="G787" t="s">
        <v>134</v>
      </c>
      <c r="H787" t="s">
        <v>111</v>
      </c>
      <c r="I787" t="s">
        <v>111</v>
      </c>
      <c r="J787" t="s">
        <v>2286</v>
      </c>
      <c r="K787" t="s">
        <v>2286</v>
      </c>
      <c r="L787" t="s">
        <v>2287</v>
      </c>
      <c r="M787" t="s">
        <v>3950</v>
      </c>
      <c r="N787" t="s">
        <v>116</v>
      </c>
      <c r="O787" t="s">
        <v>117</v>
      </c>
      <c r="P787">
        <v>96950</v>
      </c>
      <c r="Q787" t="s">
        <v>118</v>
      </c>
      <c r="S787">
        <v>16702342856</v>
      </c>
      <c r="U787">
        <v>561320</v>
      </c>
      <c r="V787" t="s">
        <v>120</v>
      </c>
      <c r="X787" t="s">
        <v>2288</v>
      </c>
      <c r="Y787" t="s">
        <v>2289</v>
      </c>
      <c r="Z787" t="s">
        <v>2290</v>
      </c>
      <c r="AA787" t="s">
        <v>123</v>
      </c>
      <c r="AB787" t="s">
        <v>2287</v>
      </c>
      <c r="AC787" t="s">
        <v>3950</v>
      </c>
      <c r="AD787" t="s">
        <v>116</v>
      </c>
      <c r="AE787" t="s">
        <v>117</v>
      </c>
      <c r="AF787">
        <v>96950</v>
      </c>
      <c r="AG787" t="s">
        <v>118</v>
      </c>
      <c r="AH787" t="s">
        <v>119</v>
      </c>
      <c r="AI787">
        <v>16702342856</v>
      </c>
      <c r="AK787" t="s">
        <v>2291</v>
      </c>
      <c r="BC787" t="str">
        <f>"13-2011.01"</f>
        <v>13-2011.01</v>
      </c>
      <c r="BD787" t="s">
        <v>1024</v>
      </c>
      <c r="BE787" t="s">
        <v>3951</v>
      </c>
      <c r="BF787" t="s">
        <v>1026</v>
      </c>
      <c r="BG787">
        <v>1</v>
      </c>
      <c r="BH787">
        <v>1</v>
      </c>
      <c r="BI787" s="1">
        <v>44242</v>
      </c>
      <c r="BJ787" s="1">
        <v>45336</v>
      </c>
      <c r="BK787" s="1">
        <v>44242</v>
      </c>
      <c r="BL787" s="1">
        <v>45336</v>
      </c>
      <c r="BM787">
        <v>40</v>
      </c>
      <c r="BN787">
        <v>0</v>
      </c>
      <c r="BO787">
        <v>8</v>
      </c>
      <c r="BP787">
        <v>8</v>
      </c>
      <c r="BQ787">
        <v>8</v>
      </c>
      <c r="BR787">
        <v>8</v>
      </c>
      <c r="BS787">
        <v>8</v>
      </c>
      <c r="BT787">
        <v>0</v>
      </c>
      <c r="BU787" t="str">
        <f>"8:00 AM"</f>
        <v>8:00 AM</v>
      </c>
      <c r="BV787" t="str">
        <f>"5:00 PM"</f>
        <v>5:00 PM</v>
      </c>
      <c r="BW787" t="s">
        <v>415</v>
      </c>
      <c r="BX787">
        <v>0</v>
      </c>
      <c r="BY787">
        <v>48</v>
      </c>
      <c r="BZ787" t="s">
        <v>111</v>
      </c>
      <c r="CA787">
        <v>0</v>
      </c>
      <c r="CB787" t="s">
        <v>3952</v>
      </c>
      <c r="CC787" t="s">
        <v>2287</v>
      </c>
      <c r="CD787" t="s">
        <v>3950</v>
      </c>
      <c r="CE787" t="s">
        <v>116</v>
      </c>
      <c r="CF787" t="s">
        <v>117</v>
      </c>
      <c r="CG787">
        <v>96950</v>
      </c>
      <c r="CH787" s="3">
        <v>14.85</v>
      </c>
      <c r="CI787" s="3">
        <v>14.85</v>
      </c>
      <c r="CJ787" s="3">
        <v>22.28</v>
      </c>
      <c r="CK787" s="3">
        <v>22.28</v>
      </c>
      <c r="CL787" t="s">
        <v>132</v>
      </c>
      <c r="CM787" t="s">
        <v>286</v>
      </c>
      <c r="CN787" t="s">
        <v>133</v>
      </c>
      <c r="CP787" t="s">
        <v>111</v>
      </c>
      <c r="CQ787" t="s">
        <v>134</v>
      </c>
      <c r="CR787" t="s">
        <v>111</v>
      </c>
      <c r="CS787" t="s">
        <v>134</v>
      </c>
      <c r="CT787" t="s">
        <v>119</v>
      </c>
      <c r="CU787" t="s">
        <v>134</v>
      </c>
      <c r="CV787" t="s">
        <v>119</v>
      </c>
      <c r="CW787" t="s">
        <v>2295</v>
      </c>
      <c r="CX787">
        <v>16702342856</v>
      </c>
      <c r="CY787" t="s">
        <v>2291</v>
      </c>
      <c r="CZ787" t="s">
        <v>286</v>
      </c>
      <c r="DA787" t="s">
        <v>134</v>
      </c>
      <c r="DB787" t="s">
        <v>111</v>
      </c>
    </row>
    <row r="788" spans="1:111" ht="15" customHeight="1" x14ac:dyDescent="0.25">
      <c r="A788" t="s">
        <v>4918</v>
      </c>
      <c r="B788" t="s">
        <v>137</v>
      </c>
      <c r="C788" s="1">
        <v>44104.845910069445</v>
      </c>
      <c r="D788" s="1">
        <v>44147</v>
      </c>
      <c r="E788" t="s">
        <v>138</v>
      </c>
      <c r="F788" s="1">
        <v>44240.791666666664</v>
      </c>
      <c r="G788" t="s">
        <v>111</v>
      </c>
      <c r="H788" t="s">
        <v>111</v>
      </c>
      <c r="I788" t="s">
        <v>111</v>
      </c>
      <c r="J788" t="s">
        <v>2286</v>
      </c>
      <c r="K788" t="s">
        <v>2286</v>
      </c>
      <c r="L788" t="s">
        <v>2287</v>
      </c>
      <c r="M788" t="s">
        <v>3950</v>
      </c>
      <c r="N788" t="s">
        <v>116</v>
      </c>
      <c r="O788" t="s">
        <v>117</v>
      </c>
      <c r="P788">
        <v>96950</v>
      </c>
      <c r="Q788" t="s">
        <v>118</v>
      </c>
      <c r="S788">
        <v>16702342856</v>
      </c>
      <c r="U788">
        <v>561320</v>
      </c>
      <c r="V788" t="s">
        <v>120</v>
      </c>
      <c r="X788" t="s">
        <v>2288</v>
      </c>
      <c r="Y788" t="s">
        <v>2289</v>
      </c>
      <c r="Z788" t="s">
        <v>2290</v>
      </c>
      <c r="AA788" t="s">
        <v>123</v>
      </c>
      <c r="AB788" t="s">
        <v>2287</v>
      </c>
      <c r="AC788" t="s">
        <v>3950</v>
      </c>
      <c r="AD788" t="s">
        <v>116</v>
      </c>
      <c r="AE788" t="s">
        <v>117</v>
      </c>
      <c r="AF788">
        <v>96950</v>
      </c>
      <c r="AG788" t="s">
        <v>118</v>
      </c>
      <c r="AH788" t="s">
        <v>119</v>
      </c>
      <c r="AI788">
        <v>16702342856</v>
      </c>
      <c r="AK788" t="s">
        <v>2291</v>
      </c>
      <c r="BC788" t="str">
        <f>"13-2011.01"</f>
        <v>13-2011.01</v>
      </c>
      <c r="BD788" t="s">
        <v>1024</v>
      </c>
      <c r="BE788" t="s">
        <v>3951</v>
      </c>
      <c r="BF788" t="s">
        <v>1026</v>
      </c>
      <c r="BG788">
        <v>1</v>
      </c>
      <c r="BH788">
        <v>1</v>
      </c>
      <c r="BI788" s="1">
        <v>44242</v>
      </c>
      <c r="BJ788" s="1">
        <v>44606</v>
      </c>
      <c r="BK788" s="1">
        <v>44242</v>
      </c>
      <c r="BL788" s="1">
        <v>44606</v>
      </c>
      <c r="BM788">
        <v>40</v>
      </c>
      <c r="BN788">
        <v>0</v>
      </c>
      <c r="BO788">
        <v>8</v>
      </c>
      <c r="BP788">
        <v>8</v>
      </c>
      <c r="BQ788">
        <v>8</v>
      </c>
      <c r="BR788">
        <v>8</v>
      </c>
      <c r="BS788">
        <v>8</v>
      </c>
      <c r="BT788">
        <v>0</v>
      </c>
      <c r="BU788" t="str">
        <f>"8:00 AM"</f>
        <v>8:00 AM</v>
      </c>
      <c r="BV788" t="str">
        <f>"5:00 PM"</f>
        <v>5:00 PM</v>
      </c>
      <c r="BW788" t="s">
        <v>415</v>
      </c>
      <c r="BX788">
        <v>0</v>
      </c>
      <c r="BY788">
        <v>48</v>
      </c>
      <c r="BZ788" t="s">
        <v>111</v>
      </c>
      <c r="CA788">
        <v>0</v>
      </c>
      <c r="CB788" t="s">
        <v>3952</v>
      </c>
      <c r="CC788" t="s">
        <v>2287</v>
      </c>
      <c r="CD788" t="s">
        <v>3950</v>
      </c>
      <c r="CE788" t="s">
        <v>116</v>
      </c>
      <c r="CF788" t="s">
        <v>117</v>
      </c>
      <c r="CG788">
        <v>96950</v>
      </c>
      <c r="CH788" s="3">
        <v>14.85</v>
      </c>
      <c r="CI788" s="3">
        <v>14.85</v>
      </c>
      <c r="CJ788" s="3">
        <v>22.28</v>
      </c>
      <c r="CK788" s="3">
        <v>22.28</v>
      </c>
      <c r="CL788" t="s">
        <v>132</v>
      </c>
      <c r="CM788" t="s">
        <v>286</v>
      </c>
      <c r="CN788" t="s">
        <v>133</v>
      </c>
      <c r="CP788" t="s">
        <v>111</v>
      </c>
      <c r="CQ788" t="s">
        <v>134</v>
      </c>
      <c r="CR788" t="s">
        <v>111</v>
      </c>
      <c r="CS788" t="s">
        <v>134</v>
      </c>
      <c r="CT788" t="s">
        <v>119</v>
      </c>
      <c r="CU788" t="s">
        <v>134</v>
      </c>
      <c r="CV788" t="s">
        <v>119</v>
      </c>
      <c r="CW788" t="s">
        <v>4919</v>
      </c>
      <c r="CX788">
        <v>16702342856</v>
      </c>
      <c r="CY788" t="s">
        <v>2291</v>
      </c>
      <c r="CZ788" t="s">
        <v>286</v>
      </c>
      <c r="DA788" t="s">
        <v>134</v>
      </c>
      <c r="DB788" t="s">
        <v>111</v>
      </c>
    </row>
    <row r="789" spans="1:111" ht="15" customHeight="1" x14ac:dyDescent="0.25">
      <c r="A789" t="s">
        <v>8086</v>
      </c>
      <c r="B789" t="s">
        <v>137</v>
      </c>
      <c r="C789" s="1">
        <v>44104.852603819447</v>
      </c>
      <c r="D789" s="1">
        <v>44151</v>
      </c>
      <c r="E789" t="s">
        <v>138</v>
      </c>
      <c r="F789" s="1">
        <v>44166.791666666664</v>
      </c>
      <c r="G789" t="s">
        <v>111</v>
      </c>
      <c r="H789" t="s">
        <v>111</v>
      </c>
      <c r="I789" t="s">
        <v>111</v>
      </c>
      <c r="J789" t="s">
        <v>2286</v>
      </c>
      <c r="K789" t="s">
        <v>2286</v>
      </c>
      <c r="L789" t="s">
        <v>2287</v>
      </c>
      <c r="M789" t="s">
        <v>3950</v>
      </c>
      <c r="N789" t="s">
        <v>116</v>
      </c>
      <c r="O789" t="s">
        <v>117</v>
      </c>
      <c r="P789">
        <v>96950</v>
      </c>
      <c r="Q789" t="s">
        <v>118</v>
      </c>
      <c r="S789">
        <v>16702342856</v>
      </c>
      <c r="U789">
        <v>56132</v>
      </c>
      <c r="V789" t="s">
        <v>120</v>
      </c>
      <c r="X789" t="s">
        <v>2288</v>
      </c>
      <c r="Y789" t="s">
        <v>2289</v>
      </c>
      <c r="Z789" t="s">
        <v>2290</v>
      </c>
      <c r="AA789" t="s">
        <v>123</v>
      </c>
      <c r="AB789" t="s">
        <v>2287</v>
      </c>
      <c r="AC789" t="s">
        <v>3950</v>
      </c>
      <c r="AD789" t="s">
        <v>116</v>
      </c>
      <c r="AE789" t="s">
        <v>117</v>
      </c>
      <c r="AF789">
        <v>96950</v>
      </c>
      <c r="AG789" t="s">
        <v>118</v>
      </c>
      <c r="AH789" t="s">
        <v>119</v>
      </c>
      <c r="AI789">
        <v>16702342856</v>
      </c>
      <c r="AK789" t="s">
        <v>2291</v>
      </c>
      <c r="BC789" t="str">
        <f>"37-2012.00"</f>
        <v>37-2012.00</v>
      </c>
      <c r="BD789" t="s">
        <v>424</v>
      </c>
      <c r="BE789" t="s">
        <v>4009</v>
      </c>
      <c r="BF789" t="s">
        <v>4010</v>
      </c>
      <c r="BG789">
        <v>4</v>
      </c>
      <c r="BH789">
        <v>4</v>
      </c>
      <c r="BI789" s="1">
        <v>44168</v>
      </c>
      <c r="BJ789" s="1">
        <v>44532</v>
      </c>
      <c r="BK789" s="1">
        <v>44168</v>
      </c>
      <c r="BL789" s="1">
        <v>44532</v>
      </c>
      <c r="BM789">
        <v>35</v>
      </c>
      <c r="BN789">
        <v>5</v>
      </c>
      <c r="BO789">
        <v>5</v>
      </c>
      <c r="BP789">
        <v>5</v>
      </c>
      <c r="BQ789">
        <v>5</v>
      </c>
      <c r="BR789">
        <v>5</v>
      </c>
      <c r="BS789">
        <v>5</v>
      </c>
      <c r="BT789">
        <v>5</v>
      </c>
      <c r="BU789" t="str">
        <f>"9:00 AM"</f>
        <v>9:00 AM</v>
      </c>
      <c r="BV789" t="str">
        <f>"2:00 PM"</f>
        <v>2:00 PM</v>
      </c>
      <c r="BW789" t="s">
        <v>128</v>
      </c>
      <c r="BX789">
        <v>0</v>
      </c>
      <c r="BY789">
        <v>3</v>
      </c>
      <c r="BZ789" t="s">
        <v>111</v>
      </c>
      <c r="CA789">
        <v>0</v>
      </c>
      <c r="CB789" t="s">
        <v>4011</v>
      </c>
      <c r="CC789" t="s">
        <v>2287</v>
      </c>
      <c r="CD789" t="s">
        <v>3950</v>
      </c>
      <c r="CE789" t="s">
        <v>116</v>
      </c>
      <c r="CF789" t="s">
        <v>117</v>
      </c>
      <c r="CG789">
        <v>96950</v>
      </c>
      <c r="CH789" s="3">
        <v>7.59</v>
      </c>
      <c r="CI789" s="3">
        <v>7.59</v>
      </c>
      <c r="CJ789" s="3">
        <v>11.39</v>
      </c>
      <c r="CK789" s="3">
        <v>11.39</v>
      </c>
      <c r="CL789" t="s">
        <v>132</v>
      </c>
      <c r="CM789" t="s">
        <v>286</v>
      </c>
      <c r="CN789" t="s">
        <v>133</v>
      </c>
      <c r="CP789" t="s">
        <v>111</v>
      </c>
      <c r="CQ789" t="s">
        <v>134</v>
      </c>
      <c r="CR789" t="s">
        <v>111</v>
      </c>
      <c r="CS789" t="s">
        <v>134</v>
      </c>
      <c r="CT789" t="s">
        <v>119</v>
      </c>
      <c r="CU789" t="s">
        <v>134</v>
      </c>
      <c r="CV789" t="s">
        <v>119</v>
      </c>
      <c r="CW789" t="s">
        <v>2295</v>
      </c>
      <c r="CX789">
        <v>16702342856</v>
      </c>
      <c r="CY789" t="s">
        <v>2291</v>
      </c>
      <c r="CZ789" t="s">
        <v>286</v>
      </c>
      <c r="DA789" t="s">
        <v>134</v>
      </c>
      <c r="DB789" t="s">
        <v>111</v>
      </c>
    </row>
    <row r="790" spans="1:111" ht="15" customHeight="1" x14ac:dyDescent="0.25">
      <c r="A790" t="s">
        <v>7309</v>
      </c>
      <c r="B790" t="s">
        <v>137</v>
      </c>
      <c r="C790" s="1">
        <v>44104.855579745374</v>
      </c>
      <c r="D790" s="1">
        <v>44152</v>
      </c>
      <c r="E790" t="s">
        <v>110</v>
      </c>
      <c r="G790" t="s">
        <v>111</v>
      </c>
      <c r="H790" t="s">
        <v>111</v>
      </c>
      <c r="I790" t="s">
        <v>111</v>
      </c>
      <c r="J790" t="s">
        <v>2286</v>
      </c>
      <c r="K790" t="s">
        <v>2286</v>
      </c>
      <c r="L790" t="s">
        <v>2287</v>
      </c>
      <c r="M790" t="s">
        <v>3950</v>
      </c>
      <c r="N790" t="s">
        <v>116</v>
      </c>
      <c r="O790" t="s">
        <v>117</v>
      </c>
      <c r="P790">
        <v>96950</v>
      </c>
      <c r="Q790" t="s">
        <v>118</v>
      </c>
      <c r="S790">
        <v>16702342856</v>
      </c>
      <c r="U790">
        <v>56132</v>
      </c>
      <c r="V790" t="s">
        <v>120</v>
      </c>
      <c r="X790" t="s">
        <v>2288</v>
      </c>
      <c r="Y790" t="s">
        <v>2289</v>
      </c>
      <c r="Z790" t="s">
        <v>2290</v>
      </c>
      <c r="AA790" t="s">
        <v>123</v>
      </c>
      <c r="AB790" t="s">
        <v>2287</v>
      </c>
      <c r="AC790" t="s">
        <v>3950</v>
      </c>
      <c r="AD790" t="s">
        <v>116</v>
      </c>
      <c r="AE790" t="s">
        <v>117</v>
      </c>
      <c r="AF790">
        <v>96950</v>
      </c>
      <c r="AG790" t="s">
        <v>118</v>
      </c>
      <c r="AH790" t="s">
        <v>119</v>
      </c>
      <c r="AI790">
        <v>16702342856</v>
      </c>
      <c r="AK790" t="s">
        <v>2291</v>
      </c>
      <c r="BC790" t="str">
        <f>"37-2012.00"</f>
        <v>37-2012.00</v>
      </c>
      <c r="BD790" t="s">
        <v>424</v>
      </c>
      <c r="BE790" t="s">
        <v>4009</v>
      </c>
      <c r="BF790" t="s">
        <v>4010</v>
      </c>
      <c r="BG790">
        <v>5</v>
      </c>
      <c r="BH790">
        <v>5</v>
      </c>
      <c r="BI790" s="1">
        <v>44114</v>
      </c>
      <c r="BJ790" s="1">
        <v>44478</v>
      </c>
      <c r="BK790" s="1">
        <v>44152</v>
      </c>
      <c r="BL790" s="1">
        <v>44478</v>
      </c>
      <c r="BM790">
        <v>35</v>
      </c>
      <c r="BN790">
        <v>0</v>
      </c>
      <c r="BO790">
        <v>7</v>
      </c>
      <c r="BP790">
        <v>7</v>
      </c>
      <c r="BQ790">
        <v>7</v>
      </c>
      <c r="BR790">
        <v>7</v>
      </c>
      <c r="BS790">
        <v>7</v>
      </c>
      <c r="BT790">
        <v>0</v>
      </c>
      <c r="BU790" t="str">
        <f>"10:00 AM"</f>
        <v>10:00 AM</v>
      </c>
      <c r="BV790" t="str">
        <f>"6:00 PM"</f>
        <v>6:00 PM</v>
      </c>
      <c r="BW790" t="s">
        <v>128</v>
      </c>
      <c r="BX790">
        <v>0</v>
      </c>
      <c r="BY790">
        <v>3</v>
      </c>
      <c r="BZ790" t="s">
        <v>111</v>
      </c>
      <c r="CA790">
        <v>0</v>
      </c>
      <c r="CB790" t="s">
        <v>4011</v>
      </c>
      <c r="CC790" t="s">
        <v>2287</v>
      </c>
      <c r="CD790" t="s">
        <v>3950</v>
      </c>
      <c r="CE790" t="s">
        <v>116</v>
      </c>
      <c r="CF790" t="s">
        <v>117</v>
      </c>
      <c r="CG790">
        <v>96950</v>
      </c>
      <c r="CH790" s="3">
        <v>7.59</v>
      </c>
      <c r="CI790" s="3">
        <v>7.59</v>
      </c>
      <c r="CJ790" s="3">
        <v>11.39</v>
      </c>
      <c r="CK790" s="3">
        <v>11.39</v>
      </c>
      <c r="CL790" t="s">
        <v>132</v>
      </c>
      <c r="CM790" t="s">
        <v>286</v>
      </c>
      <c r="CN790" t="s">
        <v>133</v>
      </c>
      <c r="CP790" t="s">
        <v>111</v>
      </c>
      <c r="CQ790" t="s">
        <v>134</v>
      </c>
      <c r="CR790" t="s">
        <v>111</v>
      </c>
      <c r="CS790" t="s">
        <v>134</v>
      </c>
      <c r="CT790" t="s">
        <v>119</v>
      </c>
      <c r="CU790" t="s">
        <v>134</v>
      </c>
      <c r="CV790" t="s">
        <v>119</v>
      </c>
      <c r="CW790" t="s">
        <v>2295</v>
      </c>
      <c r="CX790">
        <v>16702342856</v>
      </c>
      <c r="CY790" t="s">
        <v>2291</v>
      </c>
      <c r="CZ790" t="s">
        <v>286</v>
      </c>
      <c r="DA790" t="s">
        <v>134</v>
      </c>
      <c r="DB790" t="s">
        <v>111</v>
      </c>
    </row>
    <row r="791" spans="1:111" ht="15" customHeight="1" x14ac:dyDescent="0.25">
      <c r="A791" t="s">
        <v>8497</v>
      </c>
      <c r="B791" t="s">
        <v>137</v>
      </c>
      <c r="C791" s="1">
        <v>44104.858547569442</v>
      </c>
      <c r="D791" s="1">
        <v>44145</v>
      </c>
      <c r="E791" t="s">
        <v>138</v>
      </c>
      <c r="F791" s="1">
        <v>44163.791666666664</v>
      </c>
      <c r="G791" t="s">
        <v>111</v>
      </c>
      <c r="H791" t="s">
        <v>111</v>
      </c>
      <c r="I791" t="s">
        <v>111</v>
      </c>
      <c r="J791" t="s">
        <v>2286</v>
      </c>
      <c r="K791" t="s">
        <v>2286</v>
      </c>
      <c r="L791" t="s">
        <v>2287</v>
      </c>
      <c r="M791" t="s">
        <v>3950</v>
      </c>
      <c r="N791" t="s">
        <v>116</v>
      </c>
      <c r="O791" t="s">
        <v>117</v>
      </c>
      <c r="P791">
        <v>96950</v>
      </c>
      <c r="Q791" t="s">
        <v>118</v>
      </c>
      <c r="R791" t="s">
        <v>286</v>
      </c>
      <c r="S791">
        <v>16702342856</v>
      </c>
      <c r="U791">
        <v>56132</v>
      </c>
      <c r="V791" t="s">
        <v>120</v>
      </c>
      <c r="X791" t="s">
        <v>2288</v>
      </c>
      <c r="Y791" t="s">
        <v>2289</v>
      </c>
      <c r="Z791" t="s">
        <v>2290</v>
      </c>
      <c r="AA791" t="s">
        <v>123</v>
      </c>
      <c r="AB791" t="s">
        <v>2287</v>
      </c>
      <c r="AC791" t="s">
        <v>3950</v>
      </c>
      <c r="AD791" t="s">
        <v>116</v>
      </c>
      <c r="AE791" t="s">
        <v>117</v>
      </c>
      <c r="AF791">
        <v>96950</v>
      </c>
      <c r="AG791" t="s">
        <v>118</v>
      </c>
      <c r="AH791" t="s">
        <v>119</v>
      </c>
      <c r="AI791">
        <v>16702342856</v>
      </c>
      <c r="AK791" t="s">
        <v>2291</v>
      </c>
      <c r="BC791" t="str">
        <f>"49-9071.00"</f>
        <v>49-9071.00</v>
      </c>
      <c r="BD791" t="s">
        <v>125</v>
      </c>
      <c r="BE791" t="s">
        <v>8123</v>
      </c>
      <c r="BF791" t="s">
        <v>2293</v>
      </c>
      <c r="BG791">
        <v>3</v>
      </c>
      <c r="BH791">
        <v>3</v>
      </c>
      <c r="BI791" s="1">
        <v>44165</v>
      </c>
      <c r="BJ791" s="1">
        <v>44529</v>
      </c>
      <c r="BK791" s="1">
        <v>44165</v>
      </c>
      <c r="BL791" s="1">
        <v>44529</v>
      </c>
      <c r="BM791">
        <v>35</v>
      </c>
      <c r="BN791">
        <v>0</v>
      </c>
      <c r="BO791">
        <v>7</v>
      </c>
      <c r="BP791">
        <v>7</v>
      </c>
      <c r="BQ791">
        <v>7</v>
      </c>
      <c r="BR791">
        <v>7</v>
      </c>
      <c r="BS791">
        <v>7</v>
      </c>
      <c r="BT791">
        <v>0</v>
      </c>
      <c r="BU791" t="str">
        <f>"9:00 AM"</f>
        <v>9:00 AM</v>
      </c>
      <c r="BV791" t="str">
        <f>"5:00 PM"</f>
        <v>5:00 PM</v>
      </c>
      <c r="BW791" t="s">
        <v>128</v>
      </c>
      <c r="BX791">
        <v>0</v>
      </c>
      <c r="BY791">
        <v>24</v>
      </c>
      <c r="BZ791" t="s">
        <v>111</v>
      </c>
      <c r="CA791">
        <v>0</v>
      </c>
      <c r="CB791" t="s">
        <v>8124</v>
      </c>
      <c r="CC791" t="s">
        <v>2287</v>
      </c>
      <c r="CD791" t="s">
        <v>3950</v>
      </c>
      <c r="CE791" t="s">
        <v>116</v>
      </c>
      <c r="CF791" t="s">
        <v>117</v>
      </c>
      <c r="CG791">
        <v>96950</v>
      </c>
      <c r="CH791" s="3">
        <v>8.7100000000000009</v>
      </c>
      <c r="CI791" s="3">
        <v>8.7100000000000009</v>
      </c>
      <c r="CJ791" s="3">
        <v>13.07</v>
      </c>
      <c r="CK791" s="3">
        <v>13.07</v>
      </c>
      <c r="CL791" t="s">
        <v>132</v>
      </c>
      <c r="CM791" t="s">
        <v>286</v>
      </c>
      <c r="CN791" t="s">
        <v>133</v>
      </c>
      <c r="CP791" t="s">
        <v>111</v>
      </c>
      <c r="CQ791" t="s">
        <v>134</v>
      </c>
      <c r="CR791" t="s">
        <v>111</v>
      </c>
      <c r="CS791" t="s">
        <v>134</v>
      </c>
      <c r="CT791" t="s">
        <v>119</v>
      </c>
      <c r="CU791" t="s">
        <v>134</v>
      </c>
      <c r="CV791" t="s">
        <v>119</v>
      </c>
      <c r="CW791" t="s">
        <v>4919</v>
      </c>
      <c r="CX791">
        <v>16702342856</v>
      </c>
      <c r="CY791" t="s">
        <v>8498</v>
      </c>
      <c r="CZ791" t="s">
        <v>286</v>
      </c>
      <c r="DA791" t="s">
        <v>134</v>
      </c>
      <c r="DB791" t="s">
        <v>111</v>
      </c>
    </row>
    <row r="792" spans="1:111" ht="15" customHeight="1" x14ac:dyDescent="0.25">
      <c r="A792" t="s">
        <v>8122</v>
      </c>
      <c r="B792" t="s">
        <v>109</v>
      </c>
      <c r="C792" s="1">
        <v>44104.864959606479</v>
      </c>
      <c r="D792" s="1">
        <v>44176</v>
      </c>
      <c r="E792" t="s">
        <v>110</v>
      </c>
      <c r="G792" t="s">
        <v>111</v>
      </c>
      <c r="H792" t="s">
        <v>111</v>
      </c>
      <c r="I792" t="s">
        <v>111</v>
      </c>
      <c r="J792" t="s">
        <v>2286</v>
      </c>
      <c r="K792" t="s">
        <v>2286</v>
      </c>
      <c r="L792" t="s">
        <v>2287</v>
      </c>
      <c r="M792" t="s">
        <v>3950</v>
      </c>
      <c r="N792" t="s">
        <v>116</v>
      </c>
      <c r="O792" t="s">
        <v>117</v>
      </c>
      <c r="P792">
        <v>96950</v>
      </c>
      <c r="Q792" t="s">
        <v>118</v>
      </c>
      <c r="R792" t="s">
        <v>286</v>
      </c>
      <c r="S792">
        <v>16702342856</v>
      </c>
      <c r="U792">
        <v>56132</v>
      </c>
      <c r="V792" t="s">
        <v>120</v>
      </c>
      <c r="X792" t="s">
        <v>2288</v>
      </c>
      <c r="Y792" t="s">
        <v>2289</v>
      </c>
      <c r="Z792" t="s">
        <v>2290</v>
      </c>
      <c r="AA792" t="s">
        <v>123</v>
      </c>
      <c r="AB792" t="s">
        <v>2287</v>
      </c>
      <c r="AC792" t="s">
        <v>3950</v>
      </c>
      <c r="AD792" t="s">
        <v>116</v>
      </c>
      <c r="AE792" t="s">
        <v>117</v>
      </c>
      <c r="AF792">
        <v>96950</v>
      </c>
      <c r="AG792" t="s">
        <v>118</v>
      </c>
      <c r="AH792" t="s">
        <v>119</v>
      </c>
      <c r="AI792">
        <v>16702342856</v>
      </c>
      <c r="AK792" t="s">
        <v>2291</v>
      </c>
      <c r="BC792" t="str">
        <f>"49-9071.00"</f>
        <v>49-9071.00</v>
      </c>
      <c r="BD792" t="s">
        <v>125</v>
      </c>
      <c r="BE792" t="s">
        <v>8123</v>
      </c>
      <c r="BF792" t="s">
        <v>2293</v>
      </c>
      <c r="BG792">
        <v>5</v>
      </c>
      <c r="BI792" s="1">
        <v>44114</v>
      </c>
      <c r="BJ792" s="1">
        <v>44478</v>
      </c>
      <c r="BM792">
        <v>35</v>
      </c>
      <c r="BN792">
        <v>0</v>
      </c>
      <c r="BO792">
        <v>7</v>
      </c>
      <c r="BP792">
        <v>7</v>
      </c>
      <c r="BQ792">
        <v>7</v>
      </c>
      <c r="BR792">
        <v>7</v>
      </c>
      <c r="BS792">
        <v>7</v>
      </c>
      <c r="BT792">
        <v>0</v>
      </c>
      <c r="BU792" t="str">
        <f>"8:00 AM"</f>
        <v>8:00 AM</v>
      </c>
      <c r="BV792" t="str">
        <f>"4:00 PM"</f>
        <v>4:00 PM</v>
      </c>
      <c r="BW792" t="s">
        <v>128</v>
      </c>
      <c r="BX792">
        <v>0</v>
      </c>
      <c r="BY792">
        <v>24</v>
      </c>
      <c r="BZ792" t="s">
        <v>111</v>
      </c>
      <c r="CA792">
        <v>0</v>
      </c>
      <c r="CB792" t="s">
        <v>8124</v>
      </c>
      <c r="CC792" t="s">
        <v>2287</v>
      </c>
      <c r="CD792" t="s">
        <v>3950</v>
      </c>
      <c r="CE792" t="s">
        <v>116</v>
      </c>
      <c r="CF792" t="s">
        <v>117</v>
      </c>
      <c r="CG792">
        <v>96950</v>
      </c>
      <c r="CH792" s="3">
        <v>8.7100000000000009</v>
      </c>
      <c r="CI792" s="3">
        <v>8.7100000000000009</v>
      </c>
      <c r="CJ792" s="3">
        <v>13.1</v>
      </c>
      <c r="CK792" s="3">
        <v>13.1</v>
      </c>
      <c r="CL792" t="s">
        <v>132</v>
      </c>
      <c r="CM792" t="s">
        <v>286</v>
      </c>
      <c r="CN792" t="s">
        <v>133</v>
      </c>
      <c r="CP792" t="s">
        <v>111</v>
      </c>
      <c r="CQ792" t="s">
        <v>134</v>
      </c>
      <c r="CR792" t="s">
        <v>111</v>
      </c>
      <c r="CS792" t="s">
        <v>134</v>
      </c>
      <c r="CT792" t="s">
        <v>119</v>
      </c>
      <c r="CU792" t="s">
        <v>134</v>
      </c>
      <c r="CV792" t="s">
        <v>119</v>
      </c>
      <c r="CW792" t="s">
        <v>2295</v>
      </c>
      <c r="CX792">
        <v>16702342856</v>
      </c>
      <c r="CY792" t="s">
        <v>2291</v>
      </c>
      <c r="CZ792" t="s">
        <v>286</v>
      </c>
      <c r="DA792" t="s">
        <v>134</v>
      </c>
      <c r="DB792" t="s">
        <v>111</v>
      </c>
    </row>
    <row r="793" spans="1:111" ht="15" customHeight="1" x14ac:dyDescent="0.25">
      <c r="A793" t="s">
        <v>7507</v>
      </c>
      <c r="B793" t="s">
        <v>137</v>
      </c>
      <c r="C793" s="1">
        <v>44104.870497453703</v>
      </c>
      <c r="D793" s="1">
        <v>44152</v>
      </c>
      <c r="E793" t="s">
        <v>138</v>
      </c>
      <c r="F793" s="1">
        <v>44240.791666666664</v>
      </c>
      <c r="G793" t="s">
        <v>111</v>
      </c>
      <c r="H793" t="s">
        <v>111</v>
      </c>
      <c r="I793" t="s">
        <v>111</v>
      </c>
      <c r="J793" t="s">
        <v>2286</v>
      </c>
      <c r="K793" t="s">
        <v>2286</v>
      </c>
      <c r="L793" t="s">
        <v>2287</v>
      </c>
      <c r="M793" t="s">
        <v>3950</v>
      </c>
      <c r="N793" t="s">
        <v>116</v>
      </c>
      <c r="O793" t="s">
        <v>117</v>
      </c>
      <c r="P793">
        <v>96950</v>
      </c>
      <c r="Q793" t="s">
        <v>118</v>
      </c>
      <c r="R793" t="s">
        <v>286</v>
      </c>
      <c r="S793">
        <v>16702342856</v>
      </c>
      <c r="U793">
        <v>56132</v>
      </c>
      <c r="V793" t="s">
        <v>120</v>
      </c>
      <c r="X793" t="s">
        <v>2288</v>
      </c>
      <c r="Y793" t="s">
        <v>2289</v>
      </c>
      <c r="Z793" t="s">
        <v>2290</v>
      </c>
      <c r="AA793" t="s">
        <v>123</v>
      </c>
      <c r="AB793" t="s">
        <v>2287</v>
      </c>
      <c r="AC793" t="s">
        <v>3950</v>
      </c>
      <c r="AD793" t="s">
        <v>116</v>
      </c>
      <c r="AE793" t="s">
        <v>117</v>
      </c>
      <c r="AF793">
        <v>96950</v>
      </c>
      <c r="AG793" t="s">
        <v>118</v>
      </c>
      <c r="AH793" t="s">
        <v>119</v>
      </c>
      <c r="AI793">
        <v>16702342856</v>
      </c>
      <c r="AK793" t="s">
        <v>2291</v>
      </c>
      <c r="BC793" t="str">
        <f>"43-3031.00"</f>
        <v>43-3031.00</v>
      </c>
      <c r="BD793" t="s">
        <v>176</v>
      </c>
      <c r="BE793" t="s">
        <v>7508</v>
      </c>
      <c r="BF793" t="s">
        <v>1008</v>
      </c>
      <c r="BG793">
        <v>2</v>
      </c>
      <c r="BH793">
        <v>2</v>
      </c>
      <c r="BI793" s="1">
        <v>44242</v>
      </c>
      <c r="BJ793" s="1">
        <v>44606</v>
      </c>
      <c r="BK793" s="1">
        <v>44242</v>
      </c>
      <c r="BL793" s="1">
        <v>44606</v>
      </c>
      <c r="BM793">
        <v>40</v>
      </c>
      <c r="BN793">
        <v>0</v>
      </c>
      <c r="BO793">
        <v>8</v>
      </c>
      <c r="BP793">
        <v>8</v>
      </c>
      <c r="BQ793">
        <v>8</v>
      </c>
      <c r="BR793">
        <v>8</v>
      </c>
      <c r="BS793">
        <v>8</v>
      </c>
      <c r="BT793">
        <v>0</v>
      </c>
      <c r="BU793" t="str">
        <f>"8:00 AM"</f>
        <v>8:00 AM</v>
      </c>
      <c r="BV793" t="str">
        <f>"5:00 PM"</f>
        <v>5:00 PM</v>
      </c>
      <c r="BW793" t="s">
        <v>349</v>
      </c>
      <c r="BX793">
        <v>0</v>
      </c>
      <c r="BY793">
        <v>24</v>
      </c>
      <c r="BZ793" t="s">
        <v>111</v>
      </c>
      <c r="CA793">
        <v>0</v>
      </c>
      <c r="CB793" t="s">
        <v>7509</v>
      </c>
      <c r="CC793" t="s">
        <v>2287</v>
      </c>
      <c r="CD793" t="s">
        <v>3950</v>
      </c>
      <c r="CE793" t="s">
        <v>116</v>
      </c>
      <c r="CF793" t="s">
        <v>117</v>
      </c>
      <c r="CG793">
        <v>96950</v>
      </c>
      <c r="CH793" s="3">
        <v>9.49</v>
      </c>
      <c r="CI793" s="3">
        <v>9.49</v>
      </c>
      <c r="CJ793" s="3">
        <v>14.24</v>
      </c>
      <c r="CK793" s="3">
        <v>14.24</v>
      </c>
      <c r="CL793" t="s">
        <v>132</v>
      </c>
      <c r="CM793" t="s">
        <v>286</v>
      </c>
      <c r="CN793" t="s">
        <v>133</v>
      </c>
      <c r="CP793" t="s">
        <v>111</v>
      </c>
      <c r="CQ793" t="s">
        <v>134</v>
      </c>
      <c r="CR793" t="s">
        <v>111</v>
      </c>
      <c r="CS793" t="s">
        <v>134</v>
      </c>
      <c r="CT793" t="s">
        <v>119</v>
      </c>
      <c r="CU793" t="s">
        <v>134</v>
      </c>
      <c r="CV793" t="s">
        <v>119</v>
      </c>
      <c r="CW793" t="s">
        <v>2295</v>
      </c>
      <c r="CX793">
        <v>16702342856</v>
      </c>
      <c r="CY793" t="s">
        <v>2291</v>
      </c>
      <c r="CZ793" t="s">
        <v>286</v>
      </c>
      <c r="DA793" t="s">
        <v>134</v>
      </c>
      <c r="DB793" t="s">
        <v>111</v>
      </c>
    </row>
    <row r="794" spans="1:111" ht="15" customHeight="1" x14ac:dyDescent="0.25">
      <c r="A794" t="s">
        <v>2387</v>
      </c>
      <c r="B794" t="s">
        <v>109</v>
      </c>
      <c r="C794" s="1">
        <v>44104.983175347224</v>
      </c>
      <c r="D794" s="1">
        <v>44134</v>
      </c>
      <c r="E794" t="s">
        <v>110</v>
      </c>
      <c r="G794" t="s">
        <v>111</v>
      </c>
      <c r="H794" t="s">
        <v>111</v>
      </c>
      <c r="I794" t="s">
        <v>111</v>
      </c>
      <c r="J794" t="s">
        <v>2388</v>
      </c>
      <c r="K794" t="s">
        <v>2389</v>
      </c>
      <c r="L794" t="s">
        <v>2390</v>
      </c>
      <c r="M794" t="s">
        <v>154</v>
      </c>
      <c r="N794" t="s">
        <v>344</v>
      </c>
      <c r="O794" t="s">
        <v>117</v>
      </c>
      <c r="P794">
        <v>96950</v>
      </c>
      <c r="Q794" t="s">
        <v>118</v>
      </c>
      <c r="R794" t="s">
        <v>286</v>
      </c>
      <c r="S794">
        <v>16702331530</v>
      </c>
      <c r="U794">
        <v>31181</v>
      </c>
      <c r="V794" t="s">
        <v>120</v>
      </c>
      <c r="X794" t="s">
        <v>2391</v>
      </c>
      <c r="Y794" t="s">
        <v>2392</v>
      </c>
      <c r="Z794" t="s">
        <v>286</v>
      </c>
      <c r="AA794" t="s">
        <v>2213</v>
      </c>
      <c r="AB794" t="s">
        <v>2390</v>
      </c>
      <c r="AC794" t="s">
        <v>154</v>
      </c>
      <c r="AD794" t="s">
        <v>344</v>
      </c>
      <c r="AE794" t="s">
        <v>117</v>
      </c>
      <c r="AF794">
        <v>96950</v>
      </c>
      <c r="AG794" t="s">
        <v>118</v>
      </c>
      <c r="AH794" t="s">
        <v>286</v>
      </c>
      <c r="AI794">
        <v>16702331530</v>
      </c>
      <c r="AK794" t="s">
        <v>2393</v>
      </c>
      <c r="BC794" t="str">
        <f>"51-3011.00"</f>
        <v>51-3011.00</v>
      </c>
      <c r="BD794" t="s">
        <v>377</v>
      </c>
      <c r="BE794" t="s">
        <v>2394</v>
      </c>
      <c r="BF794" t="s">
        <v>379</v>
      </c>
      <c r="BG794">
        <v>4</v>
      </c>
      <c r="BI794" s="1">
        <v>44105</v>
      </c>
      <c r="BJ794" s="1">
        <v>44469</v>
      </c>
      <c r="BM794">
        <v>35</v>
      </c>
      <c r="BN794">
        <v>5</v>
      </c>
      <c r="BO794">
        <v>5</v>
      </c>
      <c r="BP794">
        <v>5</v>
      </c>
      <c r="BQ794">
        <v>5</v>
      </c>
      <c r="BR794">
        <v>5</v>
      </c>
      <c r="BS794">
        <v>5</v>
      </c>
      <c r="BT794">
        <v>5</v>
      </c>
      <c r="BU794" t="str">
        <f>"5:30 AM"</f>
        <v>5:30 AM</v>
      </c>
      <c r="BV794" t="str">
        <f>"2:00 PM"</f>
        <v>2:00 PM</v>
      </c>
      <c r="BW794" t="s">
        <v>128</v>
      </c>
      <c r="BX794">
        <v>0</v>
      </c>
      <c r="BY794">
        <v>12</v>
      </c>
      <c r="BZ794" t="s">
        <v>111</v>
      </c>
      <c r="CA794">
        <v>0</v>
      </c>
      <c r="CB794" t="s">
        <v>2395</v>
      </c>
      <c r="CC794" t="s">
        <v>2390</v>
      </c>
      <c r="CD794" t="s">
        <v>154</v>
      </c>
      <c r="CE794" t="s">
        <v>344</v>
      </c>
      <c r="CF794" t="s">
        <v>117</v>
      </c>
      <c r="CG794">
        <v>96950</v>
      </c>
      <c r="CH794" s="3">
        <v>10.27</v>
      </c>
      <c r="CI794" s="3">
        <v>10.27</v>
      </c>
      <c r="CJ794" s="3">
        <v>15.41</v>
      </c>
      <c r="CK794" s="3">
        <v>15.41</v>
      </c>
      <c r="CL794" t="s">
        <v>132</v>
      </c>
      <c r="CM794" t="s">
        <v>286</v>
      </c>
      <c r="CN794" t="s">
        <v>133</v>
      </c>
      <c r="CP794" t="s">
        <v>111</v>
      </c>
      <c r="CQ794" t="s">
        <v>134</v>
      </c>
      <c r="CR794" t="s">
        <v>111</v>
      </c>
      <c r="CS794" t="s">
        <v>134</v>
      </c>
      <c r="CT794" t="s">
        <v>119</v>
      </c>
      <c r="CU794" t="s">
        <v>134</v>
      </c>
      <c r="CV794" t="s">
        <v>119</v>
      </c>
      <c r="CW794" t="s">
        <v>2396</v>
      </c>
      <c r="CX794">
        <v>16702331530</v>
      </c>
      <c r="CY794" t="s">
        <v>2393</v>
      </c>
      <c r="CZ794" t="s">
        <v>2397</v>
      </c>
      <c r="DA794" t="s">
        <v>134</v>
      </c>
      <c r="DB794" t="s">
        <v>111</v>
      </c>
      <c r="DC794" t="s">
        <v>2391</v>
      </c>
      <c r="DD794" t="s">
        <v>2392</v>
      </c>
      <c r="DE794" t="s">
        <v>286</v>
      </c>
      <c r="DF794" t="s">
        <v>286</v>
      </c>
      <c r="DG794" t="s">
        <v>286</v>
      </c>
    </row>
    <row r="795" spans="1:111" ht="15" customHeight="1" x14ac:dyDescent="0.25">
      <c r="A795" t="s">
        <v>3415</v>
      </c>
      <c r="B795" t="s">
        <v>193</v>
      </c>
      <c r="C795" s="1">
        <v>44105.9054525463</v>
      </c>
      <c r="D795" s="1">
        <v>44153</v>
      </c>
      <c r="E795" t="s">
        <v>110</v>
      </c>
      <c r="G795" t="s">
        <v>111</v>
      </c>
      <c r="H795" t="s">
        <v>111</v>
      </c>
      <c r="I795" t="s">
        <v>111</v>
      </c>
      <c r="J795" t="s">
        <v>3416</v>
      </c>
      <c r="K795" t="s">
        <v>3417</v>
      </c>
      <c r="L795" t="s">
        <v>3418</v>
      </c>
      <c r="M795" t="s">
        <v>241</v>
      </c>
      <c r="N795" t="s">
        <v>116</v>
      </c>
      <c r="O795" t="s">
        <v>117</v>
      </c>
      <c r="P795">
        <v>96950</v>
      </c>
      <c r="Q795" t="s">
        <v>118</v>
      </c>
      <c r="R795" t="s">
        <v>119</v>
      </c>
      <c r="S795">
        <v>16704833702</v>
      </c>
      <c r="T795">
        <v>0</v>
      </c>
      <c r="U795">
        <v>42449</v>
      </c>
      <c r="V795" t="s">
        <v>120</v>
      </c>
      <c r="X795" t="s">
        <v>121</v>
      </c>
      <c r="Y795" t="s">
        <v>122</v>
      </c>
      <c r="Z795" t="s">
        <v>119</v>
      </c>
      <c r="AA795" t="s">
        <v>789</v>
      </c>
      <c r="AB795" t="s">
        <v>3418</v>
      </c>
      <c r="AC795" t="s">
        <v>241</v>
      </c>
      <c r="AD795" t="s">
        <v>116</v>
      </c>
      <c r="AE795" t="s">
        <v>117</v>
      </c>
      <c r="AF795">
        <v>96950</v>
      </c>
      <c r="AG795" t="s">
        <v>118</v>
      </c>
      <c r="AH795" t="s">
        <v>119</v>
      </c>
      <c r="AI795">
        <v>16704833702</v>
      </c>
      <c r="AJ795">
        <v>0</v>
      </c>
      <c r="AK795" t="s">
        <v>3419</v>
      </c>
      <c r="BC795" t="str">
        <f>"13-2011.01"</f>
        <v>13-2011.01</v>
      </c>
      <c r="BD795" t="s">
        <v>1024</v>
      </c>
      <c r="BE795" t="s">
        <v>3420</v>
      </c>
      <c r="BF795" t="s">
        <v>1026</v>
      </c>
      <c r="BG795">
        <v>1</v>
      </c>
      <c r="BI795" s="1">
        <v>44105</v>
      </c>
      <c r="BJ795" s="1">
        <v>44469</v>
      </c>
      <c r="BM795">
        <v>40</v>
      </c>
      <c r="BN795">
        <v>0</v>
      </c>
      <c r="BO795">
        <v>8</v>
      </c>
      <c r="BP795">
        <v>8</v>
      </c>
      <c r="BQ795">
        <v>8</v>
      </c>
      <c r="BR795">
        <v>8</v>
      </c>
      <c r="BS795">
        <v>8</v>
      </c>
      <c r="BT795">
        <v>0</v>
      </c>
      <c r="BU795" t="str">
        <f>"8:00 AM"</f>
        <v>8:00 AM</v>
      </c>
      <c r="BV795" t="str">
        <f>"5:00 PM"</f>
        <v>5:00 PM</v>
      </c>
      <c r="BW795" t="s">
        <v>349</v>
      </c>
      <c r="BX795">
        <v>0</v>
      </c>
      <c r="BY795">
        <v>24</v>
      </c>
      <c r="BZ795" t="s">
        <v>111</v>
      </c>
      <c r="CA795">
        <v>0</v>
      </c>
      <c r="CB795" t="s">
        <v>3421</v>
      </c>
      <c r="CC795" t="s">
        <v>3418</v>
      </c>
      <c r="CD795" t="s">
        <v>241</v>
      </c>
      <c r="CE795" t="s">
        <v>116</v>
      </c>
      <c r="CF795" t="s">
        <v>117</v>
      </c>
      <c r="CG795">
        <v>96950</v>
      </c>
      <c r="CH795" s="3">
        <v>25.1</v>
      </c>
      <c r="CI795" s="3">
        <v>25.1</v>
      </c>
      <c r="CJ795" s="3">
        <v>37.65</v>
      </c>
      <c r="CK795" s="3">
        <v>37.65</v>
      </c>
      <c r="CL795" t="s">
        <v>132</v>
      </c>
      <c r="CM795" t="s">
        <v>119</v>
      </c>
      <c r="CN795" t="s">
        <v>133</v>
      </c>
      <c r="CP795" t="s">
        <v>111</v>
      </c>
      <c r="CQ795" t="s">
        <v>134</v>
      </c>
      <c r="CR795" t="s">
        <v>111</v>
      </c>
      <c r="CS795" t="s">
        <v>134</v>
      </c>
      <c r="CT795" t="s">
        <v>119</v>
      </c>
      <c r="CU795" t="s">
        <v>134</v>
      </c>
      <c r="CV795" t="s">
        <v>119</v>
      </c>
      <c r="CW795" t="s">
        <v>119</v>
      </c>
      <c r="CX795">
        <v>16704833702</v>
      </c>
      <c r="CY795" t="s">
        <v>3419</v>
      </c>
      <c r="CZ795" t="s">
        <v>119</v>
      </c>
      <c r="DA795" t="s">
        <v>134</v>
      </c>
      <c r="DB795" t="s">
        <v>111</v>
      </c>
      <c r="DC795" t="s">
        <v>121</v>
      </c>
      <c r="DD795" t="s">
        <v>122</v>
      </c>
      <c r="DE795" t="s">
        <v>119</v>
      </c>
      <c r="DF795" t="s">
        <v>3416</v>
      </c>
      <c r="DG795" t="s">
        <v>3419</v>
      </c>
    </row>
    <row r="796" spans="1:111" ht="15" customHeight="1" x14ac:dyDescent="0.25">
      <c r="A796" t="s">
        <v>9775</v>
      </c>
      <c r="B796" t="s">
        <v>137</v>
      </c>
      <c r="C796" s="1">
        <v>44106.026782291665</v>
      </c>
      <c r="D796" s="1">
        <v>44166</v>
      </c>
      <c r="E796" t="s">
        <v>110</v>
      </c>
      <c r="G796" t="s">
        <v>134</v>
      </c>
      <c r="H796" t="s">
        <v>111</v>
      </c>
      <c r="I796" t="s">
        <v>111</v>
      </c>
      <c r="J796" t="s">
        <v>737</v>
      </c>
      <c r="K796" t="s">
        <v>9776</v>
      </c>
      <c r="L796" t="s">
        <v>739</v>
      </c>
      <c r="M796" t="s">
        <v>740</v>
      </c>
      <c r="N796" t="s">
        <v>741</v>
      </c>
      <c r="O796" t="s">
        <v>117</v>
      </c>
      <c r="P796">
        <v>96950</v>
      </c>
      <c r="Q796" t="s">
        <v>118</v>
      </c>
      <c r="R796" t="s">
        <v>286</v>
      </c>
      <c r="S796">
        <v>16702342253</v>
      </c>
      <c r="U796">
        <v>311811</v>
      </c>
      <c r="V796" t="s">
        <v>120</v>
      </c>
      <c r="X796" t="s">
        <v>742</v>
      </c>
      <c r="Y796" t="s">
        <v>743</v>
      </c>
      <c r="Z796" t="s">
        <v>744</v>
      </c>
      <c r="AA796" t="s">
        <v>745</v>
      </c>
      <c r="AB796" t="s">
        <v>9777</v>
      </c>
      <c r="AC796" t="s">
        <v>746</v>
      </c>
      <c r="AD796" t="s">
        <v>9778</v>
      </c>
      <c r="AE796" t="s">
        <v>117</v>
      </c>
      <c r="AF796">
        <v>96950</v>
      </c>
      <c r="AG796" t="s">
        <v>118</v>
      </c>
      <c r="AH796" t="s">
        <v>119</v>
      </c>
      <c r="AI796">
        <v>16702852253</v>
      </c>
      <c r="AK796" t="s">
        <v>747</v>
      </c>
      <c r="BC796" t="str">
        <f>"51-3011.00"</f>
        <v>51-3011.00</v>
      </c>
      <c r="BD796" t="s">
        <v>377</v>
      </c>
      <c r="BE796" t="s">
        <v>9779</v>
      </c>
      <c r="BF796" t="s">
        <v>379</v>
      </c>
      <c r="BG796">
        <v>1</v>
      </c>
      <c r="BH796">
        <v>1</v>
      </c>
      <c r="BI796" s="1">
        <v>44105</v>
      </c>
      <c r="BJ796" s="1">
        <v>44469</v>
      </c>
      <c r="BK796" s="1">
        <v>44166</v>
      </c>
      <c r="BL796" s="1">
        <v>44469</v>
      </c>
      <c r="BM796">
        <v>35</v>
      </c>
      <c r="BN796">
        <v>0</v>
      </c>
      <c r="BO796">
        <v>6</v>
      </c>
      <c r="BP796">
        <v>6</v>
      </c>
      <c r="BQ796">
        <v>6</v>
      </c>
      <c r="BR796">
        <v>5</v>
      </c>
      <c r="BS796">
        <v>6</v>
      </c>
      <c r="BT796">
        <v>6</v>
      </c>
      <c r="BU796" t="str">
        <f>"3:00 AM"</f>
        <v>3:00 AM</v>
      </c>
      <c r="BV796" t="str">
        <f>"11:00 AM"</f>
        <v>11:00 AM</v>
      </c>
      <c r="BW796" t="s">
        <v>162</v>
      </c>
      <c r="BX796">
        <v>0</v>
      </c>
      <c r="BY796">
        <v>12</v>
      </c>
      <c r="BZ796" t="s">
        <v>111</v>
      </c>
      <c r="CA796">
        <v>0</v>
      </c>
      <c r="CB796" t="s">
        <v>9780</v>
      </c>
      <c r="CC796" t="s">
        <v>739</v>
      </c>
      <c r="CD796" t="s">
        <v>740</v>
      </c>
      <c r="CE796" t="s">
        <v>741</v>
      </c>
      <c r="CF796" t="s">
        <v>117</v>
      </c>
      <c r="CG796">
        <v>96950</v>
      </c>
      <c r="CH796" s="3">
        <v>7.9</v>
      </c>
      <c r="CI796" s="3">
        <v>7.9</v>
      </c>
      <c r="CJ796" s="3">
        <v>11.85</v>
      </c>
      <c r="CK796" s="3">
        <v>11.85</v>
      </c>
      <c r="CL796" t="s">
        <v>132</v>
      </c>
      <c r="CM796" t="s">
        <v>286</v>
      </c>
      <c r="CN796" t="s">
        <v>133</v>
      </c>
      <c r="CP796" t="s">
        <v>111</v>
      </c>
      <c r="CQ796" t="s">
        <v>134</v>
      </c>
      <c r="CR796" t="s">
        <v>111</v>
      </c>
      <c r="CS796" t="s">
        <v>134</v>
      </c>
      <c r="CT796" t="s">
        <v>119</v>
      </c>
      <c r="CU796" t="s">
        <v>134</v>
      </c>
      <c r="CV796" t="s">
        <v>119</v>
      </c>
      <c r="CW796" t="s">
        <v>9781</v>
      </c>
      <c r="CX796">
        <v>16702852253</v>
      </c>
      <c r="CY796" t="s">
        <v>747</v>
      </c>
      <c r="CZ796" t="s">
        <v>335</v>
      </c>
      <c r="DA796" t="s">
        <v>134</v>
      </c>
      <c r="DB796" t="s">
        <v>111</v>
      </c>
    </row>
    <row r="797" spans="1:111" ht="15" customHeight="1" x14ac:dyDescent="0.25">
      <c r="A797" t="s">
        <v>8620</v>
      </c>
      <c r="B797" t="s">
        <v>109</v>
      </c>
      <c r="C797" s="1">
        <v>44106.084125694448</v>
      </c>
      <c r="D797" s="1">
        <v>44144</v>
      </c>
      <c r="E797" t="s">
        <v>138</v>
      </c>
      <c r="F797" s="1">
        <v>44103.833333333336</v>
      </c>
      <c r="G797" t="s">
        <v>111</v>
      </c>
      <c r="H797" t="s">
        <v>111</v>
      </c>
      <c r="I797" t="s">
        <v>111</v>
      </c>
      <c r="J797" t="s">
        <v>400</v>
      </c>
      <c r="K797" t="s">
        <v>401</v>
      </c>
      <c r="L797" t="s">
        <v>7858</v>
      </c>
      <c r="M797" t="s">
        <v>403</v>
      </c>
      <c r="N797" t="s">
        <v>116</v>
      </c>
      <c r="O797" t="s">
        <v>117</v>
      </c>
      <c r="P797">
        <v>96950</v>
      </c>
      <c r="Q797" t="s">
        <v>118</v>
      </c>
      <c r="R797" t="s">
        <v>404</v>
      </c>
      <c r="S797">
        <v>16703236877</v>
      </c>
      <c r="U797">
        <v>62161</v>
      </c>
      <c r="V797" t="s">
        <v>120</v>
      </c>
      <c r="X797" t="s">
        <v>405</v>
      </c>
      <c r="Y797" t="s">
        <v>406</v>
      </c>
      <c r="Z797" t="s">
        <v>407</v>
      </c>
      <c r="AA797" t="s">
        <v>123</v>
      </c>
      <c r="AB797" t="s">
        <v>408</v>
      </c>
      <c r="AD797" t="s">
        <v>409</v>
      </c>
      <c r="AE797" t="s">
        <v>410</v>
      </c>
      <c r="AF797">
        <v>96931</v>
      </c>
      <c r="AG797" t="s">
        <v>118</v>
      </c>
      <c r="AH797" t="s">
        <v>404</v>
      </c>
      <c r="AI797">
        <v>16716498746</v>
      </c>
      <c r="AJ797">
        <v>203</v>
      </c>
      <c r="AK797" t="s">
        <v>411</v>
      </c>
      <c r="BC797" t="str">
        <f>"29-1141.00"</f>
        <v>29-1141.00</v>
      </c>
      <c r="BD797" t="s">
        <v>2087</v>
      </c>
      <c r="BE797" t="s">
        <v>7859</v>
      </c>
      <c r="BF797" t="s">
        <v>3536</v>
      </c>
      <c r="BG797">
        <v>5</v>
      </c>
      <c r="BI797" s="1">
        <v>44105</v>
      </c>
      <c r="BJ797" s="1">
        <v>44469</v>
      </c>
      <c r="BM797">
        <v>40</v>
      </c>
      <c r="BN797">
        <v>0</v>
      </c>
      <c r="BO797">
        <v>8</v>
      </c>
      <c r="BP797">
        <v>8</v>
      </c>
      <c r="BQ797">
        <v>8</v>
      </c>
      <c r="BR797">
        <v>8</v>
      </c>
      <c r="BS797">
        <v>5</v>
      </c>
      <c r="BT797">
        <v>3</v>
      </c>
      <c r="BU797" t="str">
        <f>"8:30 AM"</f>
        <v>8:30 AM</v>
      </c>
      <c r="BV797" t="str">
        <f>"5:30 PM"</f>
        <v>5:30 PM</v>
      </c>
      <c r="BW797" t="s">
        <v>349</v>
      </c>
      <c r="BX797">
        <v>0</v>
      </c>
      <c r="BY797">
        <v>0</v>
      </c>
      <c r="BZ797" t="s">
        <v>111</v>
      </c>
      <c r="CA797">
        <v>0</v>
      </c>
      <c r="CB797" s="2" t="s">
        <v>7860</v>
      </c>
      <c r="CC797" t="s">
        <v>7861</v>
      </c>
      <c r="CD797" t="s">
        <v>403</v>
      </c>
      <c r="CE797" t="s">
        <v>116</v>
      </c>
      <c r="CF797" t="s">
        <v>117</v>
      </c>
      <c r="CG797">
        <v>96950</v>
      </c>
      <c r="CH797" s="3">
        <v>24.81</v>
      </c>
      <c r="CI797" s="3">
        <v>24.81</v>
      </c>
      <c r="CL797" t="s">
        <v>417</v>
      </c>
      <c r="CN797" t="s">
        <v>133</v>
      </c>
      <c r="CP797" t="s">
        <v>111</v>
      </c>
      <c r="CQ797" t="s">
        <v>134</v>
      </c>
      <c r="CR797" t="s">
        <v>134</v>
      </c>
      <c r="CS797" t="s">
        <v>111</v>
      </c>
      <c r="CT797" t="s">
        <v>119</v>
      </c>
      <c r="CU797" t="s">
        <v>134</v>
      </c>
      <c r="CV797" t="s">
        <v>119</v>
      </c>
      <c r="CW797" t="s">
        <v>2085</v>
      </c>
      <c r="CX797">
        <v>16703236877</v>
      </c>
      <c r="CY797" t="s">
        <v>419</v>
      </c>
      <c r="CZ797" t="s">
        <v>119</v>
      </c>
      <c r="DA797" t="s">
        <v>134</v>
      </c>
      <c r="DB797" t="s">
        <v>111</v>
      </c>
    </row>
    <row r="798" spans="1:111" ht="15" customHeight="1" x14ac:dyDescent="0.25">
      <c r="A798" t="s">
        <v>7857</v>
      </c>
      <c r="B798" t="s">
        <v>109</v>
      </c>
      <c r="C798" s="1">
        <v>44106.087911574075</v>
      </c>
      <c r="D798" s="1">
        <v>44144</v>
      </c>
      <c r="E798" t="s">
        <v>110</v>
      </c>
      <c r="G798" t="s">
        <v>111</v>
      </c>
      <c r="H798" t="s">
        <v>111</v>
      </c>
      <c r="I798" t="s">
        <v>111</v>
      </c>
      <c r="J798" t="s">
        <v>400</v>
      </c>
      <c r="K798" t="s">
        <v>401</v>
      </c>
      <c r="L798" t="s">
        <v>7858</v>
      </c>
      <c r="M798" t="s">
        <v>403</v>
      </c>
      <c r="N798" t="s">
        <v>116</v>
      </c>
      <c r="O798" t="s">
        <v>117</v>
      </c>
      <c r="P798">
        <v>96950</v>
      </c>
      <c r="Q798" t="s">
        <v>118</v>
      </c>
      <c r="R798" t="s">
        <v>404</v>
      </c>
      <c r="S798">
        <v>16703236877</v>
      </c>
      <c r="U798">
        <v>62161</v>
      </c>
      <c r="V798" t="s">
        <v>120</v>
      </c>
      <c r="X798" t="s">
        <v>405</v>
      </c>
      <c r="Y798" t="s">
        <v>406</v>
      </c>
      <c r="Z798" t="s">
        <v>407</v>
      </c>
      <c r="AA798" t="s">
        <v>123</v>
      </c>
      <c r="AB798" t="s">
        <v>408</v>
      </c>
      <c r="AD798" t="s">
        <v>409</v>
      </c>
      <c r="AE798" t="s">
        <v>410</v>
      </c>
      <c r="AF798">
        <v>96931</v>
      </c>
      <c r="AG798" t="s">
        <v>118</v>
      </c>
      <c r="AH798" t="s">
        <v>404</v>
      </c>
      <c r="AI798">
        <v>16716498746</v>
      </c>
      <c r="AJ798">
        <v>203</v>
      </c>
      <c r="AK798" t="s">
        <v>411</v>
      </c>
      <c r="BC798" t="str">
        <f>"29-1141.00"</f>
        <v>29-1141.00</v>
      </c>
      <c r="BD798" t="s">
        <v>2087</v>
      </c>
      <c r="BE798" t="s">
        <v>7859</v>
      </c>
      <c r="BF798" t="s">
        <v>3536</v>
      </c>
      <c r="BG798">
        <v>6</v>
      </c>
      <c r="BI798" s="1">
        <v>44105</v>
      </c>
      <c r="BJ798" s="1">
        <v>44469</v>
      </c>
      <c r="BM798">
        <v>40</v>
      </c>
      <c r="BN798">
        <v>0</v>
      </c>
      <c r="BO798">
        <v>8</v>
      </c>
      <c r="BP798">
        <v>8</v>
      </c>
      <c r="BQ798">
        <v>8</v>
      </c>
      <c r="BR798">
        <v>8</v>
      </c>
      <c r="BS798">
        <v>5</v>
      </c>
      <c r="BT798">
        <v>3</v>
      </c>
      <c r="BU798" t="str">
        <f>"5:30 AM"</f>
        <v>5:30 AM</v>
      </c>
      <c r="BV798" t="str">
        <f>"8:30 PM"</f>
        <v>8:30 PM</v>
      </c>
      <c r="BW798" t="s">
        <v>349</v>
      </c>
      <c r="BX798">
        <v>0</v>
      </c>
      <c r="BY798">
        <v>0</v>
      </c>
      <c r="BZ798" t="s">
        <v>111</v>
      </c>
      <c r="CA798">
        <v>0</v>
      </c>
      <c r="CB798" s="2" t="s">
        <v>7860</v>
      </c>
      <c r="CC798" t="s">
        <v>7861</v>
      </c>
      <c r="CD798" t="s">
        <v>403</v>
      </c>
      <c r="CE798" t="s">
        <v>116</v>
      </c>
      <c r="CF798" t="s">
        <v>117</v>
      </c>
      <c r="CG798">
        <v>96950</v>
      </c>
      <c r="CH798" s="3">
        <v>24.81</v>
      </c>
      <c r="CI798" s="3">
        <v>24.81</v>
      </c>
      <c r="CL798" t="s">
        <v>417</v>
      </c>
      <c r="CN798" t="s">
        <v>133</v>
      </c>
      <c r="CP798" t="s">
        <v>111</v>
      </c>
      <c r="CQ798" t="s">
        <v>134</v>
      </c>
      <c r="CR798" t="s">
        <v>134</v>
      </c>
      <c r="CS798" t="s">
        <v>111</v>
      </c>
      <c r="CT798" t="s">
        <v>119</v>
      </c>
      <c r="CU798" t="s">
        <v>134</v>
      </c>
      <c r="CV798" t="s">
        <v>119</v>
      </c>
      <c r="CW798" t="s">
        <v>2085</v>
      </c>
      <c r="CX798">
        <v>16713236877</v>
      </c>
      <c r="CY798" t="s">
        <v>419</v>
      </c>
      <c r="CZ798" t="s">
        <v>119</v>
      </c>
      <c r="DA798" t="s">
        <v>134</v>
      </c>
      <c r="DB798" t="s">
        <v>111</v>
      </c>
    </row>
    <row r="799" spans="1:111" ht="15" customHeight="1" x14ac:dyDescent="0.25">
      <c r="A799" t="s">
        <v>9331</v>
      </c>
      <c r="B799" t="s">
        <v>109</v>
      </c>
      <c r="C799" s="1">
        <v>44106.151807638889</v>
      </c>
      <c r="D799" s="1">
        <v>44144</v>
      </c>
      <c r="E799" t="s">
        <v>138</v>
      </c>
      <c r="F799" s="1">
        <v>44226.791666666664</v>
      </c>
      <c r="G799" t="s">
        <v>111</v>
      </c>
      <c r="H799" t="s">
        <v>111</v>
      </c>
      <c r="I799" t="s">
        <v>111</v>
      </c>
      <c r="J799" t="s">
        <v>400</v>
      </c>
      <c r="K799" t="s">
        <v>401</v>
      </c>
      <c r="L799" t="s">
        <v>7858</v>
      </c>
      <c r="M799" t="s">
        <v>403</v>
      </c>
      <c r="N799" t="s">
        <v>116</v>
      </c>
      <c r="O799" t="s">
        <v>117</v>
      </c>
      <c r="P799">
        <v>96950</v>
      </c>
      <c r="Q799" t="s">
        <v>118</v>
      </c>
      <c r="R799" t="s">
        <v>404</v>
      </c>
      <c r="S799">
        <v>16703236877</v>
      </c>
      <c r="U799">
        <v>62161</v>
      </c>
      <c r="V799" t="s">
        <v>120</v>
      </c>
      <c r="X799" t="s">
        <v>405</v>
      </c>
      <c r="Y799" t="s">
        <v>406</v>
      </c>
      <c r="Z799" t="s">
        <v>407</v>
      </c>
      <c r="AA799" t="s">
        <v>123</v>
      </c>
      <c r="AB799" t="s">
        <v>408</v>
      </c>
      <c r="AD799" t="s">
        <v>409</v>
      </c>
      <c r="AE799" t="s">
        <v>410</v>
      </c>
      <c r="AF799">
        <v>96931</v>
      </c>
      <c r="AG799" t="s">
        <v>118</v>
      </c>
      <c r="AH799" t="s">
        <v>404</v>
      </c>
      <c r="AI799">
        <v>16716498746</v>
      </c>
      <c r="AJ799">
        <v>203</v>
      </c>
      <c r="AK799" t="s">
        <v>411</v>
      </c>
      <c r="BC799" t="str">
        <f>"29-1141.00"</f>
        <v>29-1141.00</v>
      </c>
      <c r="BD799" t="s">
        <v>2087</v>
      </c>
      <c r="BE799" t="s">
        <v>7859</v>
      </c>
      <c r="BF799" t="s">
        <v>3536</v>
      </c>
      <c r="BG799">
        <v>6</v>
      </c>
      <c r="BI799" s="1">
        <v>44180</v>
      </c>
      <c r="BJ799" s="1">
        <v>44544</v>
      </c>
      <c r="BM799">
        <v>40</v>
      </c>
      <c r="BN799">
        <v>0</v>
      </c>
      <c r="BO799">
        <v>8</v>
      </c>
      <c r="BP799">
        <v>8</v>
      </c>
      <c r="BQ799">
        <v>8</v>
      </c>
      <c r="BR799">
        <v>8</v>
      </c>
      <c r="BS799">
        <v>5</v>
      </c>
      <c r="BT799">
        <v>3</v>
      </c>
      <c r="BU799" t="str">
        <f>"8:30 AM"</f>
        <v>8:30 AM</v>
      </c>
      <c r="BV799" t="str">
        <f>"5:30 PM"</f>
        <v>5:30 PM</v>
      </c>
      <c r="BW799" t="s">
        <v>349</v>
      </c>
      <c r="BX799">
        <v>0</v>
      </c>
      <c r="BY799">
        <v>0</v>
      </c>
      <c r="BZ799" t="s">
        <v>111</v>
      </c>
      <c r="CA799">
        <v>0</v>
      </c>
      <c r="CB799" s="2" t="s">
        <v>7860</v>
      </c>
      <c r="CC799" t="s">
        <v>7861</v>
      </c>
      <c r="CD799" t="s">
        <v>403</v>
      </c>
      <c r="CE799" t="s">
        <v>116</v>
      </c>
      <c r="CF799" t="s">
        <v>117</v>
      </c>
      <c r="CG799">
        <v>96950</v>
      </c>
      <c r="CH799" s="3">
        <v>24.81</v>
      </c>
      <c r="CI799" s="3">
        <v>24.81</v>
      </c>
      <c r="CL799" t="s">
        <v>417</v>
      </c>
      <c r="CN799" t="s">
        <v>133</v>
      </c>
      <c r="CP799" t="s">
        <v>111</v>
      </c>
      <c r="CQ799" t="s">
        <v>134</v>
      </c>
      <c r="CR799" t="s">
        <v>134</v>
      </c>
      <c r="CS799" t="s">
        <v>111</v>
      </c>
      <c r="CT799" t="s">
        <v>119</v>
      </c>
      <c r="CU799" t="s">
        <v>134</v>
      </c>
      <c r="CV799" t="s">
        <v>119</v>
      </c>
      <c r="CW799" t="s">
        <v>418</v>
      </c>
      <c r="CX799">
        <v>16713236877</v>
      </c>
      <c r="CY799" t="s">
        <v>419</v>
      </c>
      <c r="CZ799" t="s">
        <v>119</v>
      </c>
      <c r="DA799" t="s">
        <v>134</v>
      </c>
      <c r="DB799" t="s">
        <v>111</v>
      </c>
    </row>
    <row r="800" spans="1:111" ht="15" customHeight="1" x14ac:dyDescent="0.25">
      <c r="A800" t="s">
        <v>2139</v>
      </c>
      <c r="B800" t="s">
        <v>193</v>
      </c>
      <c r="C800" s="1">
        <v>44107.895516666664</v>
      </c>
      <c r="D800" s="1">
        <v>44142</v>
      </c>
      <c r="E800" t="s">
        <v>110</v>
      </c>
      <c r="G800" t="s">
        <v>111</v>
      </c>
      <c r="H800" t="s">
        <v>111</v>
      </c>
      <c r="I800" t="s">
        <v>111</v>
      </c>
      <c r="J800" t="s">
        <v>2140</v>
      </c>
      <c r="K800" t="s">
        <v>2141</v>
      </c>
      <c r="L800" t="s">
        <v>2142</v>
      </c>
      <c r="M800" t="s">
        <v>2143</v>
      </c>
      <c r="N800" t="s">
        <v>116</v>
      </c>
      <c r="O800" t="s">
        <v>117</v>
      </c>
      <c r="P800">
        <v>96950</v>
      </c>
      <c r="Q800" t="s">
        <v>118</v>
      </c>
      <c r="R800" t="s">
        <v>117</v>
      </c>
      <c r="S800">
        <v>16702346869</v>
      </c>
      <c r="U800">
        <v>44112</v>
      </c>
      <c r="V800" t="s">
        <v>120</v>
      </c>
      <c r="X800" t="s">
        <v>834</v>
      </c>
      <c r="Y800" t="s">
        <v>2144</v>
      </c>
      <c r="Z800" t="s">
        <v>119</v>
      </c>
      <c r="AA800" t="s">
        <v>185</v>
      </c>
      <c r="AB800" t="s">
        <v>2142</v>
      </c>
      <c r="AC800" t="s">
        <v>2145</v>
      </c>
      <c r="AD800" t="s">
        <v>116</v>
      </c>
      <c r="AE800" t="s">
        <v>117</v>
      </c>
      <c r="AF800">
        <v>96950</v>
      </c>
      <c r="AG800" t="s">
        <v>118</v>
      </c>
      <c r="AH800" t="s">
        <v>117</v>
      </c>
      <c r="AI800">
        <v>16702346869</v>
      </c>
      <c r="AK800" t="s">
        <v>2146</v>
      </c>
      <c r="BC800" t="str">
        <f>"53-7061.00"</f>
        <v>53-7061.00</v>
      </c>
      <c r="BD800" t="s">
        <v>2147</v>
      </c>
      <c r="BE800" t="s">
        <v>2148</v>
      </c>
      <c r="BF800" t="s">
        <v>2149</v>
      </c>
      <c r="BG800">
        <v>2</v>
      </c>
      <c r="BI800" s="1">
        <v>44108</v>
      </c>
      <c r="BJ800" s="1">
        <v>44469</v>
      </c>
      <c r="BM800">
        <v>35</v>
      </c>
      <c r="BN800">
        <v>5</v>
      </c>
      <c r="BO800">
        <v>5</v>
      </c>
      <c r="BP800">
        <v>5</v>
      </c>
      <c r="BQ800">
        <v>5</v>
      </c>
      <c r="BR800">
        <v>5</v>
      </c>
      <c r="BS800">
        <v>5</v>
      </c>
      <c r="BT800">
        <v>5</v>
      </c>
      <c r="BU800" t="str">
        <f>"5:30 PM"</f>
        <v>5:30 PM</v>
      </c>
      <c r="BV800" t="str">
        <f>"10:30 PM"</f>
        <v>10:30 PM</v>
      </c>
      <c r="BW800" t="s">
        <v>128</v>
      </c>
      <c r="BX800">
        <v>0</v>
      </c>
      <c r="BY800">
        <v>6</v>
      </c>
      <c r="BZ800" t="s">
        <v>111</v>
      </c>
      <c r="CA800">
        <v>0</v>
      </c>
      <c r="CB800" t="s">
        <v>2150</v>
      </c>
      <c r="CC800" t="s">
        <v>2151</v>
      </c>
      <c r="CD800" t="s">
        <v>2143</v>
      </c>
      <c r="CE800" t="s">
        <v>116</v>
      </c>
      <c r="CF800" t="s">
        <v>117</v>
      </c>
      <c r="CG800">
        <v>96950</v>
      </c>
      <c r="CH800" s="3">
        <v>9.98</v>
      </c>
      <c r="CI800" s="3">
        <v>10.5</v>
      </c>
      <c r="CJ800" s="3">
        <v>14.97</v>
      </c>
      <c r="CK800" s="3">
        <v>15.75</v>
      </c>
      <c r="CL800" t="s">
        <v>132</v>
      </c>
      <c r="CM800" t="s">
        <v>119</v>
      </c>
      <c r="CN800" t="s">
        <v>631</v>
      </c>
      <c r="CP800" t="s">
        <v>111</v>
      </c>
      <c r="CQ800" t="s">
        <v>134</v>
      </c>
      <c r="CR800" t="s">
        <v>134</v>
      </c>
      <c r="CS800" t="s">
        <v>134</v>
      </c>
      <c r="CT800" t="s">
        <v>119</v>
      </c>
      <c r="CU800" t="s">
        <v>134</v>
      </c>
      <c r="CV800" t="s">
        <v>119</v>
      </c>
      <c r="CW800" t="s">
        <v>2152</v>
      </c>
      <c r="CX800">
        <v>16702346869</v>
      </c>
      <c r="CY800" t="s">
        <v>2146</v>
      </c>
      <c r="CZ800" t="s">
        <v>119</v>
      </c>
      <c r="DA800" t="s">
        <v>134</v>
      </c>
      <c r="DB800" t="s">
        <v>111</v>
      </c>
    </row>
    <row r="801" spans="1:111" ht="15" customHeight="1" x14ac:dyDescent="0.25">
      <c r="A801" t="s">
        <v>8234</v>
      </c>
      <c r="B801" t="s">
        <v>193</v>
      </c>
      <c r="C801" s="1">
        <v>44109.958546759262</v>
      </c>
      <c r="D801" s="1">
        <v>44142</v>
      </c>
      <c r="E801" t="s">
        <v>110</v>
      </c>
      <c r="G801" t="s">
        <v>134</v>
      </c>
      <c r="H801" t="s">
        <v>111</v>
      </c>
      <c r="I801" t="s">
        <v>111</v>
      </c>
      <c r="J801" t="s">
        <v>2486</v>
      </c>
      <c r="L801" t="s">
        <v>2487</v>
      </c>
      <c r="N801" t="s">
        <v>154</v>
      </c>
      <c r="O801" t="s">
        <v>117</v>
      </c>
      <c r="P801">
        <v>96950</v>
      </c>
      <c r="Q801" t="s">
        <v>118</v>
      </c>
      <c r="S801">
        <v>16702349013</v>
      </c>
      <c r="U801">
        <v>52232</v>
      </c>
      <c r="V801" t="s">
        <v>120</v>
      </c>
      <c r="X801" t="s">
        <v>2488</v>
      </c>
      <c r="Y801" t="s">
        <v>2489</v>
      </c>
      <c r="Z801" t="s">
        <v>2490</v>
      </c>
      <c r="AA801" t="s">
        <v>342</v>
      </c>
      <c r="AB801" t="s">
        <v>8235</v>
      </c>
      <c r="AD801" t="s">
        <v>154</v>
      </c>
      <c r="AE801" t="s">
        <v>117</v>
      </c>
      <c r="AF801">
        <v>96950</v>
      </c>
      <c r="AG801" t="s">
        <v>118</v>
      </c>
      <c r="AI801">
        <v>16702349013</v>
      </c>
      <c r="AK801" t="s">
        <v>2491</v>
      </c>
      <c r="BC801" t="str">
        <f>"43-5071.00"</f>
        <v>43-5071.00</v>
      </c>
      <c r="BD801" t="s">
        <v>2215</v>
      </c>
      <c r="BE801" t="s">
        <v>8236</v>
      </c>
      <c r="BF801" t="s">
        <v>8237</v>
      </c>
      <c r="BG801">
        <v>1</v>
      </c>
      <c r="BI801" s="1">
        <v>44136</v>
      </c>
      <c r="BJ801" s="1">
        <v>44469</v>
      </c>
      <c r="BM801">
        <v>35</v>
      </c>
      <c r="BN801">
        <v>0</v>
      </c>
      <c r="BO801">
        <v>7</v>
      </c>
      <c r="BP801">
        <v>7</v>
      </c>
      <c r="BQ801">
        <v>7</v>
      </c>
      <c r="BR801">
        <v>7</v>
      </c>
      <c r="BS801">
        <v>7</v>
      </c>
      <c r="BT801">
        <v>0</v>
      </c>
      <c r="BU801" t="str">
        <f>"9:00 AM"</f>
        <v>9:00 AM</v>
      </c>
      <c r="BV801" t="str">
        <f>"5:00 PM"</f>
        <v>5:00 PM</v>
      </c>
      <c r="BW801" t="s">
        <v>128</v>
      </c>
      <c r="BX801">
        <v>0</v>
      </c>
      <c r="BY801">
        <v>6</v>
      </c>
      <c r="BZ801" t="s">
        <v>111</v>
      </c>
      <c r="CA801">
        <v>0</v>
      </c>
      <c r="CB801" s="2" t="s">
        <v>8238</v>
      </c>
      <c r="CC801" t="s">
        <v>2495</v>
      </c>
      <c r="CD801" t="s">
        <v>8239</v>
      </c>
      <c r="CE801" t="s">
        <v>154</v>
      </c>
      <c r="CF801" t="s">
        <v>117</v>
      </c>
      <c r="CG801">
        <v>96950</v>
      </c>
      <c r="CH801" s="3">
        <v>15.93</v>
      </c>
      <c r="CI801" s="3">
        <v>15.93</v>
      </c>
      <c r="CJ801" s="3">
        <v>23.89</v>
      </c>
      <c r="CK801" s="3">
        <v>23.89</v>
      </c>
      <c r="CL801" t="s">
        <v>132</v>
      </c>
      <c r="CN801" t="s">
        <v>133</v>
      </c>
      <c r="CP801" t="s">
        <v>111</v>
      </c>
      <c r="CQ801" t="s">
        <v>134</v>
      </c>
      <c r="CR801" t="s">
        <v>111</v>
      </c>
      <c r="CS801" t="s">
        <v>134</v>
      </c>
      <c r="CT801" t="s">
        <v>119</v>
      </c>
      <c r="CU801" t="s">
        <v>134</v>
      </c>
      <c r="CV801" t="s">
        <v>119</v>
      </c>
      <c r="CW801" t="s">
        <v>1177</v>
      </c>
      <c r="CX801">
        <v>16706709013</v>
      </c>
      <c r="CY801" t="s">
        <v>2491</v>
      </c>
      <c r="CZ801" t="s">
        <v>1178</v>
      </c>
      <c r="DA801" t="s">
        <v>134</v>
      </c>
      <c r="DB801" t="s">
        <v>111</v>
      </c>
    </row>
    <row r="802" spans="1:111" ht="15" customHeight="1" x14ac:dyDescent="0.25">
      <c r="A802" t="s">
        <v>3953</v>
      </c>
      <c r="B802" t="s">
        <v>193</v>
      </c>
      <c r="C802" s="1">
        <v>44109.964021759261</v>
      </c>
      <c r="D802" s="1">
        <v>44134</v>
      </c>
      <c r="E802" t="s">
        <v>110</v>
      </c>
      <c r="G802" t="s">
        <v>134</v>
      </c>
      <c r="H802" t="s">
        <v>111</v>
      </c>
      <c r="I802" t="s">
        <v>111</v>
      </c>
      <c r="J802" t="s">
        <v>2486</v>
      </c>
      <c r="L802" t="s">
        <v>2487</v>
      </c>
      <c r="N802" t="s">
        <v>154</v>
      </c>
      <c r="O802" t="s">
        <v>117</v>
      </c>
      <c r="P802">
        <v>96950</v>
      </c>
      <c r="Q802" t="s">
        <v>118</v>
      </c>
      <c r="S802">
        <v>16702349013</v>
      </c>
      <c r="U802">
        <v>52232</v>
      </c>
      <c r="V802" t="s">
        <v>120</v>
      </c>
      <c r="X802" t="s">
        <v>2488</v>
      </c>
      <c r="Y802" t="s">
        <v>2489</v>
      </c>
      <c r="Z802" t="s">
        <v>2490</v>
      </c>
      <c r="AA802" t="s">
        <v>342</v>
      </c>
      <c r="AB802" t="s">
        <v>2487</v>
      </c>
      <c r="AD802" t="s">
        <v>154</v>
      </c>
      <c r="AE802" t="s">
        <v>117</v>
      </c>
      <c r="AF802">
        <v>96950</v>
      </c>
      <c r="AG802" t="s">
        <v>118</v>
      </c>
      <c r="AI802">
        <v>16702349013</v>
      </c>
      <c r="AK802" t="s">
        <v>2491</v>
      </c>
      <c r="BC802" t="str">
        <f>"43-4051.00"</f>
        <v>43-4051.00</v>
      </c>
      <c r="BD802" t="s">
        <v>295</v>
      </c>
      <c r="BE802" t="s">
        <v>2492</v>
      </c>
      <c r="BF802" t="s">
        <v>2493</v>
      </c>
      <c r="BG802">
        <v>1</v>
      </c>
      <c r="BI802" s="1">
        <v>44136</v>
      </c>
      <c r="BJ802" s="1">
        <v>44469</v>
      </c>
      <c r="BM802">
        <v>35</v>
      </c>
      <c r="BN802">
        <v>0</v>
      </c>
      <c r="BO802">
        <v>7</v>
      </c>
      <c r="BP802">
        <v>7</v>
      </c>
      <c r="BQ802">
        <v>7</v>
      </c>
      <c r="BR802">
        <v>7</v>
      </c>
      <c r="BS802">
        <v>7</v>
      </c>
      <c r="BT802">
        <v>0</v>
      </c>
      <c r="BU802" t="str">
        <f>"9:00 AM"</f>
        <v>9:00 AM</v>
      </c>
      <c r="BV802" t="str">
        <f>"5:00 PM"</f>
        <v>5:00 PM</v>
      </c>
      <c r="BW802" t="s">
        <v>128</v>
      </c>
      <c r="BX802">
        <v>0</v>
      </c>
      <c r="BY802">
        <v>6</v>
      </c>
      <c r="BZ802" t="s">
        <v>111</v>
      </c>
      <c r="CA802">
        <v>0</v>
      </c>
      <c r="CB802" s="2" t="s">
        <v>2494</v>
      </c>
      <c r="CC802" t="s">
        <v>2495</v>
      </c>
      <c r="CD802" t="s">
        <v>2496</v>
      </c>
      <c r="CE802">
        <v>96950</v>
      </c>
      <c r="CF802" t="s">
        <v>117</v>
      </c>
      <c r="CG802">
        <v>96950</v>
      </c>
      <c r="CH802" s="3">
        <v>12.57</v>
      </c>
      <c r="CI802" s="3">
        <v>12.57</v>
      </c>
      <c r="CJ802" s="3">
        <v>18.850000000000001</v>
      </c>
      <c r="CK802" s="3">
        <v>18.850000000000001</v>
      </c>
      <c r="CL802" t="s">
        <v>132</v>
      </c>
      <c r="CN802" t="s">
        <v>133</v>
      </c>
      <c r="CP802" t="s">
        <v>111</v>
      </c>
      <c r="CQ802" t="s">
        <v>134</v>
      </c>
      <c r="CR802" t="s">
        <v>111</v>
      </c>
      <c r="CS802" t="s">
        <v>134</v>
      </c>
      <c r="CT802" t="s">
        <v>119</v>
      </c>
      <c r="CU802" t="s">
        <v>134</v>
      </c>
      <c r="CV802" t="s">
        <v>119</v>
      </c>
      <c r="CW802" t="s">
        <v>3019</v>
      </c>
      <c r="CX802">
        <v>16702349013</v>
      </c>
      <c r="CY802" t="s">
        <v>2491</v>
      </c>
      <c r="CZ802" t="s">
        <v>1178</v>
      </c>
      <c r="DA802" t="s">
        <v>134</v>
      </c>
      <c r="DB802" t="s">
        <v>111</v>
      </c>
    </row>
    <row r="803" spans="1:111" ht="15" customHeight="1" x14ac:dyDescent="0.25">
      <c r="A803" t="s">
        <v>3044</v>
      </c>
      <c r="B803" t="s">
        <v>137</v>
      </c>
      <c r="C803" s="1">
        <v>44109.979558101855</v>
      </c>
      <c r="D803" s="1">
        <v>44160</v>
      </c>
      <c r="E803" t="s">
        <v>110</v>
      </c>
      <c r="G803" t="s">
        <v>111</v>
      </c>
      <c r="H803" t="s">
        <v>111</v>
      </c>
      <c r="I803" t="s">
        <v>111</v>
      </c>
      <c r="J803" t="s">
        <v>3045</v>
      </c>
      <c r="K803" t="s">
        <v>3046</v>
      </c>
      <c r="L803" t="s">
        <v>3047</v>
      </c>
      <c r="N803" t="s">
        <v>727</v>
      </c>
      <c r="O803" t="s">
        <v>117</v>
      </c>
      <c r="P803">
        <v>96950</v>
      </c>
      <c r="Q803" t="s">
        <v>118</v>
      </c>
      <c r="R803" t="s">
        <v>358</v>
      </c>
      <c r="S803">
        <v>16702876661</v>
      </c>
      <c r="U803">
        <v>2383</v>
      </c>
      <c r="V803" t="s">
        <v>120</v>
      </c>
      <c r="X803" t="s">
        <v>3048</v>
      </c>
      <c r="Y803" t="s">
        <v>3049</v>
      </c>
      <c r="AA803" t="s">
        <v>3050</v>
      </c>
      <c r="AB803" t="s">
        <v>3047</v>
      </c>
      <c r="AD803" t="s">
        <v>727</v>
      </c>
      <c r="AE803" t="s">
        <v>117</v>
      </c>
      <c r="AF803">
        <v>96950</v>
      </c>
      <c r="AG803" t="s">
        <v>118</v>
      </c>
      <c r="AI803">
        <v>16702876661</v>
      </c>
      <c r="AK803" t="s">
        <v>3051</v>
      </c>
      <c r="BC803" t="str">
        <f>"49-9071.00"</f>
        <v>49-9071.00</v>
      </c>
      <c r="BD803" t="s">
        <v>125</v>
      </c>
      <c r="BE803" t="s">
        <v>3052</v>
      </c>
      <c r="BF803" t="s">
        <v>3053</v>
      </c>
      <c r="BG803">
        <v>2</v>
      </c>
      <c r="BH803">
        <v>2</v>
      </c>
      <c r="BI803" s="1">
        <v>44166</v>
      </c>
      <c r="BJ803" s="1">
        <v>44469</v>
      </c>
      <c r="BK803" s="1">
        <v>44166</v>
      </c>
      <c r="BL803" s="1">
        <v>44469</v>
      </c>
      <c r="BM803">
        <v>35</v>
      </c>
      <c r="BN803">
        <v>0</v>
      </c>
      <c r="BO803">
        <v>7</v>
      </c>
      <c r="BP803">
        <v>7</v>
      </c>
      <c r="BQ803">
        <v>7</v>
      </c>
      <c r="BR803">
        <v>7</v>
      </c>
      <c r="BS803">
        <v>7</v>
      </c>
      <c r="BT803">
        <v>0</v>
      </c>
      <c r="BU803" t="str">
        <f>"10:00 AM"</f>
        <v>10:00 AM</v>
      </c>
      <c r="BV803" t="str">
        <f>"6:00 PM"</f>
        <v>6:00 PM</v>
      </c>
      <c r="BW803" t="s">
        <v>162</v>
      </c>
      <c r="BX803">
        <v>0</v>
      </c>
      <c r="BY803">
        <v>12</v>
      </c>
      <c r="BZ803" t="s">
        <v>111</v>
      </c>
      <c r="CA803">
        <v>0</v>
      </c>
      <c r="CB803" t="s">
        <v>3054</v>
      </c>
      <c r="CC803" t="s">
        <v>3047</v>
      </c>
      <c r="CE803" t="s">
        <v>727</v>
      </c>
      <c r="CF803" t="s">
        <v>117</v>
      </c>
      <c r="CG803">
        <v>96950</v>
      </c>
      <c r="CH803" s="3">
        <v>12.64</v>
      </c>
      <c r="CI803" s="3">
        <v>12.64</v>
      </c>
      <c r="CJ803" s="3">
        <v>18.96</v>
      </c>
      <c r="CK803" s="3">
        <v>18.96</v>
      </c>
      <c r="CL803" t="s">
        <v>132</v>
      </c>
      <c r="CM803" t="s">
        <v>509</v>
      </c>
      <c r="CN803" t="s">
        <v>133</v>
      </c>
      <c r="CP803" t="s">
        <v>111</v>
      </c>
      <c r="CQ803" t="s">
        <v>134</v>
      </c>
      <c r="CR803" t="s">
        <v>111</v>
      </c>
      <c r="CS803" t="s">
        <v>134</v>
      </c>
      <c r="CT803" t="s">
        <v>119</v>
      </c>
      <c r="CU803" t="s">
        <v>134</v>
      </c>
      <c r="CV803" t="s">
        <v>119</v>
      </c>
      <c r="CW803" t="s">
        <v>509</v>
      </c>
      <c r="CX803">
        <v>16702876661</v>
      </c>
      <c r="CY803" t="s">
        <v>3051</v>
      </c>
      <c r="CZ803" t="s">
        <v>1272</v>
      </c>
      <c r="DA803" t="s">
        <v>134</v>
      </c>
      <c r="DB803" t="s">
        <v>111</v>
      </c>
    </row>
    <row r="804" spans="1:111" ht="15" customHeight="1" x14ac:dyDescent="0.25">
      <c r="A804" t="s">
        <v>136</v>
      </c>
      <c r="B804" t="s">
        <v>137</v>
      </c>
      <c r="C804" s="1">
        <v>44110.103520833334</v>
      </c>
      <c r="D804" s="1">
        <v>44138</v>
      </c>
      <c r="E804" t="s">
        <v>138</v>
      </c>
      <c r="F804" s="1">
        <v>44103.833333333336</v>
      </c>
      <c r="G804" t="s">
        <v>134</v>
      </c>
      <c r="H804" t="s">
        <v>111</v>
      </c>
      <c r="I804" t="s">
        <v>111</v>
      </c>
      <c r="J804" t="s">
        <v>139</v>
      </c>
      <c r="K804" t="s">
        <v>140</v>
      </c>
      <c r="L804" t="s">
        <v>141</v>
      </c>
      <c r="N804" t="s">
        <v>116</v>
      </c>
      <c r="O804" t="s">
        <v>117</v>
      </c>
      <c r="P804">
        <v>96950</v>
      </c>
      <c r="Q804" t="s">
        <v>118</v>
      </c>
      <c r="S804">
        <v>16702340228</v>
      </c>
      <c r="U804">
        <v>72251</v>
      </c>
      <c r="V804" t="s">
        <v>120</v>
      </c>
      <c r="X804" t="s">
        <v>142</v>
      </c>
      <c r="Y804" t="s">
        <v>143</v>
      </c>
      <c r="AA804" t="s">
        <v>123</v>
      </c>
      <c r="AB804" t="s">
        <v>141</v>
      </c>
      <c r="AD804" t="s">
        <v>116</v>
      </c>
      <c r="AE804" t="s">
        <v>117</v>
      </c>
      <c r="AF804">
        <v>96950</v>
      </c>
      <c r="AG804" t="s">
        <v>118</v>
      </c>
      <c r="AI804">
        <v>16702340228</v>
      </c>
      <c r="AK804" t="s">
        <v>144</v>
      </c>
      <c r="BC804" t="str">
        <f>"35-3011.00"</f>
        <v>35-3011.00</v>
      </c>
      <c r="BD804" t="s">
        <v>145</v>
      </c>
      <c r="BE804" t="s">
        <v>146</v>
      </c>
      <c r="BF804" t="s">
        <v>147</v>
      </c>
      <c r="BG804">
        <v>1</v>
      </c>
      <c r="BH804">
        <v>1</v>
      </c>
      <c r="BI804" s="1">
        <v>44150</v>
      </c>
      <c r="BJ804" s="1">
        <v>44514</v>
      </c>
      <c r="BK804" s="1">
        <v>44150</v>
      </c>
      <c r="BL804" s="1">
        <v>44514</v>
      </c>
      <c r="BM804">
        <v>36</v>
      </c>
      <c r="BN804">
        <v>0</v>
      </c>
      <c r="BO804">
        <v>6</v>
      </c>
      <c r="BP804">
        <v>6</v>
      </c>
      <c r="BQ804">
        <v>6</v>
      </c>
      <c r="BR804">
        <v>6</v>
      </c>
      <c r="BS804">
        <v>6</v>
      </c>
      <c r="BT804">
        <v>6</v>
      </c>
      <c r="BU804" t="str">
        <f>"4:00 PM"</f>
        <v>4:00 PM</v>
      </c>
      <c r="BV804" t="str">
        <f>"10:00 PM"</f>
        <v>10:00 PM</v>
      </c>
      <c r="BW804" t="s">
        <v>128</v>
      </c>
      <c r="BX804">
        <v>0</v>
      </c>
      <c r="BY804">
        <v>12</v>
      </c>
      <c r="BZ804" t="s">
        <v>134</v>
      </c>
      <c r="CA804">
        <v>6</v>
      </c>
      <c r="CB804" s="2" t="s">
        <v>148</v>
      </c>
      <c r="CC804" t="s">
        <v>149</v>
      </c>
      <c r="CE804" t="s">
        <v>116</v>
      </c>
      <c r="CF804" t="s">
        <v>117</v>
      </c>
      <c r="CG804">
        <v>96950</v>
      </c>
      <c r="CH804" s="3">
        <v>8.41</v>
      </c>
      <c r="CI804" s="3">
        <v>8.41</v>
      </c>
      <c r="CJ804" s="3">
        <v>12.61</v>
      </c>
      <c r="CK804" s="3">
        <v>12.61</v>
      </c>
      <c r="CL804" t="s">
        <v>132</v>
      </c>
      <c r="CN804" t="s">
        <v>133</v>
      </c>
      <c r="CP804" t="s">
        <v>111</v>
      </c>
      <c r="CQ804" t="s">
        <v>134</v>
      </c>
      <c r="CR804" t="s">
        <v>111</v>
      </c>
      <c r="CS804" t="s">
        <v>111</v>
      </c>
      <c r="CT804" t="s">
        <v>119</v>
      </c>
      <c r="CU804" t="s">
        <v>134</v>
      </c>
      <c r="CV804" t="s">
        <v>119</v>
      </c>
      <c r="CW804" t="s">
        <v>119</v>
      </c>
      <c r="CX804">
        <v>16702340228</v>
      </c>
      <c r="CY804" t="s">
        <v>144</v>
      </c>
      <c r="CZ804" t="s">
        <v>119</v>
      </c>
      <c r="DA804" t="s">
        <v>134</v>
      </c>
      <c r="DB804" t="s">
        <v>111</v>
      </c>
    </row>
    <row r="805" spans="1:111" ht="15" customHeight="1" x14ac:dyDescent="0.25">
      <c r="A805" t="s">
        <v>2589</v>
      </c>
      <c r="B805" t="s">
        <v>193</v>
      </c>
      <c r="C805" s="1">
        <v>44110.159756597219</v>
      </c>
      <c r="D805" s="1">
        <v>44169</v>
      </c>
      <c r="E805" t="s">
        <v>110</v>
      </c>
      <c r="G805" t="s">
        <v>111</v>
      </c>
      <c r="H805" t="s">
        <v>111</v>
      </c>
      <c r="I805" t="s">
        <v>111</v>
      </c>
      <c r="J805" t="s">
        <v>1137</v>
      </c>
      <c r="K805" t="s">
        <v>1138</v>
      </c>
      <c r="L805" t="s">
        <v>1139</v>
      </c>
      <c r="M805" t="s">
        <v>344</v>
      </c>
      <c r="N805" t="s">
        <v>154</v>
      </c>
      <c r="O805" t="s">
        <v>117</v>
      </c>
      <c r="P805">
        <v>96950</v>
      </c>
      <c r="Q805" t="s">
        <v>118</v>
      </c>
      <c r="S805">
        <v>16702379950</v>
      </c>
      <c r="U805">
        <v>721120</v>
      </c>
      <c r="V805" t="s">
        <v>120</v>
      </c>
      <c r="X805" t="s">
        <v>2590</v>
      </c>
      <c r="Y805" t="s">
        <v>2591</v>
      </c>
      <c r="AA805" t="s">
        <v>1142</v>
      </c>
      <c r="AB805" t="s">
        <v>1139</v>
      </c>
      <c r="AC805" t="s">
        <v>344</v>
      </c>
      <c r="AD805" t="s">
        <v>154</v>
      </c>
      <c r="AE805" t="s">
        <v>117</v>
      </c>
      <c r="AF805">
        <v>96950</v>
      </c>
      <c r="AG805" t="s">
        <v>118</v>
      </c>
      <c r="AI805">
        <v>16702379950</v>
      </c>
      <c r="AK805" t="s">
        <v>1143</v>
      </c>
      <c r="BC805" t="str">
        <f>"47-2152.02"</f>
        <v>47-2152.02</v>
      </c>
      <c r="BD805" t="s">
        <v>2592</v>
      </c>
      <c r="BE805" t="s">
        <v>2593</v>
      </c>
      <c r="BF805" t="s">
        <v>2594</v>
      </c>
      <c r="BG805">
        <v>80</v>
      </c>
      <c r="BI805" s="1">
        <v>44105</v>
      </c>
      <c r="BJ805" s="1">
        <v>44469</v>
      </c>
      <c r="BM805">
        <v>35</v>
      </c>
      <c r="BN805">
        <v>0</v>
      </c>
      <c r="BO805">
        <v>7</v>
      </c>
      <c r="BP805">
        <v>7</v>
      </c>
      <c r="BQ805">
        <v>7</v>
      </c>
      <c r="BR805">
        <v>7</v>
      </c>
      <c r="BS805">
        <v>7</v>
      </c>
      <c r="BT805">
        <v>0</v>
      </c>
      <c r="BU805" t="str">
        <f>"6:00 AM"</f>
        <v>6:00 AM</v>
      </c>
      <c r="BV805" t="str">
        <f>"2:00 PM"</f>
        <v>2:00 PM</v>
      </c>
      <c r="BW805" t="s">
        <v>128</v>
      </c>
      <c r="BX805">
        <v>0</v>
      </c>
      <c r="BY805">
        <v>24</v>
      </c>
      <c r="BZ805" t="s">
        <v>111</v>
      </c>
      <c r="CA805">
        <v>0</v>
      </c>
      <c r="CB805" t="s">
        <v>2595</v>
      </c>
      <c r="CC805" t="s">
        <v>1139</v>
      </c>
      <c r="CD805" t="s">
        <v>344</v>
      </c>
      <c r="CE805" t="s">
        <v>154</v>
      </c>
      <c r="CF805" t="s">
        <v>117</v>
      </c>
      <c r="CG805">
        <v>96950</v>
      </c>
      <c r="CH805" s="3">
        <v>17.22</v>
      </c>
      <c r="CI805" s="3">
        <v>20.66</v>
      </c>
      <c r="CJ805" s="3">
        <v>25.83</v>
      </c>
      <c r="CK805" s="3">
        <v>30.99</v>
      </c>
      <c r="CL805" t="s">
        <v>132</v>
      </c>
      <c r="CN805" t="s">
        <v>133</v>
      </c>
      <c r="CP805" t="s">
        <v>111</v>
      </c>
      <c r="CQ805" t="s">
        <v>134</v>
      </c>
      <c r="CR805" t="s">
        <v>134</v>
      </c>
      <c r="CS805" t="s">
        <v>134</v>
      </c>
      <c r="CT805" t="s">
        <v>119</v>
      </c>
      <c r="CU805" t="s">
        <v>134</v>
      </c>
      <c r="CV805" t="s">
        <v>134</v>
      </c>
      <c r="CW805" t="s">
        <v>1147</v>
      </c>
      <c r="CX805">
        <v>16702379900</v>
      </c>
      <c r="CY805" t="s">
        <v>1148</v>
      </c>
      <c r="CZ805" t="s">
        <v>119</v>
      </c>
      <c r="DA805" t="s">
        <v>134</v>
      </c>
      <c r="DB805" t="s">
        <v>111</v>
      </c>
    </row>
    <row r="806" spans="1:111" ht="15" customHeight="1" x14ac:dyDescent="0.25">
      <c r="A806" t="s">
        <v>5536</v>
      </c>
      <c r="B806" t="s">
        <v>193</v>
      </c>
      <c r="C806" s="1">
        <v>44110.164559143515</v>
      </c>
      <c r="D806" s="1">
        <v>44169</v>
      </c>
      <c r="E806" t="s">
        <v>110</v>
      </c>
      <c r="G806" t="s">
        <v>111</v>
      </c>
      <c r="H806" t="s">
        <v>111</v>
      </c>
      <c r="I806" t="s">
        <v>111</v>
      </c>
      <c r="J806" t="s">
        <v>1137</v>
      </c>
      <c r="K806" t="s">
        <v>1138</v>
      </c>
      <c r="L806" t="s">
        <v>1139</v>
      </c>
      <c r="M806" t="s">
        <v>344</v>
      </c>
      <c r="N806" t="s">
        <v>154</v>
      </c>
      <c r="O806" t="s">
        <v>117</v>
      </c>
      <c r="P806">
        <v>96950</v>
      </c>
      <c r="Q806" t="s">
        <v>118</v>
      </c>
      <c r="S806">
        <v>16702379950</v>
      </c>
      <c r="U806">
        <v>721120</v>
      </c>
      <c r="V806" t="s">
        <v>120</v>
      </c>
      <c r="X806" t="s">
        <v>2590</v>
      </c>
      <c r="Y806" t="s">
        <v>2591</v>
      </c>
      <c r="AA806" t="s">
        <v>1142</v>
      </c>
      <c r="AB806" t="s">
        <v>1139</v>
      </c>
      <c r="AC806" t="s">
        <v>344</v>
      </c>
      <c r="AD806" t="s">
        <v>154</v>
      </c>
      <c r="AE806" t="s">
        <v>117</v>
      </c>
      <c r="AF806">
        <v>96950</v>
      </c>
      <c r="AG806" t="s">
        <v>118</v>
      </c>
      <c r="AI806">
        <v>16702379950</v>
      </c>
      <c r="AK806" t="s">
        <v>1143</v>
      </c>
      <c r="BC806" t="str">
        <f>"53-7021.00"</f>
        <v>53-7021.00</v>
      </c>
      <c r="BD806" t="s">
        <v>3784</v>
      </c>
      <c r="BE806" t="s">
        <v>5537</v>
      </c>
      <c r="BF806" t="s">
        <v>5538</v>
      </c>
      <c r="BG806">
        <v>16</v>
      </c>
      <c r="BI806" s="1">
        <v>44105</v>
      </c>
      <c r="BJ806" s="1">
        <v>44469</v>
      </c>
      <c r="BM806">
        <v>35</v>
      </c>
      <c r="BN806">
        <v>0</v>
      </c>
      <c r="BO806">
        <v>7</v>
      </c>
      <c r="BP806">
        <v>7</v>
      </c>
      <c r="BQ806">
        <v>7</v>
      </c>
      <c r="BR806">
        <v>7</v>
      </c>
      <c r="BS806">
        <v>7</v>
      </c>
      <c r="BT806">
        <v>0</v>
      </c>
      <c r="BU806" t="str">
        <f>"6:00 AM"</f>
        <v>6:00 AM</v>
      </c>
      <c r="BV806" t="str">
        <f>"2:00 PM"</f>
        <v>2:00 PM</v>
      </c>
      <c r="BW806" t="s">
        <v>128</v>
      </c>
      <c r="BX806">
        <v>0</v>
      </c>
      <c r="BY806">
        <v>24</v>
      </c>
      <c r="BZ806" t="s">
        <v>111</v>
      </c>
      <c r="CA806">
        <v>0</v>
      </c>
      <c r="CB806" t="s">
        <v>5539</v>
      </c>
      <c r="CC806" t="s">
        <v>1139</v>
      </c>
      <c r="CD806" t="s">
        <v>344</v>
      </c>
      <c r="CE806" t="s">
        <v>154</v>
      </c>
      <c r="CF806" t="s">
        <v>117</v>
      </c>
      <c r="CG806">
        <v>96950</v>
      </c>
      <c r="CH806" s="3">
        <v>25.2</v>
      </c>
      <c r="CI806" s="3">
        <v>30.24</v>
      </c>
      <c r="CJ806" s="3">
        <v>37.799999999999997</v>
      </c>
      <c r="CK806" s="3">
        <v>45.36</v>
      </c>
      <c r="CL806" t="s">
        <v>132</v>
      </c>
      <c r="CN806" t="s">
        <v>133</v>
      </c>
      <c r="CP806" t="s">
        <v>111</v>
      </c>
      <c r="CQ806" t="s">
        <v>134</v>
      </c>
      <c r="CR806" t="s">
        <v>134</v>
      </c>
      <c r="CS806" t="s">
        <v>134</v>
      </c>
      <c r="CT806" t="s">
        <v>119</v>
      </c>
      <c r="CU806" t="s">
        <v>134</v>
      </c>
      <c r="CV806" t="s">
        <v>134</v>
      </c>
      <c r="CW806" t="s">
        <v>1147</v>
      </c>
      <c r="CX806">
        <v>16702379900</v>
      </c>
      <c r="CY806" t="s">
        <v>1148</v>
      </c>
      <c r="CZ806" t="s">
        <v>119</v>
      </c>
      <c r="DA806" t="s">
        <v>134</v>
      </c>
      <c r="DB806" t="s">
        <v>111</v>
      </c>
    </row>
    <row r="807" spans="1:111" ht="15" customHeight="1" x14ac:dyDescent="0.25">
      <c r="A807" t="s">
        <v>2722</v>
      </c>
      <c r="B807" t="s">
        <v>137</v>
      </c>
      <c r="C807" s="1">
        <v>44111.1462537037</v>
      </c>
      <c r="D807" s="1">
        <v>44152</v>
      </c>
      <c r="E807" t="s">
        <v>110</v>
      </c>
      <c r="G807" t="s">
        <v>111</v>
      </c>
      <c r="H807" t="s">
        <v>111</v>
      </c>
      <c r="I807" t="s">
        <v>111</v>
      </c>
      <c r="J807" t="s">
        <v>2723</v>
      </c>
      <c r="K807" t="s">
        <v>2724</v>
      </c>
      <c r="L807" t="s">
        <v>2658</v>
      </c>
      <c r="M807" t="s">
        <v>119</v>
      </c>
      <c r="N807" t="s">
        <v>116</v>
      </c>
      <c r="O807" t="s">
        <v>117</v>
      </c>
      <c r="P807">
        <v>96950</v>
      </c>
      <c r="Q807" t="s">
        <v>118</v>
      </c>
      <c r="R807" t="s">
        <v>117</v>
      </c>
      <c r="S807">
        <v>16718881388</v>
      </c>
      <c r="U807">
        <v>811111</v>
      </c>
      <c r="V807" t="s">
        <v>120</v>
      </c>
      <c r="X807" t="s">
        <v>2654</v>
      </c>
      <c r="Y807" t="s">
        <v>2655</v>
      </c>
      <c r="Z807" t="s">
        <v>2656</v>
      </c>
      <c r="AA807" t="s">
        <v>711</v>
      </c>
      <c r="AB807" t="s">
        <v>2658</v>
      </c>
      <c r="AC807" t="s">
        <v>119</v>
      </c>
      <c r="AD807" t="s">
        <v>116</v>
      </c>
      <c r="AE807" t="s">
        <v>117</v>
      </c>
      <c r="AF807">
        <v>96950</v>
      </c>
      <c r="AG807" t="s">
        <v>118</v>
      </c>
      <c r="AH807" t="s">
        <v>117</v>
      </c>
      <c r="AI807">
        <v>16718881388</v>
      </c>
      <c r="AK807" t="s">
        <v>2659</v>
      </c>
      <c r="BC807" t="str">
        <f>"53-6031.00"</f>
        <v>53-6031.00</v>
      </c>
      <c r="BD807" t="s">
        <v>2725</v>
      </c>
      <c r="BE807" t="s">
        <v>2726</v>
      </c>
      <c r="BF807" t="s">
        <v>2727</v>
      </c>
      <c r="BG807">
        <v>2</v>
      </c>
      <c r="BH807">
        <v>2</v>
      </c>
      <c r="BI807" s="1">
        <v>44227</v>
      </c>
      <c r="BJ807" s="1">
        <v>44591</v>
      </c>
      <c r="BK807" s="1">
        <v>44227</v>
      </c>
      <c r="BL807" s="1">
        <v>44591</v>
      </c>
      <c r="BM807">
        <v>35</v>
      </c>
      <c r="BN807">
        <v>0</v>
      </c>
      <c r="BO807">
        <v>7</v>
      </c>
      <c r="BP807">
        <v>7</v>
      </c>
      <c r="BQ807">
        <v>7</v>
      </c>
      <c r="BR807">
        <v>7</v>
      </c>
      <c r="BS807">
        <v>7</v>
      </c>
      <c r="BT807">
        <v>0</v>
      </c>
      <c r="BU807" t="str">
        <f>"8:00 AM"</f>
        <v>8:00 AM</v>
      </c>
      <c r="BV807" t="str">
        <f>"4:00 PM"</f>
        <v>4:00 PM</v>
      </c>
      <c r="BW807" t="s">
        <v>162</v>
      </c>
      <c r="BX807">
        <v>0</v>
      </c>
      <c r="BY807">
        <v>6</v>
      </c>
      <c r="BZ807" t="s">
        <v>111</v>
      </c>
      <c r="CA807">
        <v>0</v>
      </c>
      <c r="CB807" t="s">
        <v>2728</v>
      </c>
      <c r="CC807" t="s">
        <v>2658</v>
      </c>
      <c r="CD807" t="s">
        <v>119</v>
      </c>
      <c r="CE807" t="s">
        <v>116</v>
      </c>
      <c r="CF807" t="s">
        <v>117</v>
      </c>
      <c r="CG807">
        <v>96950</v>
      </c>
      <c r="CH807" s="3">
        <v>7.85</v>
      </c>
      <c r="CI807" s="3">
        <v>7.85</v>
      </c>
      <c r="CJ807" s="3">
        <v>11.77</v>
      </c>
      <c r="CK807" s="3">
        <v>11.77</v>
      </c>
      <c r="CL807" t="s">
        <v>132</v>
      </c>
      <c r="CM807" t="s">
        <v>119</v>
      </c>
      <c r="CN807" t="s">
        <v>133</v>
      </c>
      <c r="CP807" t="s">
        <v>111</v>
      </c>
      <c r="CQ807" t="s">
        <v>134</v>
      </c>
      <c r="CR807" t="s">
        <v>134</v>
      </c>
      <c r="CS807" t="s">
        <v>134</v>
      </c>
      <c r="CT807" t="s">
        <v>119</v>
      </c>
      <c r="CU807" t="s">
        <v>134</v>
      </c>
      <c r="CV807" t="s">
        <v>119</v>
      </c>
      <c r="CW807" t="s">
        <v>2729</v>
      </c>
      <c r="CX807">
        <v>16718881388</v>
      </c>
      <c r="CY807" t="s">
        <v>2659</v>
      </c>
      <c r="CZ807" t="s">
        <v>2663</v>
      </c>
      <c r="DA807" t="s">
        <v>134</v>
      </c>
      <c r="DB807" t="s">
        <v>111</v>
      </c>
    </row>
    <row r="808" spans="1:111" ht="15" customHeight="1" x14ac:dyDescent="0.25">
      <c r="A808" t="s">
        <v>9714</v>
      </c>
      <c r="B808" t="s">
        <v>137</v>
      </c>
      <c r="C808" s="1">
        <v>44111.173855555557</v>
      </c>
      <c r="D808" s="1">
        <v>44151</v>
      </c>
      <c r="E808" t="s">
        <v>110</v>
      </c>
      <c r="G808" t="s">
        <v>134</v>
      </c>
      <c r="H808" t="s">
        <v>111</v>
      </c>
      <c r="I808" t="s">
        <v>111</v>
      </c>
      <c r="J808" t="s">
        <v>8710</v>
      </c>
      <c r="K808" t="s">
        <v>8711</v>
      </c>
      <c r="L808" t="s">
        <v>2658</v>
      </c>
      <c r="M808" t="s">
        <v>119</v>
      </c>
      <c r="N808" t="s">
        <v>116</v>
      </c>
      <c r="O808" t="s">
        <v>117</v>
      </c>
      <c r="P808">
        <v>96950</v>
      </c>
      <c r="Q808" t="s">
        <v>118</v>
      </c>
      <c r="R808" t="s">
        <v>117</v>
      </c>
      <c r="S808">
        <v>16718881388</v>
      </c>
      <c r="U808">
        <v>56152</v>
      </c>
      <c r="V808" t="s">
        <v>120</v>
      </c>
      <c r="X808" t="s">
        <v>2654</v>
      </c>
      <c r="Y808" t="s">
        <v>2655</v>
      </c>
      <c r="Z808" t="s">
        <v>2656</v>
      </c>
      <c r="AA808" t="s">
        <v>711</v>
      </c>
      <c r="AB808" t="s">
        <v>2658</v>
      </c>
      <c r="AC808" t="s">
        <v>119</v>
      </c>
      <c r="AD808" t="s">
        <v>116</v>
      </c>
      <c r="AE808" t="s">
        <v>117</v>
      </c>
      <c r="AF808">
        <v>96950</v>
      </c>
      <c r="AG808" t="s">
        <v>118</v>
      </c>
      <c r="AH808" t="s">
        <v>117</v>
      </c>
      <c r="AI808">
        <v>16718881388</v>
      </c>
      <c r="AK808" t="s">
        <v>2659</v>
      </c>
      <c r="BC808" t="str">
        <f>"39-7011.00"</f>
        <v>39-7011.00</v>
      </c>
      <c r="BD808" t="s">
        <v>244</v>
      </c>
      <c r="BE808" t="s">
        <v>8712</v>
      </c>
      <c r="BF808" t="s">
        <v>246</v>
      </c>
      <c r="BG808">
        <v>1</v>
      </c>
      <c r="BH808">
        <v>1</v>
      </c>
      <c r="BI808" s="1">
        <v>44227</v>
      </c>
      <c r="BJ808" s="1">
        <v>44591</v>
      </c>
      <c r="BK808" s="1">
        <v>44227</v>
      </c>
      <c r="BL808" s="1">
        <v>44591</v>
      </c>
      <c r="BM808">
        <v>40</v>
      </c>
      <c r="BN808">
        <v>0</v>
      </c>
      <c r="BO808">
        <v>8</v>
      </c>
      <c r="BP808">
        <v>8</v>
      </c>
      <c r="BQ808">
        <v>8</v>
      </c>
      <c r="BR808">
        <v>8</v>
      </c>
      <c r="BS808">
        <v>8</v>
      </c>
      <c r="BT808">
        <v>0</v>
      </c>
      <c r="BU808" t="str">
        <f>"8:00 AM"</f>
        <v>8:00 AM</v>
      </c>
      <c r="BV808" t="str">
        <f>"5:00 PM"</f>
        <v>5:00 PM</v>
      </c>
      <c r="BW808" t="s">
        <v>162</v>
      </c>
      <c r="BX808">
        <v>0</v>
      </c>
      <c r="BY808">
        <v>6</v>
      </c>
      <c r="BZ808" t="s">
        <v>111</v>
      </c>
      <c r="CA808">
        <v>0</v>
      </c>
      <c r="CB808" s="2" t="s">
        <v>9715</v>
      </c>
      <c r="CC808" t="s">
        <v>2658</v>
      </c>
      <c r="CD808" t="s">
        <v>119</v>
      </c>
      <c r="CE808" t="s">
        <v>116</v>
      </c>
      <c r="CF808" t="s">
        <v>117</v>
      </c>
      <c r="CG808">
        <v>96950</v>
      </c>
      <c r="CH808" s="3">
        <v>12.14</v>
      </c>
      <c r="CI808" s="3">
        <v>12.14</v>
      </c>
      <c r="CJ808" s="3">
        <v>18.21</v>
      </c>
      <c r="CK808" s="3">
        <v>18.21</v>
      </c>
      <c r="CL808" t="s">
        <v>132</v>
      </c>
      <c r="CM808" t="s">
        <v>119</v>
      </c>
      <c r="CN808" t="s">
        <v>133</v>
      </c>
      <c r="CP808" t="s">
        <v>111</v>
      </c>
      <c r="CQ808" t="s">
        <v>134</v>
      </c>
      <c r="CR808" t="s">
        <v>134</v>
      </c>
      <c r="CS808" t="s">
        <v>134</v>
      </c>
      <c r="CT808" t="s">
        <v>119</v>
      </c>
      <c r="CU808" t="s">
        <v>134</v>
      </c>
      <c r="CV808" t="s">
        <v>119</v>
      </c>
      <c r="CW808" t="s">
        <v>9716</v>
      </c>
      <c r="CX808">
        <v>16718881388</v>
      </c>
      <c r="CY808" t="s">
        <v>2659</v>
      </c>
      <c r="CZ808" t="s">
        <v>2663</v>
      </c>
      <c r="DA808" t="s">
        <v>134</v>
      </c>
      <c r="DB808" t="s">
        <v>111</v>
      </c>
    </row>
    <row r="809" spans="1:111" ht="15" customHeight="1" x14ac:dyDescent="0.25">
      <c r="A809" t="s">
        <v>8104</v>
      </c>
      <c r="B809" t="s">
        <v>137</v>
      </c>
      <c r="C809" s="1">
        <v>44111.964101157406</v>
      </c>
      <c r="D809" s="1">
        <v>44168</v>
      </c>
      <c r="E809" t="s">
        <v>110</v>
      </c>
      <c r="G809" t="s">
        <v>111</v>
      </c>
      <c r="H809" t="s">
        <v>111</v>
      </c>
      <c r="I809" t="s">
        <v>111</v>
      </c>
      <c r="J809" t="s">
        <v>6972</v>
      </c>
      <c r="K809" t="s">
        <v>8105</v>
      </c>
      <c r="L809" t="s">
        <v>6974</v>
      </c>
      <c r="M809" t="s">
        <v>3194</v>
      </c>
      <c r="N809" t="s">
        <v>116</v>
      </c>
      <c r="O809" t="s">
        <v>117</v>
      </c>
      <c r="P809">
        <v>96950</v>
      </c>
      <c r="Q809" t="s">
        <v>118</v>
      </c>
      <c r="S809">
        <v>16709892288</v>
      </c>
      <c r="U809">
        <v>44211</v>
      </c>
      <c r="V809" t="s">
        <v>120</v>
      </c>
      <c r="X809" t="s">
        <v>1505</v>
      </c>
      <c r="Y809" t="s">
        <v>6975</v>
      </c>
      <c r="AA809" t="s">
        <v>657</v>
      </c>
      <c r="AB809" t="s">
        <v>6974</v>
      </c>
      <c r="AC809" t="s">
        <v>3194</v>
      </c>
      <c r="AD809" t="s">
        <v>116</v>
      </c>
      <c r="AE809" t="s">
        <v>117</v>
      </c>
      <c r="AF809">
        <v>96950</v>
      </c>
      <c r="AG809" t="s">
        <v>118</v>
      </c>
      <c r="AI809">
        <v>16709892288</v>
      </c>
      <c r="AK809" t="s">
        <v>6976</v>
      </c>
      <c r="AL809" t="s">
        <v>1192</v>
      </c>
      <c r="AM809" t="s">
        <v>1435</v>
      </c>
      <c r="AN809" t="s">
        <v>3117</v>
      </c>
      <c r="AO809" t="s">
        <v>121</v>
      </c>
      <c r="AP809" t="s">
        <v>2253</v>
      </c>
      <c r="AQ809" t="s">
        <v>5488</v>
      </c>
      <c r="AR809" t="s">
        <v>116</v>
      </c>
      <c r="AS809" t="s">
        <v>117</v>
      </c>
      <c r="AT809">
        <v>96950</v>
      </c>
      <c r="AU809" t="s">
        <v>118</v>
      </c>
      <c r="AW809">
        <v>16702330081</v>
      </c>
      <c r="AY809" t="s">
        <v>1439</v>
      </c>
      <c r="AZ809" t="s">
        <v>1440</v>
      </c>
      <c r="BA809" t="s">
        <v>117</v>
      </c>
      <c r="BB809" t="s">
        <v>1441</v>
      </c>
      <c r="BC809" t="str">
        <f>"11-2022.00"</f>
        <v>11-2022.00</v>
      </c>
      <c r="BD809" t="s">
        <v>364</v>
      </c>
      <c r="BE809" t="s">
        <v>6977</v>
      </c>
      <c r="BF809" t="s">
        <v>4142</v>
      </c>
      <c r="BG809">
        <v>1</v>
      </c>
      <c r="BH809">
        <v>1</v>
      </c>
      <c r="BI809" s="1">
        <v>44136</v>
      </c>
      <c r="BJ809" s="1">
        <v>44500</v>
      </c>
      <c r="BK809" s="1">
        <v>44168</v>
      </c>
      <c r="BL809" s="1">
        <v>44500</v>
      </c>
      <c r="BM809">
        <v>40</v>
      </c>
      <c r="BN809">
        <v>0</v>
      </c>
      <c r="BO809">
        <v>8</v>
      </c>
      <c r="BP809">
        <v>8</v>
      </c>
      <c r="BQ809">
        <v>8</v>
      </c>
      <c r="BR809">
        <v>8</v>
      </c>
      <c r="BS809">
        <v>8</v>
      </c>
      <c r="BT809">
        <v>0</v>
      </c>
      <c r="BU809" t="str">
        <f>"8:00 AM"</f>
        <v>8:00 AM</v>
      </c>
      <c r="BV809" t="str">
        <f>"5:00 PM"</f>
        <v>5:00 PM</v>
      </c>
      <c r="BW809" t="s">
        <v>415</v>
      </c>
      <c r="BX809">
        <v>0</v>
      </c>
      <c r="BY809">
        <v>47</v>
      </c>
      <c r="BZ809" t="s">
        <v>134</v>
      </c>
      <c r="CA809">
        <v>2</v>
      </c>
      <c r="CB809" t="e">
        <f>- proficient WITH personal computers WITH a solid KNOWLEDGE OF MS Excel &amp; Word AND other Design software</f>
        <v>#NAME?</v>
      </c>
      <c r="CC809" t="s">
        <v>6974</v>
      </c>
      <c r="CD809" t="s">
        <v>6978</v>
      </c>
      <c r="CE809" t="s">
        <v>116</v>
      </c>
      <c r="CF809" t="s">
        <v>117</v>
      </c>
      <c r="CG809">
        <v>96950</v>
      </c>
      <c r="CH809" s="3">
        <v>30.42</v>
      </c>
      <c r="CI809" s="3">
        <v>30.42</v>
      </c>
      <c r="CL809" t="s">
        <v>132</v>
      </c>
      <c r="CM809" t="s">
        <v>119</v>
      </c>
      <c r="CN809" t="s">
        <v>133</v>
      </c>
      <c r="CP809" t="s">
        <v>111</v>
      </c>
      <c r="CQ809" t="s">
        <v>134</v>
      </c>
      <c r="CR809" t="s">
        <v>111</v>
      </c>
      <c r="CS809" t="s">
        <v>111</v>
      </c>
      <c r="CT809" t="s">
        <v>119</v>
      </c>
      <c r="CU809" t="s">
        <v>134</v>
      </c>
      <c r="CV809" t="s">
        <v>119</v>
      </c>
      <c r="CW809" t="s">
        <v>119</v>
      </c>
      <c r="CX809">
        <v>16709892288</v>
      </c>
      <c r="CY809" t="s">
        <v>6976</v>
      </c>
      <c r="CZ809" t="s">
        <v>119</v>
      </c>
      <c r="DA809" t="s">
        <v>134</v>
      </c>
      <c r="DB809" t="s">
        <v>111</v>
      </c>
    </row>
    <row r="810" spans="1:111" ht="15" customHeight="1" x14ac:dyDescent="0.25">
      <c r="A810" t="s">
        <v>6323</v>
      </c>
      <c r="B810" t="s">
        <v>137</v>
      </c>
      <c r="C810" s="1">
        <v>44112.071633217594</v>
      </c>
      <c r="D810" s="1">
        <v>44169</v>
      </c>
      <c r="E810" t="s">
        <v>110</v>
      </c>
      <c r="G810" t="s">
        <v>134</v>
      </c>
      <c r="H810" t="s">
        <v>111</v>
      </c>
      <c r="I810" t="s">
        <v>111</v>
      </c>
      <c r="J810" t="s">
        <v>6324</v>
      </c>
      <c r="K810" t="s">
        <v>6325</v>
      </c>
      <c r="L810" t="s">
        <v>6326</v>
      </c>
      <c r="M810" t="s">
        <v>404</v>
      </c>
      <c r="N810" t="s">
        <v>116</v>
      </c>
      <c r="O810" t="s">
        <v>117</v>
      </c>
      <c r="P810">
        <v>96950</v>
      </c>
      <c r="Q810" t="s">
        <v>118</v>
      </c>
      <c r="R810" t="s">
        <v>404</v>
      </c>
      <c r="S810">
        <v>16707898360</v>
      </c>
      <c r="U810">
        <v>561110</v>
      </c>
      <c r="V810" t="s">
        <v>120</v>
      </c>
      <c r="X810" t="s">
        <v>6327</v>
      </c>
      <c r="Y810" t="s">
        <v>6328</v>
      </c>
      <c r="Z810" t="s">
        <v>6329</v>
      </c>
      <c r="AA810" t="s">
        <v>6330</v>
      </c>
      <c r="AB810" t="s">
        <v>6331</v>
      </c>
      <c r="AC810" t="s">
        <v>119</v>
      </c>
      <c r="AD810" t="s">
        <v>154</v>
      </c>
      <c r="AE810" t="s">
        <v>117</v>
      </c>
      <c r="AF810">
        <v>96950</v>
      </c>
      <c r="AG810" t="s">
        <v>118</v>
      </c>
      <c r="AH810" t="s">
        <v>119</v>
      </c>
      <c r="AI810">
        <v>16707898360</v>
      </c>
      <c r="AK810" t="s">
        <v>6332</v>
      </c>
      <c r="BC810" t="str">
        <f>"15-1199.09"</f>
        <v>15-1199.09</v>
      </c>
      <c r="BD810" t="s">
        <v>6333</v>
      </c>
      <c r="BE810" t="s">
        <v>6334</v>
      </c>
      <c r="BF810" t="s">
        <v>6335</v>
      </c>
      <c r="BG810">
        <v>1</v>
      </c>
      <c r="BH810">
        <v>1</v>
      </c>
      <c r="BI810" s="1">
        <v>44105</v>
      </c>
      <c r="BJ810" s="1">
        <v>44469</v>
      </c>
      <c r="BK810" s="1">
        <v>44169</v>
      </c>
      <c r="BL810" s="1">
        <v>44469</v>
      </c>
      <c r="BM810">
        <v>35</v>
      </c>
      <c r="BN810">
        <v>0</v>
      </c>
      <c r="BO810">
        <v>7</v>
      </c>
      <c r="BP810">
        <v>7</v>
      </c>
      <c r="BQ810">
        <v>7</v>
      </c>
      <c r="BR810">
        <v>7</v>
      </c>
      <c r="BS810">
        <v>7</v>
      </c>
      <c r="BT810">
        <v>0</v>
      </c>
      <c r="BU810" t="str">
        <f>"9:00 AM"</f>
        <v>9:00 AM</v>
      </c>
      <c r="BV810" t="str">
        <f>"5:00 PM"</f>
        <v>5:00 PM</v>
      </c>
      <c r="BW810" t="s">
        <v>415</v>
      </c>
      <c r="BX810">
        <v>0</v>
      </c>
      <c r="BY810">
        <v>24</v>
      </c>
      <c r="BZ810" t="s">
        <v>111</v>
      </c>
      <c r="CA810">
        <v>0</v>
      </c>
      <c r="CB810" t="s">
        <v>6336</v>
      </c>
      <c r="CC810" t="s">
        <v>6337</v>
      </c>
      <c r="CD810" t="s">
        <v>119</v>
      </c>
      <c r="CE810" t="s">
        <v>116</v>
      </c>
      <c r="CF810" t="s">
        <v>117</v>
      </c>
      <c r="CG810">
        <v>96950</v>
      </c>
      <c r="CH810" s="3">
        <v>13.74</v>
      </c>
      <c r="CI810" s="3">
        <v>13.74</v>
      </c>
      <c r="CJ810" s="3">
        <v>0</v>
      </c>
      <c r="CK810" s="3">
        <v>0</v>
      </c>
      <c r="CL810" t="s">
        <v>132</v>
      </c>
      <c r="CM810" t="s">
        <v>119</v>
      </c>
      <c r="CN810" t="s">
        <v>133</v>
      </c>
      <c r="CP810" t="s">
        <v>111</v>
      </c>
      <c r="CQ810" t="s">
        <v>134</v>
      </c>
      <c r="CR810" t="s">
        <v>134</v>
      </c>
      <c r="CS810" t="s">
        <v>111</v>
      </c>
      <c r="CT810" t="s">
        <v>119</v>
      </c>
      <c r="CU810" t="s">
        <v>134</v>
      </c>
      <c r="CV810" t="s">
        <v>119</v>
      </c>
      <c r="CW810" t="s">
        <v>6338</v>
      </c>
      <c r="CX810">
        <v>16707898360</v>
      </c>
      <c r="CY810" t="s">
        <v>6332</v>
      </c>
      <c r="CZ810" t="s">
        <v>119</v>
      </c>
      <c r="DA810" t="s">
        <v>134</v>
      </c>
      <c r="DB810" t="s">
        <v>111</v>
      </c>
    </row>
    <row r="811" spans="1:111" ht="15" customHeight="1" x14ac:dyDescent="0.25">
      <c r="A811" t="s">
        <v>4485</v>
      </c>
      <c r="B811" t="s">
        <v>109</v>
      </c>
      <c r="C811" s="1">
        <v>44112.809901273147</v>
      </c>
      <c r="D811" s="1">
        <v>44180</v>
      </c>
      <c r="E811" t="s">
        <v>110</v>
      </c>
      <c r="G811" t="s">
        <v>134</v>
      </c>
      <c r="H811" t="s">
        <v>134</v>
      </c>
      <c r="I811" t="s">
        <v>111</v>
      </c>
      <c r="J811" t="s">
        <v>1529</v>
      </c>
      <c r="K811" t="s">
        <v>4486</v>
      </c>
      <c r="L811" t="s">
        <v>4487</v>
      </c>
      <c r="N811" t="s">
        <v>344</v>
      </c>
      <c r="O811" t="s">
        <v>117</v>
      </c>
      <c r="P811">
        <v>96950</v>
      </c>
      <c r="Q811" t="s">
        <v>118</v>
      </c>
      <c r="S811">
        <v>16707838292</v>
      </c>
      <c r="U811">
        <v>72233</v>
      </c>
      <c r="V811" t="s">
        <v>120</v>
      </c>
      <c r="X811" t="s">
        <v>1533</v>
      </c>
      <c r="Y811" t="s">
        <v>1534</v>
      </c>
      <c r="Z811" t="s">
        <v>4488</v>
      </c>
      <c r="AA811" t="s">
        <v>342</v>
      </c>
      <c r="AB811" t="s">
        <v>4487</v>
      </c>
      <c r="AD811" t="s">
        <v>344</v>
      </c>
      <c r="AE811" t="s">
        <v>117</v>
      </c>
      <c r="AF811">
        <v>96950</v>
      </c>
      <c r="AG811" t="s">
        <v>118</v>
      </c>
      <c r="AI811">
        <v>16707838292</v>
      </c>
      <c r="AK811" t="s">
        <v>1536</v>
      </c>
      <c r="BC811" t="str">
        <f>"51-3011.00"</f>
        <v>51-3011.00</v>
      </c>
      <c r="BD811" t="s">
        <v>377</v>
      </c>
      <c r="BE811" t="s">
        <v>4489</v>
      </c>
      <c r="BF811" t="s">
        <v>1538</v>
      </c>
      <c r="BG811">
        <v>2</v>
      </c>
      <c r="BI811" s="1">
        <v>44105</v>
      </c>
      <c r="BJ811" s="1">
        <v>44469</v>
      </c>
      <c r="BM811">
        <v>40</v>
      </c>
      <c r="BN811">
        <v>0</v>
      </c>
      <c r="BO811">
        <v>8</v>
      </c>
      <c r="BP811">
        <v>8</v>
      </c>
      <c r="BQ811">
        <v>8</v>
      </c>
      <c r="BR811">
        <v>0</v>
      </c>
      <c r="BS811">
        <v>8</v>
      </c>
      <c r="BT811">
        <v>8</v>
      </c>
      <c r="BU811" t="str">
        <f>"8:00 AM"</f>
        <v>8:00 AM</v>
      </c>
      <c r="BV811" t="str">
        <f>"5:00 PM"</f>
        <v>5:00 PM</v>
      </c>
      <c r="BW811" t="s">
        <v>128</v>
      </c>
      <c r="BX811">
        <v>0</v>
      </c>
      <c r="BY811">
        <v>6</v>
      </c>
      <c r="BZ811" t="s">
        <v>111</v>
      </c>
      <c r="CA811">
        <v>0</v>
      </c>
      <c r="CB811" s="2" t="s">
        <v>4490</v>
      </c>
      <c r="CC811" t="s">
        <v>4491</v>
      </c>
      <c r="CE811" t="s">
        <v>344</v>
      </c>
      <c r="CF811" t="s">
        <v>117</v>
      </c>
      <c r="CG811">
        <v>96950</v>
      </c>
      <c r="CH811" s="3">
        <v>7.9</v>
      </c>
      <c r="CI811" s="3">
        <v>7.9</v>
      </c>
      <c r="CJ811" s="3">
        <v>11.85</v>
      </c>
      <c r="CK811" s="3">
        <v>11.85</v>
      </c>
      <c r="CL811" t="s">
        <v>132</v>
      </c>
      <c r="CN811" t="s">
        <v>133</v>
      </c>
      <c r="CP811" t="s">
        <v>111</v>
      </c>
      <c r="CQ811" t="s">
        <v>134</v>
      </c>
      <c r="CR811" t="s">
        <v>111</v>
      </c>
      <c r="CS811" t="s">
        <v>134</v>
      </c>
      <c r="CT811" t="s">
        <v>119</v>
      </c>
      <c r="CU811" t="s">
        <v>134</v>
      </c>
      <c r="CV811" t="s">
        <v>119</v>
      </c>
      <c r="CW811" t="s">
        <v>4492</v>
      </c>
      <c r="CX811">
        <v>16707838292</v>
      </c>
      <c r="CY811" t="s">
        <v>1536</v>
      </c>
      <c r="CZ811" t="s">
        <v>286</v>
      </c>
      <c r="DA811" t="s">
        <v>134</v>
      </c>
      <c r="DB811" t="s">
        <v>111</v>
      </c>
    </row>
    <row r="812" spans="1:111" ht="15" customHeight="1" x14ac:dyDescent="0.25">
      <c r="A812" t="s">
        <v>7102</v>
      </c>
      <c r="B812" t="s">
        <v>109</v>
      </c>
      <c r="C812" s="1">
        <v>44113.163940972219</v>
      </c>
      <c r="D812" s="1">
        <v>44155</v>
      </c>
      <c r="E812" t="s">
        <v>110</v>
      </c>
      <c r="G812" t="s">
        <v>134</v>
      </c>
      <c r="H812" t="s">
        <v>134</v>
      </c>
      <c r="I812" t="s">
        <v>111</v>
      </c>
      <c r="J812" t="s">
        <v>7103</v>
      </c>
      <c r="K812" t="s">
        <v>7103</v>
      </c>
      <c r="L812" t="s">
        <v>7104</v>
      </c>
      <c r="N812" t="s">
        <v>552</v>
      </c>
      <c r="O812" t="s">
        <v>117</v>
      </c>
      <c r="P812">
        <v>96952</v>
      </c>
      <c r="Q812" t="s">
        <v>118</v>
      </c>
      <c r="R812" t="s">
        <v>273</v>
      </c>
      <c r="S812">
        <v>16702873223</v>
      </c>
      <c r="U812">
        <v>721110</v>
      </c>
      <c r="V812" t="s">
        <v>120</v>
      </c>
      <c r="X812" t="s">
        <v>7105</v>
      </c>
      <c r="Y812" t="s">
        <v>7106</v>
      </c>
      <c r="Z812" t="s">
        <v>3984</v>
      </c>
      <c r="AA812" t="s">
        <v>6996</v>
      </c>
      <c r="AB812" t="s">
        <v>7107</v>
      </c>
      <c r="AD812" t="s">
        <v>552</v>
      </c>
      <c r="AE812" t="s">
        <v>117</v>
      </c>
      <c r="AF812">
        <v>96952</v>
      </c>
      <c r="AG812" t="s">
        <v>118</v>
      </c>
      <c r="AH812" t="s">
        <v>273</v>
      </c>
      <c r="AI812">
        <v>16702873223</v>
      </c>
      <c r="AK812" t="s">
        <v>7108</v>
      </c>
      <c r="BC812" t="str">
        <f>"37-2012.00"</f>
        <v>37-2012.00</v>
      </c>
      <c r="BD812" t="s">
        <v>424</v>
      </c>
      <c r="BE812" t="s">
        <v>7109</v>
      </c>
      <c r="BF812" t="s">
        <v>7110</v>
      </c>
      <c r="BG812">
        <v>2</v>
      </c>
      <c r="BI812" s="1">
        <v>44198</v>
      </c>
      <c r="BJ812" s="1">
        <v>44563</v>
      </c>
      <c r="BM812">
        <v>36</v>
      </c>
      <c r="BN812">
        <v>0</v>
      </c>
      <c r="BO812">
        <v>6</v>
      </c>
      <c r="BP812">
        <v>6</v>
      </c>
      <c r="BQ812">
        <v>6</v>
      </c>
      <c r="BR812">
        <v>6</v>
      </c>
      <c r="BS812">
        <v>6</v>
      </c>
      <c r="BT812">
        <v>6</v>
      </c>
      <c r="BU812" t="str">
        <f>"8:00 AM"</f>
        <v>8:00 AM</v>
      </c>
      <c r="BV812" t="str">
        <f>"1:00 PM"</f>
        <v>1:00 PM</v>
      </c>
      <c r="BW812" t="s">
        <v>128</v>
      </c>
      <c r="BX812">
        <v>1</v>
      </c>
      <c r="BY812">
        <v>3</v>
      </c>
      <c r="BZ812" t="s">
        <v>111</v>
      </c>
      <c r="CA812">
        <v>0</v>
      </c>
      <c r="CB812" t="s">
        <v>7111</v>
      </c>
      <c r="CC812" t="s">
        <v>7112</v>
      </c>
      <c r="CD812" t="s">
        <v>7113</v>
      </c>
      <c r="CE812" t="s">
        <v>552</v>
      </c>
      <c r="CF812" t="s">
        <v>117</v>
      </c>
      <c r="CG812">
        <v>96952</v>
      </c>
      <c r="CH812" s="3">
        <v>7.59</v>
      </c>
      <c r="CI812" s="3">
        <v>8</v>
      </c>
      <c r="CL812" t="s">
        <v>132</v>
      </c>
      <c r="CM812" t="s">
        <v>119</v>
      </c>
      <c r="CN812" t="s">
        <v>133</v>
      </c>
      <c r="CP812" t="s">
        <v>111</v>
      </c>
      <c r="CQ812" t="s">
        <v>134</v>
      </c>
      <c r="CR812" t="s">
        <v>134</v>
      </c>
      <c r="CS812" t="s">
        <v>111</v>
      </c>
      <c r="CT812" t="s">
        <v>134</v>
      </c>
      <c r="CU812" t="s">
        <v>134</v>
      </c>
      <c r="CV812" t="s">
        <v>119</v>
      </c>
      <c r="CW812" t="s">
        <v>1924</v>
      </c>
      <c r="CX812">
        <v>16702873223</v>
      </c>
      <c r="CY812" t="s">
        <v>7108</v>
      </c>
      <c r="CZ812" t="s">
        <v>119</v>
      </c>
      <c r="DA812" t="s">
        <v>134</v>
      </c>
      <c r="DB812" t="s">
        <v>111</v>
      </c>
    </row>
    <row r="813" spans="1:111" ht="15" customHeight="1" x14ac:dyDescent="0.25">
      <c r="A813" t="s">
        <v>440</v>
      </c>
      <c r="B813" t="s">
        <v>193</v>
      </c>
      <c r="C813" s="1">
        <v>44113.792005439813</v>
      </c>
      <c r="D813" s="1">
        <v>44169</v>
      </c>
      <c r="E813" t="s">
        <v>110</v>
      </c>
      <c r="G813" t="s">
        <v>111</v>
      </c>
      <c r="H813" t="s">
        <v>111</v>
      </c>
      <c r="I813" t="s">
        <v>111</v>
      </c>
      <c r="J813" t="s">
        <v>441</v>
      </c>
      <c r="K813" t="s">
        <v>442</v>
      </c>
      <c r="L813" t="s">
        <v>443</v>
      </c>
      <c r="N813" t="s">
        <v>444</v>
      </c>
      <c r="O813" t="s">
        <v>117</v>
      </c>
      <c r="P813">
        <v>96950</v>
      </c>
      <c r="Q813" t="s">
        <v>118</v>
      </c>
      <c r="R813" t="s">
        <v>116</v>
      </c>
      <c r="S813">
        <v>16702353481</v>
      </c>
      <c r="U813">
        <v>81111</v>
      </c>
      <c r="V813" t="s">
        <v>120</v>
      </c>
      <c r="X813" t="s">
        <v>446</v>
      </c>
      <c r="Y813" t="s">
        <v>447</v>
      </c>
      <c r="Z813" t="s">
        <v>448</v>
      </c>
      <c r="AA813" t="s">
        <v>333</v>
      </c>
      <c r="AB813" t="s">
        <v>449</v>
      </c>
      <c r="AD813" t="s">
        <v>444</v>
      </c>
      <c r="AE813" t="s">
        <v>117</v>
      </c>
      <c r="AF813">
        <v>96950</v>
      </c>
      <c r="AG813" t="s">
        <v>118</v>
      </c>
      <c r="AH813" t="s">
        <v>116</v>
      </c>
      <c r="AI813">
        <v>16702353481</v>
      </c>
      <c r="AK813" t="s">
        <v>450</v>
      </c>
      <c r="BC813" t="str">
        <f>"49-3023.01"</f>
        <v>49-3023.01</v>
      </c>
      <c r="BD813" t="s">
        <v>451</v>
      </c>
      <c r="BE813" t="s">
        <v>452</v>
      </c>
      <c r="BF813" t="s">
        <v>453</v>
      </c>
      <c r="BG813">
        <v>2</v>
      </c>
      <c r="BI813" s="1">
        <v>44166</v>
      </c>
      <c r="BJ813" s="1">
        <v>44530</v>
      </c>
      <c r="BM813">
        <v>35</v>
      </c>
      <c r="BN813">
        <v>0</v>
      </c>
      <c r="BO813">
        <v>7</v>
      </c>
      <c r="BP813">
        <v>7</v>
      </c>
      <c r="BQ813">
        <v>7</v>
      </c>
      <c r="BR813">
        <v>7</v>
      </c>
      <c r="BS813">
        <v>7</v>
      </c>
      <c r="BT813">
        <v>0</v>
      </c>
      <c r="BU813" t="str">
        <f>"8:00 AM"</f>
        <v>8:00 AM</v>
      </c>
      <c r="BV813" t="str">
        <f>"4:00 PM"</f>
        <v>4:00 PM</v>
      </c>
      <c r="BW813" t="s">
        <v>162</v>
      </c>
      <c r="BX813">
        <v>0</v>
      </c>
      <c r="BY813">
        <v>12</v>
      </c>
      <c r="BZ813" t="s">
        <v>111</v>
      </c>
      <c r="CA813">
        <v>0</v>
      </c>
      <c r="CB813" t="s">
        <v>454</v>
      </c>
      <c r="CC813" t="s">
        <v>443</v>
      </c>
      <c r="CE813" t="s">
        <v>444</v>
      </c>
      <c r="CF813" t="s">
        <v>117</v>
      </c>
      <c r="CG813">
        <v>96950</v>
      </c>
      <c r="CH813" s="3">
        <v>7.98</v>
      </c>
      <c r="CI813" s="3">
        <v>10</v>
      </c>
      <c r="CJ813" s="3">
        <v>11.97</v>
      </c>
      <c r="CK813" s="3">
        <v>15</v>
      </c>
      <c r="CL813" t="s">
        <v>132</v>
      </c>
      <c r="CM813" t="s">
        <v>119</v>
      </c>
      <c r="CN813" t="s">
        <v>133</v>
      </c>
      <c r="CP813" t="s">
        <v>111</v>
      </c>
      <c r="CQ813" t="s">
        <v>134</v>
      </c>
      <c r="CR813" t="s">
        <v>111</v>
      </c>
      <c r="CS813" t="s">
        <v>134</v>
      </c>
      <c r="CT813" t="s">
        <v>119</v>
      </c>
      <c r="CU813" t="s">
        <v>134</v>
      </c>
      <c r="CV813" t="s">
        <v>134</v>
      </c>
      <c r="CW813" t="s">
        <v>455</v>
      </c>
      <c r="CX813">
        <v>16702353481</v>
      </c>
      <c r="CY813" t="s">
        <v>450</v>
      </c>
      <c r="CZ813" t="s">
        <v>119</v>
      </c>
      <c r="DA813" t="s">
        <v>134</v>
      </c>
      <c r="DB813" t="s">
        <v>111</v>
      </c>
      <c r="DC813" t="s">
        <v>456</v>
      </c>
      <c r="DD813" t="s">
        <v>457</v>
      </c>
      <c r="DE813" t="s">
        <v>458</v>
      </c>
      <c r="DF813" t="s">
        <v>441</v>
      </c>
      <c r="DG813" t="s">
        <v>450</v>
      </c>
    </row>
    <row r="814" spans="1:111" ht="15" customHeight="1" x14ac:dyDescent="0.25">
      <c r="A814" t="s">
        <v>7348</v>
      </c>
      <c r="B814" t="s">
        <v>137</v>
      </c>
      <c r="C814" s="1">
        <v>44116.037484953704</v>
      </c>
      <c r="D814" s="1">
        <v>44158</v>
      </c>
      <c r="E814" t="s">
        <v>110</v>
      </c>
      <c r="G814" t="s">
        <v>111</v>
      </c>
      <c r="H814" t="s">
        <v>111</v>
      </c>
      <c r="I814" t="s">
        <v>111</v>
      </c>
      <c r="J814" t="s">
        <v>7349</v>
      </c>
      <c r="K814" t="s">
        <v>5683</v>
      </c>
      <c r="L814" t="s">
        <v>5684</v>
      </c>
      <c r="N814" t="s">
        <v>154</v>
      </c>
      <c r="O814" t="s">
        <v>117</v>
      </c>
      <c r="P814">
        <v>96950</v>
      </c>
      <c r="Q814" t="s">
        <v>118</v>
      </c>
      <c r="S814">
        <v>16702346089</v>
      </c>
      <c r="U814">
        <v>5613</v>
      </c>
      <c r="V814" t="s">
        <v>421</v>
      </c>
      <c r="W814" t="s">
        <v>134</v>
      </c>
      <c r="X814" t="s">
        <v>6077</v>
      </c>
      <c r="Y814" t="s">
        <v>6078</v>
      </c>
      <c r="Z814" t="s">
        <v>1461</v>
      </c>
      <c r="AA814" t="s">
        <v>2848</v>
      </c>
      <c r="AB814" t="s">
        <v>5684</v>
      </c>
      <c r="AD814" t="s">
        <v>154</v>
      </c>
      <c r="AE814" t="s">
        <v>117</v>
      </c>
      <c r="AF814">
        <v>96950</v>
      </c>
      <c r="AG814" t="s">
        <v>118</v>
      </c>
      <c r="AI814">
        <v>16702346089</v>
      </c>
      <c r="AK814" t="s">
        <v>5690</v>
      </c>
      <c r="BC814" t="str">
        <f>"51-2091.00"</f>
        <v>51-2091.00</v>
      </c>
      <c r="BD814" t="s">
        <v>7350</v>
      </c>
      <c r="BE814" t="s">
        <v>7351</v>
      </c>
      <c r="BF814" t="s">
        <v>7352</v>
      </c>
      <c r="BG814">
        <v>2</v>
      </c>
      <c r="BH814">
        <v>2</v>
      </c>
      <c r="BI814" s="1">
        <v>44167</v>
      </c>
      <c r="BJ814" s="1">
        <v>44531</v>
      </c>
      <c r="BK814" s="1">
        <v>44167</v>
      </c>
      <c r="BL814" s="1">
        <v>44531</v>
      </c>
      <c r="BM814">
        <v>40</v>
      </c>
      <c r="BN814">
        <v>0</v>
      </c>
      <c r="BO814">
        <v>8</v>
      </c>
      <c r="BP814">
        <v>8</v>
      </c>
      <c r="BQ814">
        <v>8</v>
      </c>
      <c r="BR814">
        <v>8</v>
      </c>
      <c r="BS814">
        <v>8</v>
      </c>
      <c r="BT814">
        <v>0</v>
      </c>
      <c r="BU814" t="str">
        <f>"7:30 AM"</f>
        <v>7:30 AM</v>
      </c>
      <c r="BV814" t="str">
        <f>"4:30 PM"</f>
        <v>4:30 PM</v>
      </c>
      <c r="BW814" t="s">
        <v>128</v>
      </c>
      <c r="BX814">
        <v>0</v>
      </c>
      <c r="BY814">
        <v>12</v>
      </c>
      <c r="BZ814" t="s">
        <v>134</v>
      </c>
      <c r="CA814">
        <v>3</v>
      </c>
      <c r="CB814" t="s">
        <v>7353</v>
      </c>
      <c r="CC814" t="s">
        <v>5694</v>
      </c>
      <c r="CE814" t="s">
        <v>154</v>
      </c>
      <c r="CF814" t="s">
        <v>117</v>
      </c>
      <c r="CG814">
        <v>96950</v>
      </c>
      <c r="CH814" s="3">
        <v>12.62</v>
      </c>
      <c r="CI814" s="3">
        <v>12.62</v>
      </c>
      <c r="CJ814" s="3">
        <v>18.93</v>
      </c>
      <c r="CK814" s="3">
        <v>18.93</v>
      </c>
      <c r="CL814" t="s">
        <v>132</v>
      </c>
      <c r="CN814" t="s">
        <v>133</v>
      </c>
      <c r="CP814" t="s">
        <v>111</v>
      </c>
      <c r="CQ814" t="s">
        <v>134</v>
      </c>
      <c r="CR814" t="s">
        <v>111</v>
      </c>
      <c r="CS814" t="s">
        <v>134</v>
      </c>
      <c r="CT814" t="s">
        <v>119</v>
      </c>
      <c r="CU814" t="s">
        <v>134</v>
      </c>
      <c r="CV814" t="s">
        <v>134</v>
      </c>
      <c r="CW814" t="s">
        <v>5696</v>
      </c>
      <c r="CX814">
        <v>16702346089</v>
      </c>
      <c r="CY814" t="s">
        <v>5690</v>
      </c>
      <c r="CZ814" t="s">
        <v>119</v>
      </c>
      <c r="DA814" t="s">
        <v>134</v>
      </c>
      <c r="DB814" t="s">
        <v>134</v>
      </c>
    </row>
    <row r="815" spans="1:111" ht="15" customHeight="1" x14ac:dyDescent="0.25">
      <c r="A815" t="s">
        <v>6076</v>
      </c>
      <c r="B815" t="s">
        <v>137</v>
      </c>
      <c r="C815" s="1">
        <v>44116.059333564815</v>
      </c>
      <c r="D815" s="1">
        <v>44160</v>
      </c>
      <c r="E815" t="s">
        <v>110</v>
      </c>
      <c r="G815" t="s">
        <v>111</v>
      </c>
      <c r="H815" t="s">
        <v>111</v>
      </c>
      <c r="I815" t="s">
        <v>111</v>
      </c>
      <c r="J815" t="s">
        <v>5682</v>
      </c>
      <c r="K815" t="s">
        <v>5683</v>
      </c>
      <c r="L815" t="s">
        <v>5684</v>
      </c>
      <c r="N815" t="s">
        <v>154</v>
      </c>
      <c r="O815" t="s">
        <v>117</v>
      </c>
      <c r="P815">
        <v>96950</v>
      </c>
      <c r="Q815" t="s">
        <v>118</v>
      </c>
      <c r="S815">
        <v>16702346089</v>
      </c>
      <c r="U815">
        <v>5613</v>
      </c>
      <c r="V815" t="s">
        <v>421</v>
      </c>
      <c r="W815" t="s">
        <v>134</v>
      </c>
      <c r="X815" t="s">
        <v>6077</v>
      </c>
      <c r="Y815" t="s">
        <v>6078</v>
      </c>
      <c r="Z815" t="s">
        <v>1461</v>
      </c>
      <c r="AA815" t="s">
        <v>2848</v>
      </c>
      <c r="AB815" t="s">
        <v>5684</v>
      </c>
      <c r="AD815" t="s">
        <v>154</v>
      </c>
      <c r="AE815" t="s">
        <v>117</v>
      </c>
      <c r="AF815">
        <v>96950</v>
      </c>
      <c r="AG815" t="s">
        <v>118</v>
      </c>
      <c r="AI815">
        <v>16702346089</v>
      </c>
      <c r="AK815" t="s">
        <v>5690</v>
      </c>
      <c r="BC815" t="str">
        <f>"15-1152.00"</f>
        <v>15-1152.00</v>
      </c>
      <c r="BD815" t="s">
        <v>1605</v>
      </c>
      <c r="BE815" t="s">
        <v>6079</v>
      </c>
      <c r="BF815" t="s">
        <v>6080</v>
      </c>
      <c r="BG815">
        <v>1</v>
      </c>
      <c r="BH815">
        <v>1</v>
      </c>
      <c r="BI815" s="1">
        <v>44167</v>
      </c>
      <c r="BJ815" s="1">
        <v>44531</v>
      </c>
      <c r="BK815" s="1">
        <v>44167</v>
      </c>
      <c r="BL815" s="1">
        <v>44531</v>
      </c>
      <c r="BM815">
        <v>40</v>
      </c>
      <c r="BN815">
        <v>0</v>
      </c>
      <c r="BO815">
        <v>8</v>
      </c>
      <c r="BP815">
        <v>8</v>
      </c>
      <c r="BQ815">
        <v>8</v>
      </c>
      <c r="BR815">
        <v>8</v>
      </c>
      <c r="BS815">
        <v>8</v>
      </c>
      <c r="BT815">
        <v>0</v>
      </c>
      <c r="BU815" t="str">
        <f>"8:00 AM"</f>
        <v>8:00 AM</v>
      </c>
      <c r="BV815" t="str">
        <f>"5:00 PM"</f>
        <v>5:00 PM</v>
      </c>
      <c r="BW815" t="s">
        <v>415</v>
      </c>
      <c r="BX815">
        <v>0</v>
      </c>
      <c r="BY815">
        <v>48</v>
      </c>
      <c r="BZ815" t="s">
        <v>134</v>
      </c>
      <c r="CA815">
        <v>3</v>
      </c>
      <c r="CB815" s="2" t="s">
        <v>6081</v>
      </c>
      <c r="CC815" t="s">
        <v>6082</v>
      </c>
      <c r="CE815" t="s">
        <v>154</v>
      </c>
      <c r="CF815" t="s">
        <v>117</v>
      </c>
      <c r="CG815">
        <v>96950</v>
      </c>
      <c r="CH815" s="3">
        <v>19.59</v>
      </c>
      <c r="CI815" s="3">
        <v>19.59</v>
      </c>
      <c r="CJ815" s="3">
        <v>29.38</v>
      </c>
      <c r="CK815" s="3">
        <v>29.38</v>
      </c>
      <c r="CL815" t="s">
        <v>132</v>
      </c>
      <c r="CN815" t="s">
        <v>133</v>
      </c>
      <c r="CP815" t="s">
        <v>111</v>
      </c>
      <c r="CQ815" t="s">
        <v>134</v>
      </c>
      <c r="CR815" t="s">
        <v>111</v>
      </c>
      <c r="CS815" t="s">
        <v>134</v>
      </c>
      <c r="CT815" t="s">
        <v>119</v>
      </c>
      <c r="CU815" t="s">
        <v>134</v>
      </c>
      <c r="CV815" t="s">
        <v>134</v>
      </c>
      <c r="CW815" t="s">
        <v>5696</v>
      </c>
      <c r="CX815">
        <v>16702346089</v>
      </c>
      <c r="CY815" t="s">
        <v>5690</v>
      </c>
      <c r="CZ815" t="s">
        <v>119</v>
      </c>
      <c r="DA815" t="s">
        <v>134</v>
      </c>
      <c r="DB815" t="s">
        <v>134</v>
      </c>
    </row>
    <row r="816" spans="1:111" ht="15" customHeight="1" x14ac:dyDescent="0.25">
      <c r="A816" t="s">
        <v>7251</v>
      </c>
      <c r="B816" t="s">
        <v>137</v>
      </c>
      <c r="C816" s="1">
        <v>44117.037287962965</v>
      </c>
      <c r="D816" s="1">
        <v>44154</v>
      </c>
      <c r="E816" t="s">
        <v>110</v>
      </c>
      <c r="G816" t="s">
        <v>134</v>
      </c>
      <c r="H816" t="s">
        <v>111</v>
      </c>
      <c r="I816" t="s">
        <v>111</v>
      </c>
      <c r="J816" t="s">
        <v>6751</v>
      </c>
      <c r="K816" t="s">
        <v>6752</v>
      </c>
      <c r="L816" t="s">
        <v>3608</v>
      </c>
      <c r="N816" t="s">
        <v>154</v>
      </c>
      <c r="O816" t="s">
        <v>117</v>
      </c>
      <c r="P816">
        <v>96950</v>
      </c>
      <c r="Q816" t="s">
        <v>118</v>
      </c>
      <c r="S816">
        <v>16702336927</v>
      </c>
      <c r="U816">
        <v>236220</v>
      </c>
      <c r="V816" t="s">
        <v>120</v>
      </c>
      <c r="X816" t="s">
        <v>3605</v>
      </c>
      <c r="Y816" t="s">
        <v>3606</v>
      </c>
      <c r="Z816" t="s">
        <v>3607</v>
      </c>
      <c r="AA816" t="s">
        <v>342</v>
      </c>
      <c r="AB816" t="s">
        <v>314</v>
      </c>
      <c r="AD816" t="s">
        <v>154</v>
      </c>
      <c r="AE816" t="s">
        <v>117</v>
      </c>
      <c r="AF816">
        <v>96950</v>
      </c>
      <c r="AG816" t="s">
        <v>118</v>
      </c>
      <c r="AI816">
        <v>16702336927</v>
      </c>
      <c r="AK816" t="s">
        <v>310</v>
      </c>
      <c r="BC816" t="str">
        <f>"17-3022.00"</f>
        <v>17-3022.00</v>
      </c>
      <c r="BD816" t="s">
        <v>1695</v>
      </c>
      <c r="BE816" t="s">
        <v>6753</v>
      </c>
      <c r="BF816" t="s">
        <v>1695</v>
      </c>
      <c r="BG816">
        <v>2</v>
      </c>
      <c r="BH816">
        <v>2</v>
      </c>
      <c r="BI816" s="1">
        <v>44197</v>
      </c>
      <c r="BJ816" s="1">
        <v>44561</v>
      </c>
      <c r="BK816" s="1">
        <v>44197</v>
      </c>
      <c r="BL816" s="1">
        <v>44561</v>
      </c>
      <c r="BM816">
        <v>40</v>
      </c>
      <c r="BN816">
        <v>0</v>
      </c>
      <c r="BO816">
        <v>8</v>
      </c>
      <c r="BP816">
        <v>8</v>
      </c>
      <c r="BQ816">
        <v>8</v>
      </c>
      <c r="BR816">
        <v>8</v>
      </c>
      <c r="BS816">
        <v>8</v>
      </c>
      <c r="BT816">
        <v>0</v>
      </c>
      <c r="BU816" t="str">
        <f>"8:00 AM"</f>
        <v>8:00 AM</v>
      </c>
      <c r="BV816" t="str">
        <f>"5:00 PM"</f>
        <v>5:00 PM</v>
      </c>
      <c r="BW816" t="s">
        <v>349</v>
      </c>
      <c r="BX816">
        <v>0</v>
      </c>
      <c r="BY816">
        <v>24</v>
      </c>
      <c r="BZ816" t="s">
        <v>111</v>
      </c>
      <c r="CA816">
        <v>0</v>
      </c>
      <c r="CB816" s="2" t="s">
        <v>7252</v>
      </c>
      <c r="CC816" t="s">
        <v>314</v>
      </c>
      <c r="CE816" t="s">
        <v>154</v>
      </c>
      <c r="CF816" t="s">
        <v>117</v>
      </c>
      <c r="CG816">
        <v>96950</v>
      </c>
      <c r="CH816" s="3">
        <v>17.25</v>
      </c>
      <c r="CI816" s="3">
        <v>17.25</v>
      </c>
      <c r="CJ816" s="3">
        <v>25.88</v>
      </c>
      <c r="CK816" s="3">
        <v>25.88</v>
      </c>
      <c r="CL816" t="s">
        <v>132</v>
      </c>
      <c r="CN816" t="s">
        <v>133</v>
      </c>
      <c r="CP816" t="s">
        <v>111</v>
      </c>
      <c r="CQ816" t="s">
        <v>134</v>
      </c>
      <c r="CR816" t="s">
        <v>134</v>
      </c>
      <c r="CS816" t="s">
        <v>134</v>
      </c>
      <c r="CT816" t="s">
        <v>119</v>
      </c>
      <c r="CU816" t="s">
        <v>134</v>
      </c>
      <c r="CV816" t="s">
        <v>119</v>
      </c>
      <c r="CW816" t="s">
        <v>315</v>
      </c>
      <c r="CX816">
        <v>16702336927</v>
      </c>
      <c r="CY816" t="s">
        <v>310</v>
      </c>
      <c r="CZ816" t="s">
        <v>119</v>
      </c>
      <c r="DA816" t="s">
        <v>134</v>
      </c>
      <c r="DB816" t="s">
        <v>111</v>
      </c>
    </row>
    <row r="817" spans="1:111" ht="15" customHeight="1" x14ac:dyDescent="0.25">
      <c r="A817" t="s">
        <v>4961</v>
      </c>
      <c r="B817" t="s">
        <v>193</v>
      </c>
      <c r="C817" s="1">
        <v>44117.094010879628</v>
      </c>
      <c r="D817" s="1">
        <v>44161</v>
      </c>
      <c r="E817" t="s">
        <v>110</v>
      </c>
      <c r="G817" t="s">
        <v>134</v>
      </c>
      <c r="H817" t="s">
        <v>111</v>
      </c>
      <c r="I817" t="s">
        <v>111</v>
      </c>
      <c r="J817" t="s">
        <v>4962</v>
      </c>
      <c r="K817" t="s">
        <v>4963</v>
      </c>
      <c r="L817" t="s">
        <v>4964</v>
      </c>
      <c r="M817" t="s">
        <v>1742</v>
      </c>
      <c r="N817" t="s">
        <v>154</v>
      </c>
      <c r="O817" t="s">
        <v>117</v>
      </c>
      <c r="P817">
        <v>96950</v>
      </c>
      <c r="Q817" t="s">
        <v>118</v>
      </c>
      <c r="S817">
        <v>16702880360</v>
      </c>
      <c r="U817">
        <v>48819</v>
      </c>
      <c r="V817" t="s">
        <v>120</v>
      </c>
      <c r="X817" t="s">
        <v>4965</v>
      </c>
      <c r="Y817" t="s">
        <v>4966</v>
      </c>
      <c r="Z817" t="s">
        <v>3548</v>
      </c>
      <c r="AA817" t="s">
        <v>1877</v>
      </c>
      <c r="AB817" t="s">
        <v>4967</v>
      </c>
      <c r="AC817" t="s">
        <v>1742</v>
      </c>
      <c r="AD817" t="s">
        <v>154</v>
      </c>
      <c r="AE817" t="s">
        <v>117</v>
      </c>
      <c r="AF817">
        <v>96950</v>
      </c>
      <c r="AG817" t="s">
        <v>118</v>
      </c>
      <c r="AI817">
        <v>16702880360</v>
      </c>
      <c r="AJ817">
        <v>104</v>
      </c>
      <c r="AK817" t="s">
        <v>4968</v>
      </c>
      <c r="BC817" t="str">
        <f>"43-6011.00"</f>
        <v>43-6011.00</v>
      </c>
      <c r="BD817" t="s">
        <v>573</v>
      </c>
      <c r="BE817" t="s">
        <v>4969</v>
      </c>
      <c r="BF817" t="s">
        <v>4970</v>
      </c>
      <c r="BG817">
        <v>1</v>
      </c>
      <c r="BI817" s="1">
        <v>44200</v>
      </c>
      <c r="BJ817" s="1">
        <v>44469</v>
      </c>
      <c r="BM817">
        <v>40</v>
      </c>
      <c r="BN817">
        <v>0</v>
      </c>
      <c r="BO817">
        <v>8</v>
      </c>
      <c r="BP817">
        <v>8</v>
      </c>
      <c r="BQ817">
        <v>8</v>
      </c>
      <c r="BR817">
        <v>8</v>
      </c>
      <c r="BS817">
        <v>8</v>
      </c>
      <c r="BT817">
        <v>0</v>
      </c>
      <c r="BU817" t="str">
        <f>"9:00 AM"</f>
        <v>9:00 AM</v>
      </c>
      <c r="BV817" t="str">
        <f>"6:00 PM"</f>
        <v>6:00 PM</v>
      </c>
      <c r="BW817" t="s">
        <v>349</v>
      </c>
      <c r="BX817">
        <v>0</v>
      </c>
      <c r="BY817">
        <v>24</v>
      </c>
      <c r="BZ817" t="s">
        <v>111</v>
      </c>
      <c r="CA817">
        <v>0</v>
      </c>
      <c r="CB817" t="s">
        <v>4971</v>
      </c>
      <c r="CC817" t="s">
        <v>4964</v>
      </c>
      <c r="CD817" t="s">
        <v>1742</v>
      </c>
      <c r="CE817" t="s">
        <v>154</v>
      </c>
      <c r="CF817" t="s">
        <v>117</v>
      </c>
      <c r="CG817">
        <v>96950</v>
      </c>
      <c r="CH817" s="3">
        <v>2678</v>
      </c>
      <c r="CI817" s="3">
        <v>2678</v>
      </c>
      <c r="CJ817" s="3">
        <v>0</v>
      </c>
      <c r="CK817" s="3">
        <v>0</v>
      </c>
      <c r="CL817" t="s">
        <v>952</v>
      </c>
      <c r="CM817" t="s">
        <v>4972</v>
      </c>
      <c r="CN817" t="s">
        <v>133</v>
      </c>
      <c r="CP817" t="s">
        <v>111</v>
      </c>
      <c r="CQ817" t="s">
        <v>134</v>
      </c>
      <c r="CR817" t="s">
        <v>111</v>
      </c>
      <c r="CS817" t="s">
        <v>111</v>
      </c>
      <c r="CT817" t="s">
        <v>134</v>
      </c>
      <c r="CU817" t="s">
        <v>134</v>
      </c>
      <c r="CV817" t="s">
        <v>119</v>
      </c>
      <c r="CW817" t="s">
        <v>4973</v>
      </c>
      <c r="CX817">
        <v>16702880360</v>
      </c>
      <c r="CY817" t="s">
        <v>4974</v>
      </c>
      <c r="CZ817" t="s">
        <v>236</v>
      </c>
      <c r="DA817" t="s">
        <v>134</v>
      </c>
      <c r="DB817" t="s">
        <v>111</v>
      </c>
    </row>
    <row r="818" spans="1:111" ht="15" customHeight="1" x14ac:dyDescent="0.25">
      <c r="A818" t="s">
        <v>4833</v>
      </c>
      <c r="B818" t="s">
        <v>137</v>
      </c>
      <c r="C818" s="1">
        <v>44117.876893865738</v>
      </c>
      <c r="D818" s="1">
        <v>44169</v>
      </c>
      <c r="E818" t="s">
        <v>110</v>
      </c>
      <c r="G818" t="s">
        <v>111</v>
      </c>
      <c r="H818" t="s">
        <v>111</v>
      </c>
      <c r="I818" t="s">
        <v>111</v>
      </c>
      <c r="J818" t="s">
        <v>151</v>
      </c>
      <c r="L818" t="s">
        <v>4834</v>
      </c>
      <c r="M818" t="s">
        <v>4835</v>
      </c>
      <c r="N818" t="s">
        <v>154</v>
      </c>
      <c r="O818" t="s">
        <v>117</v>
      </c>
      <c r="P818">
        <v>96950</v>
      </c>
      <c r="Q818" t="s">
        <v>118</v>
      </c>
      <c r="S818">
        <v>16702358722</v>
      </c>
      <c r="U818">
        <v>56172</v>
      </c>
      <c r="V818" t="s">
        <v>120</v>
      </c>
      <c r="X818" t="s">
        <v>155</v>
      </c>
      <c r="Y818" t="s">
        <v>156</v>
      </c>
      <c r="Z818" t="s">
        <v>157</v>
      </c>
      <c r="AA818" t="s">
        <v>158</v>
      </c>
      <c r="AB818" t="s">
        <v>159</v>
      </c>
      <c r="AD818" t="s">
        <v>154</v>
      </c>
      <c r="AE818" t="s">
        <v>117</v>
      </c>
      <c r="AF818">
        <v>96950</v>
      </c>
      <c r="AG818" t="s">
        <v>118</v>
      </c>
      <c r="AI818">
        <v>16709890917</v>
      </c>
      <c r="AK818" t="s">
        <v>160</v>
      </c>
      <c r="BC818" t="str">
        <f>"37-2012.00"</f>
        <v>37-2012.00</v>
      </c>
      <c r="BD818" t="s">
        <v>424</v>
      </c>
      <c r="BE818" t="s">
        <v>4836</v>
      </c>
      <c r="BF818" t="s">
        <v>1941</v>
      </c>
      <c r="BG818">
        <v>2</v>
      </c>
      <c r="BH818">
        <v>2</v>
      </c>
      <c r="BI818" s="1">
        <v>44105</v>
      </c>
      <c r="BJ818" s="1">
        <v>44469</v>
      </c>
      <c r="BK818" s="1">
        <v>44169</v>
      </c>
      <c r="BL818" s="1">
        <v>44469</v>
      </c>
      <c r="BM818">
        <v>35</v>
      </c>
      <c r="BN818">
        <v>0</v>
      </c>
      <c r="BO818">
        <v>7</v>
      </c>
      <c r="BP818">
        <v>7</v>
      </c>
      <c r="BQ818">
        <v>7</v>
      </c>
      <c r="BR818">
        <v>7</v>
      </c>
      <c r="BS818">
        <v>7</v>
      </c>
      <c r="BT818">
        <v>0</v>
      </c>
      <c r="BU818" t="str">
        <f>"9:00 AM"</f>
        <v>9:00 AM</v>
      </c>
      <c r="BV818" t="str">
        <f>"5:00 PM"</f>
        <v>5:00 PM</v>
      </c>
      <c r="BW818" t="s">
        <v>162</v>
      </c>
      <c r="BX818">
        <v>0</v>
      </c>
      <c r="BY818">
        <v>3</v>
      </c>
      <c r="BZ818" t="s">
        <v>111</v>
      </c>
      <c r="CA818">
        <v>0</v>
      </c>
      <c r="CB818" s="2" t="s">
        <v>1942</v>
      </c>
      <c r="CC818" t="s">
        <v>152</v>
      </c>
      <c r="CE818" t="s">
        <v>154</v>
      </c>
      <c r="CF818" t="s">
        <v>117</v>
      </c>
      <c r="CG818">
        <v>96950</v>
      </c>
      <c r="CH818" s="3">
        <v>9.41</v>
      </c>
      <c r="CI818" s="3">
        <v>9.41</v>
      </c>
      <c r="CJ818" s="3">
        <v>14.12</v>
      </c>
      <c r="CK818" s="3">
        <v>14.12</v>
      </c>
      <c r="CL818" t="s">
        <v>132</v>
      </c>
      <c r="CN818" t="s">
        <v>133</v>
      </c>
      <c r="CP818" t="s">
        <v>134</v>
      </c>
      <c r="CQ818" t="s">
        <v>134</v>
      </c>
      <c r="CR818" t="s">
        <v>134</v>
      </c>
      <c r="CS818" t="s">
        <v>134</v>
      </c>
      <c r="CT818" t="s">
        <v>134</v>
      </c>
      <c r="CU818" t="s">
        <v>134</v>
      </c>
      <c r="CV818" t="s">
        <v>134</v>
      </c>
      <c r="CW818" t="s">
        <v>164</v>
      </c>
      <c r="CX818">
        <v>16709890917</v>
      </c>
      <c r="CY818" t="s">
        <v>160</v>
      </c>
      <c r="CZ818" t="s">
        <v>165</v>
      </c>
      <c r="DA818" t="s">
        <v>134</v>
      </c>
      <c r="DB818" t="s">
        <v>111</v>
      </c>
    </row>
    <row r="819" spans="1:111" ht="15" customHeight="1" x14ac:dyDescent="0.25">
      <c r="A819" t="s">
        <v>5405</v>
      </c>
      <c r="B819" t="s">
        <v>109</v>
      </c>
      <c r="C819" s="1">
        <v>44118.131593634258</v>
      </c>
      <c r="D819" s="1">
        <v>44168</v>
      </c>
      <c r="E819" t="s">
        <v>138</v>
      </c>
      <c r="F819" s="1">
        <v>44103.833333333336</v>
      </c>
      <c r="G819" t="s">
        <v>111</v>
      </c>
      <c r="H819" t="s">
        <v>111</v>
      </c>
      <c r="I819" t="s">
        <v>111</v>
      </c>
      <c r="J819" t="s">
        <v>1766</v>
      </c>
      <c r="K819" t="s">
        <v>1767</v>
      </c>
      <c r="L819" t="s">
        <v>1768</v>
      </c>
      <c r="M819" t="s">
        <v>1769</v>
      </c>
      <c r="N819" t="s">
        <v>154</v>
      </c>
      <c r="O819" t="s">
        <v>117</v>
      </c>
      <c r="P819">
        <v>96950</v>
      </c>
      <c r="Q819" t="s">
        <v>118</v>
      </c>
      <c r="S819">
        <v>16707898261</v>
      </c>
      <c r="U819">
        <v>45439</v>
      </c>
      <c r="V819" t="s">
        <v>120</v>
      </c>
      <c r="X819" t="s">
        <v>1770</v>
      </c>
      <c r="Y819" t="s">
        <v>1771</v>
      </c>
      <c r="Z819" t="s">
        <v>1772</v>
      </c>
      <c r="AA819" t="s">
        <v>342</v>
      </c>
      <c r="AB819" t="s">
        <v>1773</v>
      </c>
      <c r="AC819" t="s">
        <v>1769</v>
      </c>
      <c r="AD819" t="s">
        <v>154</v>
      </c>
      <c r="AE819" t="s">
        <v>117</v>
      </c>
      <c r="AF819">
        <v>96950</v>
      </c>
      <c r="AG819" t="s">
        <v>118</v>
      </c>
      <c r="AI819">
        <v>16707898261</v>
      </c>
      <c r="AK819" t="s">
        <v>1774</v>
      </c>
      <c r="BC819" t="str">
        <f>"11-1021.00"</f>
        <v>11-1021.00</v>
      </c>
      <c r="BD819" t="s">
        <v>838</v>
      </c>
      <c r="BE819" t="s">
        <v>1775</v>
      </c>
      <c r="BF819" t="s">
        <v>174</v>
      </c>
      <c r="BG819">
        <v>1</v>
      </c>
      <c r="BI819" s="1">
        <v>44150</v>
      </c>
      <c r="BJ819" s="1">
        <v>44469</v>
      </c>
      <c r="BM819">
        <v>40</v>
      </c>
      <c r="BN819">
        <v>0</v>
      </c>
      <c r="BO819">
        <v>8</v>
      </c>
      <c r="BP819">
        <v>8</v>
      </c>
      <c r="BQ819">
        <v>8</v>
      </c>
      <c r="BR819">
        <v>8</v>
      </c>
      <c r="BS819">
        <v>8</v>
      </c>
      <c r="BT819">
        <v>0</v>
      </c>
      <c r="BU819" t="str">
        <f>"10:00 AM"</f>
        <v>10:00 AM</v>
      </c>
      <c r="BV819" t="str">
        <f>"7:00 PM"</f>
        <v>7:00 PM</v>
      </c>
      <c r="BW819" t="s">
        <v>415</v>
      </c>
      <c r="BX819">
        <v>0</v>
      </c>
      <c r="BY819">
        <v>36</v>
      </c>
      <c r="BZ819" t="s">
        <v>134</v>
      </c>
      <c r="CA819">
        <v>3</v>
      </c>
      <c r="CB819" t="s">
        <v>1776</v>
      </c>
      <c r="CC819" t="s">
        <v>5406</v>
      </c>
      <c r="CD819" t="s">
        <v>2096</v>
      </c>
      <c r="CE819" t="s">
        <v>154</v>
      </c>
      <c r="CF819" t="s">
        <v>117</v>
      </c>
      <c r="CG819">
        <v>96950</v>
      </c>
      <c r="CH819" s="3">
        <v>30.92</v>
      </c>
      <c r="CI819" s="3">
        <v>30.92</v>
      </c>
      <c r="CJ819" s="3">
        <v>46.98</v>
      </c>
      <c r="CK819" s="3">
        <v>46.98</v>
      </c>
      <c r="CL819" t="s">
        <v>132</v>
      </c>
      <c r="CM819" t="s">
        <v>119</v>
      </c>
      <c r="CN819" t="s">
        <v>133</v>
      </c>
      <c r="CP819" t="s">
        <v>111</v>
      </c>
      <c r="CQ819" t="s">
        <v>134</v>
      </c>
      <c r="CR819" t="s">
        <v>111</v>
      </c>
      <c r="CS819" t="s">
        <v>134</v>
      </c>
      <c r="CT819" t="s">
        <v>134</v>
      </c>
      <c r="CU819" t="s">
        <v>134</v>
      </c>
      <c r="CV819" t="s">
        <v>119</v>
      </c>
      <c r="CW819" t="s">
        <v>119</v>
      </c>
      <c r="CX819">
        <v>16707898261</v>
      </c>
      <c r="CY819" t="s">
        <v>1774</v>
      </c>
      <c r="CZ819" t="s">
        <v>5407</v>
      </c>
      <c r="DA819" t="s">
        <v>134</v>
      </c>
      <c r="DB819" t="s">
        <v>111</v>
      </c>
    </row>
    <row r="820" spans="1:111" ht="15" customHeight="1" x14ac:dyDescent="0.25">
      <c r="A820" t="s">
        <v>2092</v>
      </c>
      <c r="B820" t="s">
        <v>137</v>
      </c>
      <c r="C820" s="1">
        <v>44118.164991319441</v>
      </c>
      <c r="D820" s="1">
        <v>44168</v>
      </c>
      <c r="E820" t="s">
        <v>110</v>
      </c>
      <c r="G820" t="s">
        <v>111</v>
      </c>
      <c r="H820" t="s">
        <v>111</v>
      </c>
      <c r="I820" t="s">
        <v>111</v>
      </c>
      <c r="J820" t="s">
        <v>2093</v>
      </c>
      <c r="K820" t="s">
        <v>2094</v>
      </c>
      <c r="L820" t="s">
        <v>2095</v>
      </c>
      <c r="M820" t="s">
        <v>2096</v>
      </c>
      <c r="N820" t="s">
        <v>154</v>
      </c>
      <c r="O820" t="s">
        <v>117</v>
      </c>
      <c r="P820">
        <v>96950</v>
      </c>
      <c r="Q820" t="s">
        <v>118</v>
      </c>
      <c r="S820">
        <v>16707898261</v>
      </c>
      <c r="U820">
        <v>72251</v>
      </c>
      <c r="V820" t="s">
        <v>120</v>
      </c>
      <c r="X820" t="s">
        <v>1770</v>
      </c>
      <c r="Y820" t="s">
        <v>1771</v>
      </c>
      <c r="Z820" t="s">
        <v>1772</v>
      </c>
      <c r="AA820" t="s">
        <v>342</v>
      </c>
      <c r="AB820" t="s">
        <v>1768</v>
      </c>
      <c r="AC820" t="s">
        <v>2096</v>
      </c>
      <c r="AD820" t="s">
        <v>154</v>
      </c>
      <c r="AE820" t="s">
        <v>117</v>
      </c>
      <c r="AF820">
        <v>96950</v>
      </c>
      <c r="AG820" t="s">
        <v>118</v>
      </c>
      <c r="AI820">
        <v>16707898261</v>
      </c>
      <c r="AK820" t="s">
        <v>1774</v>
      </c>
      <c r="BC820" t="str">
        <f>"35-2014.00"</f>
        <v>35-2014.00</v>
      </c>
      <c r="BD820" t="s">
        <v>393</v>
      </c>
      <c r="BE820" t="s">
        <v>2097</v>
      </c>
      <c r="BF820" t="s">
        <v>749</v>
      </c>
      <c r="BG820">
        <v>6</v>
      </c>
      <c r="BH820">
        <v>6</v>
      </c>
      <c r="BI820" s="1">
        <v>44150</v>
      </c>
      <c r="BJ820" s="1">
        <v>44469</v>
      </c>
      <c r="BK820" s="1">
        <v>44168</v>
      </c>
      <c r="BL820" s="1">
        <v>44469</v>
      </c>
      <c r="BM820">
        <v>40</v>
      </c>
      <c r="BN820">
        <v>0</v>
      </c>
      <c r="BO820">
        <v>8</v>
      </c>
      <c r="BP820">
        <v>8</v>
      </c>
      <c r="BQ820">
        <v>8</v>
      </c>
      <c r="BR820">
        <v>8</v>
      </c>
      <c r="BS820">
        <v>8</v>
      </c>
      <c r="BT820">
        <v>0</v>
      </c>
      <c r="BU820" t="str">
        <f>"6:00 AM"</f>
        <v>6:00 AM</v>
      </c>
      <c r="BV820" t="str">
        <f>"3:00 PM"</f>
        <v>3:00 PM</v>
      </c>
      <c r="BW820" t="s">
        <v>128</v>
      </c>
      <c r="BX820">
        <v>0</v>
      </c>
      <c r="BY820">
        <v>6</v>
      </c>
      <c r="BZ820" t="s">
        <v>111</v>
      </c>
      <c r="CA820">
        <v>0</v>
      </c>
      <c r="CB820" s="2" t="s">
        <v>2098</v>
      </c>
      <c r="CC820" t="s">
        <v>2099</v>
      </c>
      <c r="CD820" t="s">
        <v>2096</v>
      </c>
      <c r="CE820" t="s">
        <v>154</v>
      </c>
      <c r="CF820" t="s">
        <v>117</v>
      </c>
      <c r="CG820">
        <v>96950</v>
      </c>
      <c r="CH820" s="3">
        <v>10.68</v>
      </c>
      <c r="CI820" s="3">
        <v>10.68</v>
      </c>
      <c r="CJ820" s="3">
        <v>16.02</v>
      </c>
      <c r="CK820" s="3">
        <v>16.02</v>
      </c>
      <c r="CL820" t="s">
        <v>132</v>
      </c>
      <c r="CM820" t="s">
        <v>286</v>
      </c>
      <c r="CN820" t="s">
        <v>133</v>
      </c>
      <c r="CP820" t="s">
        <v>111</v>
      </c>
      <c r="CQ820" t="s">
        <v>134</v>
      </c>
      <c r="CR820" t="s">
        <v>111</v>
      </c>
      <c r="CS820" t="s">
        <v>134</v>
      </c>
      <c r="CT820" t="s">
        <v>134</v>
      </c>
      <c r="CU820" t="s">
        <v>134</v>
      </c>
      <c r="CV820" t="s">
        <v>119</v>
      </c>
      <c r="CW820" t="s">
        <v>2100</v>
      </c>
      <c r="CX820">
        <v>16707898261</v>
      </c>
      <c r="CY820" t="s">
        <v>1774</v>
      </c>
      <c r="CZ820" t="s">
        <v>119</v>
      </c>
      <c r="DA820" t="s">
        <v>134</v>
      </c>
      <c r="DB820" t="s">
        <v>111</v>
      </c>
    </row>
    <row r="821" spans="1:111" ht="15" customHeight="1" x14ac:dyDescent="0.25">
      <c r="A821" t="s">
        <v>8841</v>
      </c>
      <c r="B821" t="s">
        <v>109</v>
      </c>
      <c r="C821" s="1">
        <v>44120.067475231481</v>
      </c>
      <c r="D821" s="1">
        <v>44141</v>
      </c>
      <c r="E821" t="s">
        <v>110</v>
      </c>
      <c r="G821" t="s">
        <v>134</v>
      </c>
      <c r="H821" t="s">
        <v>111</v>
      </c>
      <c r="I821" t="s">
        <v>111</v>
      </c>
      <c r="J821" t="s">
        <v>8842</v>
      </c>
      <c r="K821" t="s">
        <v>509</v>
      </c>
      <c r="L821" t="s">
        <v>8843</v>
      </c>
      <c r="M821" t="s">
        <v>8844</v>
      </c>
      <c r="N821" t="s">
        <v>116</v>
      </c>
      <c r="O821" t="s">
        <v>117</v>
      </c>
      <c r="P821">
        <v>96950</v>
      </c>
      <c r="Q821" t="s">
        <v>118</v>
      </c>
      <c r="S821">
        <v>16702854732</v>
      </c>
      <c r="U821">
        <v>114111</v>
      </c>
      <c r="V821" t="s">
        <v>120</v>
      </c>
      <c r="X821" t="s">
        <v>1289</v>
      </c>
      <c r="Y821" t="s">
        <v>8845</v>
      </c>
      <c r="Z821" t="s">
        <v>2705</v>
      </c>
      <c r="AA821" t="s">
        <v>1547</v>
      </c>
      <c r="AB821" t="s">
        <v>8843</v>
      </c>
      <c r="AC821" t="s">
        <v>8844</v>
      </c>
      <c r="AD821" t="s">
        <v>116</v>
      </c>
      <c r="AE821" t="s">
        <v>117</v>
      </c>
      <c r="AF821">
        <v>96950</v>
      </c>
      <c r="AG821" t="s">
        <v>118</v>
      </c>
      <c r="AI821">
        <v>16702854732</v>
      </c>
      <c r="AK821" t="s">
        <v>8846</v>
      </c>
      <c r="BC821" t="str">
        <f>"45-3011.00"</f>
        <v>45-3011.00</v>
      </c>
      <c r="BD821" t="s">
        <v>6395</v>
      </c>
      <c r="BE821" t="s">
        <v>8847</v>
      </c>
      <c r="BF821" t="s">
        <v>8848</v>
      </c>
      <c r="BG821">
        <v>1</v>
      </c>
      <c r="BI821" s="1">
        <v>44136</v>
      </c>
      <c r="BJ821" s="1">
        <v>44500</v>
      </c>
      <c r="BM821">
        <v>30</v>
      </c>
      <c r="BN821">
        <v>0</v>
      </c>
      <c r="BO821">
        <v>6</v>
      </c>
      <c r="BP821">
        <v>6</v>
      </c>
      <c r="BQ821">
        <v>6</v>
      </c>
      <c r="BR821">
        <v>6</v>
      </c>
      <c r="BS821">
        <v>6</v>
      </c>
      <c r="BT821">
        <v>0</v>
      </c>
      <c r="BU821" t="str">
        <f>"8:00 AM"</f>
        <v>8:00 AM</v>
      </c>
      <c r="BV821" t="str">
        <f>"5:00 PM"</f>
        <v>5:00 PM</v>
      </c>
      <c r="BW821" t="s">
        <v>128</v>
      </c>
      <c r="BX821">
        <v>0</v>
      </c>
      <c r="BY821">
        <v>6</v>
      </c>
      <c r="BZ821" t="s">
        <v>111</v>
      </c>
      <c r="CA821">
        <v>0</v>
      </c>
      <c r="CB821" t="s">
        <v>509</v>
      </c>
      <c r="CC821" t="s">
        <v>8844</v>
      </c>
      <c r="CD821" t="s">
        <v>8843</v>
      </c>
      <c r="CE821" t="s">
        <v>116</v>
      </c>
      <c r="CF821" t="s">
        <v>117</v>
      </c>
      <c r="CG821">
        <v>96950</v>
      </c>
      <c r="CH821" s="3">
        <v>13.21</v>
      </c>
      <c r="CI821" s="3">
        <v>13.21</v>
      </c>
      <c r="CJ821" s="3">
        <v>19.82</v>
      </c>
      <c r="CK821" s="3">
        <v>19.82</v>
      </c>
      <c r="CL821" t="s">
        <v>132</v>
      </c>
      <c r="CM821" t="s">
        <v>509</v>
      </c>
      <c r="CN821" t="s">
        <v>133</v>
      </c>
      <c r="CP821" t="s">
        <v>111</v>
      </c>
      <c r="CQ821" t="s">
        <v>134</v>
      </c>
      <c r="CR821" t="s">
        <v>111</v>
      </c>
      <c r="CS821" t="s">
        <v>134</v>
      </c>
      <c r="CT821" t="s">
        <v>119</v>
      </c>
      <c r="CU821" t="s">
        <v>134</v>
      </c>
      <c r="CV821" t="s">
        <v>119</v>
      </c>
      <c r="CW821" t="s">
        <v>3571</v>
      </c>
      <c r="CX821">
        <v>16702854732</v>
      </c>
      <c r="CY821" t="s">
        <v>8846</v>
      </c>
      <c r="CZ821" t="s">
        <v>119</v>
      </c>
      <c r="DA821" t="s">
        <v>134</v>
      </c>
      <c r="DB821" t="s">
        <v>111</v>
      </c>
    </row>
    <row r="822" spans="1:111" ht="15" customHeight="1" x14ac:dyDescent="0.25">
      <c r="A822" t="s">
        <v>7963</v>
      </c>
      <c r="B822" t="s">
        <v>137</v>
      </c>
      <c r="C822" s="1">
        <v>44123.086447106478</v>
      </c>
      <c r="D822" s="1">
        <v>44166</v>
      </c>
      <c r="E822" t="s">
        <v>110</v>
      </c>
      <c r="G822" t="s">
        <v>111</v>
      </c>
      <c r="H822" t="s">
        <v>111</v>
      </c>
      <c r="I822" t="s">
        <v>111</v>
      </c>
      <c r="J822" t="s">
        <v>2909</v>
      </c>
      <c r="K822" t="s">
        <v>119</v>
      </c>
      <c r="L822" t="s">
        <v>2910</v>
      </c>
      <c r="M822" t="s">
        <v>2911</v>
      </c>
      <c r="N822" t="s">
        <v>154</v>
      </c>
      <c r="O822" t="s">
        <v>117</v>
      </c>
      <c r="P822">
        <v>96950</v>
      </c>
      <c r="Q822" t="s">
        <v>118</v>
      </c>
      <c r="S822">
        <v>16702348106</v>
      </c>
      <c r="U822">
        <v>23622</v>
      </c>
      <c r="V822" t="s">
        <v>120</v>
      </c>
      <c r="X822" t="s">
        <v>2912</v>
      </c>
      <c r="Y822" t="s">
        <v>2913</v>
      </c>
      <c r="AA822" t="s">
        <v>789</v>
      </c>
      <c r="AB822" t="s">
        <v>7964</v>
      </c>
      <c r="AC822" t="s">
        <v>2911</v>
      </c>
      <c r="AD822" t="s">
        <v>116</v>
      </c>
      <c r="AE822" t="s">
        <v>117</v>
      </c>
      <c r="AF822">
        <v>96950</v>
      </c>
      <c r="AG822" t="s">
        <v>118</v>
      </c>
      <c r="AI822">
        <v>16702348106</v>
      </c>
      <c r="AK822" t="s">
        <v>2914</v>
      </c>
      <c r="BC822" t="str">
        <f>"17-3022.00"</f>
        <v>17-3022.00</v>
      </c>
      <c r="BD822" t="s">
        <v>1695</v>
      </c>
      <c r="BE822" t="s">
        <v>7965</v>
      </c>
      <c r="BF822" t="s">
        <v>7966</v>
      </c>
      <c r="BG822">
        <v>1</v>
      </c>
      <c r="BH822">
        <v>1</v>
      </c>
      <c r="BI822" s="1">
        <v>44197</v>
      </c>
      <c r="BJ822" s="1">
        <v>44469</v>
      </c>
      <c r="BK822" s="1">
        <v>44197</v>
      </c>
      <c r="BL822" s="1">
        <v>44469</v>
      </c>
      <c r="BM822">
        <v>35</v>
      </c>
      <c r="BN822">
        <v>0</v>
      </c>
      <c r="BO822">
        <v>7</v>
      </c>
      <c r="BP822">
        <v>7</v>
      </c>
      <c r="BQ822">
        <v>7</v>
      </c>
      <c r="BR822">
        <v>7</v>
      </c>
      <c r="BS822">
        <v>7</v>
      </c>
      <c r="BT822">
        <v>0</v>
      </c>
      <c r="BU822" t="str">
        <f>"8:00 AM"</f>
        <v>8:00 AM</v>
      </c>
      <c r="BV822" t="str">
        <f>"4:00 PM"</f>
        <v>4:00 PM</v>
      </c>
      <c r="BW822" t="s">
        <v>128</v>
      </c>
      <c r="BX822">
        <v>0</v>
      </c>
      <c r="BY822">
        <v>24</v>
      </c>
      <c r="BZ822" t="s">
        <v>111</v>
      </c>
      <c r="CA822">
        <v>0</v>
      </c>
      <c r="CB822" t="s">
        <v>7967</v>
      </c>
      <c r="CC822" t="s">
        <v>2910</v>
      </c>
      <c r="CD822" t="s">
        <v>2911</v>
      </c>
      <c r="CE822" t="s">
        <v>116</v>
      </c>
      <c r="CF822" t="s">
        <v>117</v>
      </c>
      <c r="CG822">
        <v>96950</v>
      </c>
      <c r="CH822" s="3">
        <v>18.559999999999999</v>
      </c>
      <c r="CI822" s="3">
        <v>18.559999999999999</v>
      </c>
      <c r="CJ822" s="3">
        <v>27.84</v>
      </c>
      <c r="CK822" s="3">
        <v>27.84</v>
      </c>
      <c r="CL822" t="s">
        <v>132</v>
      </c>
      <c r="CN822" t="s">
        <v>133</v>
      </c>
      <c r="CP822" t="s">
        <v>111</v>
      </c>
      <c r="CQ822" t="s">
        <v>134</v>
      </c>
      <c r="CR822" t="s">
        <v>134</v>
      </c>
      <c r="CS822" t="s">
        <v>134</v>
      </c>
      <c r="CT822" t="s">
        <v>119</v>
      </c>
      <c r="CU822" t="s">
        <v>134</v>
      </c>
      <c r="CV822" t="s">
        <v>119</v>
      </c>
      <c r="CW822" t="s">
        <v>2918</v>
      </c>
      <c r="CX822">
        <v>16702348106</v>
      </c>
      <c r="CY822" t="s">
        <v>2914</v>
      </c>
      <c r="CZ822" t="s">
        <v>119</v>
      </c>
      <c r="DA822" t="s">
        <v>134</v>
      </c>
      <c r="DB822" t="s">
        <v>111</v>
      </c>
    </row>
    <row r="823" spans="1:111" ht="15" customHeight="1" x14ac:dyDescent="0.25">
      <c r="A823" t="s">
        <v>5863</v>
      </c>
      <c r="B823" t="s">
        <v>137</v>
      </c>
      <c r="C823" s="1">
        <v>44123.30760104167</v>
      </c>
      <c r="D823" s="1">
        <v>44153</v>
      </c>
      <c r="E823" t="s">
        <v>138</v>
      </c>
      <c r="F823" s="1">
        <v>44103.833333333336</v>
      </c>
      <c r="G823" t="s">
        <v>111</v>
      </c>
      <c r="H823" t="s">
        <v>111</v>
      </c>
      <c r="I823" t="s">
        <v>111</v>
      </c>
      <c r="J823" t="s">
        <v>3828</v>
      </c>
      <c r="K823" t="s">
        <v>3829</v>
      </c>
      <c r="L823" t="s">
        <v>3754</v>
      </c>
      <c r="M823" t="s">
        <v>5864</v>
      </c>
      <c r="N823" t="s">
        <v>116</v>
      </c>
      <c r="O823" t="s">
        <v>117</v>
      </c>
      <c r="P823">
        <v>96950</v>
      </c>
      <c r="Q823" t="s">
        <v>118</v>
      </c>
      <c r="S823">
        <v>16702352743</v>
      </c>
      <c r="U823">
        <v>56132</v>
      </c>
      <c r="V823" t="s">
        <v>120</v>
      </c>
      <c r="X823" t="s">
        <v>3756</v>
      </c>
      <c r="Y823" t="s">
        <v>3757</v>
      </c>
      <c r="Z823" t="s">
        <v>255</v>
      </c>
      <c r="AA823" t="s">
        <v>1547</v>
      </c>
      <c r="AB823" t="s">
        <v>3754</v>
      </c>
      <c r="AD823" t="s">
        <v>116</v>
      </c>
      <c r="AE823" t="s">
        <v>117</v>
      </c>
      <c r="AF823">
        <v>96950</v>
      </c>
      <c r="AG823" t="s">
        <v>118</v>
      </c>
      <c r="AI823">
        <v>16702352743</v>
      </c>
      <c r="AK823" t="s">
        <v>3831</v>
      </c>
      <c r="BC823" t="str">
        <f>"49-9071.00"</f>
        <v>49-9071.00</v>
      </c>
      <c r="BD823" t="s">
        <v>125</v>
      </c>
      <c r="BE823" t="s">
        <v>5865</v>
      </c>
      <c r="BF823" t="s">
        <v>5866</v>
      </c>
      <c r="BG823">
        <v>10</v>
      </c>
      <c r="BH823">
        <v>10</v>
      </c>
      <c r="BI823" s="1">
        <v>44105</v>
      </c>
      <c r="BJ823" s="1">
        <v>44469</v>
      </c>
      <c r="BK823" s="1">
        <v>44153</v>
      </c>
      <c r="BL823" s="1">
        <v>44469</v>
      </c>
      <c r="BM823">
        <v>35</v>
      </c>
      <c r="BN823">
        <v>0</v>
      </c>
      <c r="BO823">
        <v>7</v>
      </c>
      <c r="BP823">
        <v>7</v>
      </c>
      <c r="BQ823">
        <v>7</v>
      </c>
      <c r="BR823">
        <v>7</v>
      </c>
      <c r="BS823">
        <v>7</v>
      </c>
      <c r="BT823">
        <v>0</v>
      </c>
      <c r="BU823" t="str">
        <f>"9:00 AM"</f>
        <v>9:00 AM</v>
      </c>
      <c r="BV823" t="str">
        <f>"5:00 PM"</f>
        <v>5:00 PM</v>
      </c>
      <c r="BW823" t="s">
        <v>128</v>
      </c>
      <c r="BX823">
        <v>0</v>
      </c>
      <c r="BY823">
        <v>12</v>
      </c>
      <c r="BZ823" t="s">
        <v>111</v>
      </c>
      <c r="CA823">
        <v>0</v>
      </c>
      <c r="CB823" s="2" t="s">
        <v>5867</v>
      </c>
      <c r="CC823" t="s">
        <v>3754</v>
      </c>
      <c r="CE823" t="s">
        <v>116</v>
      </c>
      <c r="CF823" t="s">
        <v>117</v>
      </c>
      <c r="CG823">
        <v>96950</v>
      </c>
      <c r="CH823" s="3">
        <v>12.64</v>
      </c>
      <c r="CI823" s="3">
        <v>12.64</v>
      </c>
      <c r="CJ823" s="3">
        <v>18.96</v>
      </c>
      <c r="CK823" s="3">
        <v>18.96</v>
      </c>
      <c r="CL823" t="s">
        <v>132</v>
      </c>
      <c r="CM823" t="s">
        <v>119</v>
      </c>
      <c r="CN823" t="s">
        <v>133</v>
      </c>
      <c r="CP823" t="s">
        <v>111</v>
      </c>
      <c r="CQ823" t="s">
        <v>134</v>
      </c>
      <c r="CR823" t="s">
        <v>134</v>
      </c>
      <c r="CS823" t="s">
        <v>134</v>
      </c>
      <c r="CT823" t="s">
        <v>119</v>
      </c>
      <c r="CU823" t="s">
        <v>134</v>
      </c>
      <c r="CV823" t="s">
        <v>134</v>
      </c>
      <c r="CW823" t="s">
        <v>5868</v>
      </c>
      <c r="CX823">
        <v>16702352743</v>
      </c>
      <c r="CY823" t="s">
        <v>3831</v>
      </c>
      <c r="CZ823" t="s">
        <v>119</v>
      </c>
      <c r="DA823" t="s">
        <v>134</v>
      </c>
      <c r="DB823" t="s">
        <v>111</v>
      </c>
    </row>
    <row r="824" spans="1:111" ht="15" customHeight="1" x14ac:dyDescent="0.25">
      <c r="A824" t="s">
        <v>7825</v>
      </c>
      <c r="B824" t="s">
        <v>137</v>
      </c>
      <c r="C824" s="1">
        <v>44123.754400810183</v>
      </c>
      <c r="D824" s="1">
        <v>44166</v>
      </c>
      <c r="E824" t="s">
        <v>110</v>
      </c>
      <c r="G824" t="s">
        <v>111</v>
      </c>
      <c r="H824" t="s">
        <v>111</v>
      </c>
      <c r="I824" t="s">
        <v>111</v>
      </c>
      <c r="J824" t="s">
        <v>4382</v>
      </c>
      <c r="K824" t="s">
        <v>119</v>
      </c>
      <c r="L824" t="s">
        <v>4383</v>
      </c>
      <c r="N824" t="s">
        <v>116</v>
      </c>
      <c r="O824" t="s">
        <v>117</v>
      </c>
      <c r="P824">
        <v>96950</v>
      </c>
      <c r="Q824" t="s">
        <v>118</v>
      </c>
      <c r="R824" t="s">
        <v>119</v>
      </c>
      <c r="S824">
        <v>16706644282</v>
      </c>
      <c r="T824">
        <v>354</v>
      </c>
      <c r="U824">
        <v>92613</v>
      </c>
      <c r="V824" t="s">
        <v>120</v>
      </c>
      <c r="X824" t="s">
        <v>1304</v>
      </c>
      <c r="Y824" t="s">
        <v>4384</v>
      </c>
      <c r="Z824" t="s">
        <v>1250</v>
      </c>
      <c r="AA824" t="s">
        <v>4385</v>
      </c>
      <c r="AB824" t="s">
        <v>4383</v>
      </c>
      <c r="AD824" t="s">
        <v>116</v>
      </c>
      <c r="AE824" t="s">
        <v>117</v>
      </c>
      <c r="AF824">
        <v>96950</v>
      </c>
      <c r="AG824" t="s">
        <v>118</v>
      </c>
      <c r="AH824" t="s">
        <v>119</v>
      </c>
      <c r="AI824">
        <v>16706644282</v>
      </c>
      <c r="AJ824">
        <v>354</v>
      </c>
      <c r="AK824" t="s">
        <v>4386</v>
      </c>
      <c r="BC824" t="str">
        <f>"11-9041.00"</f>
        <v>11-9041.00</v>
      </c>
      <c r="BD824" t="s">
        <v>5796</v>
      </c>
      <c r="BE824" t="s">
        <v>5797</v>
      </c>
      <c r="BF824" t="s">
        <v>5798</v>
      </c>
      <c r="BG824">
        <v>1</v>
      </c>
      <c r="BH824">
        <v>1</v>
      </c>
      <c r="BI824" s="1">
        <v>44105</v>
      </c>
      <c r="BJ824" s="1">
        <v>44469</v>
      </c>
      <c r="BK824" s="1">
        <v>44166</v>
      </c>
      <c r="BL824" s="1">
        <v>44469</v>
      </c>
      <c r="BM824">
        <v>40</v>
      </c>
      <c r="BN824">
        <v>0</v>
      </c>
      <c r="BO824">
        <v>8</v>
      </c>
      <c r="BP824">
        <v>8</v>
      </c>
      <c r="BQ824">
        <v>8</v>
      </c>
      <c r="BR824">
        <v>8</v>
      </c>
      <c r="BS824">
        <v>8</v>
      </c>
      <c r="BT824">
        <v>0</v>
      </c>
      <c r="BU824" t="str">
        <f>"7:30 AM"</f>
        <v>7:30 AM</v>
      </c>
      <c r="BV824" t="str">
        <f>"4:30 PM"</f>
        <v>4:30 PM</v>
      </c>
      <c r="BW824" t="s">
        <v>415</v>
      </c>
      <c r="BX824">
        <v>0</v>
      </c>
      <c r="BY824">
        <v>120</v>
      </c>
      <c r="BZ824" t="s">
        <v>134</v>
      </c>
      <c r="CA824">
        <v>1</v>
      </c>
      <c r="CB824" t="s">
        <v>5799</v>
      </c>
      <c r="CC824" t="s">
        <v>7826</v>
      </c>
      <c r="CD824" t="s">
        <v>5801</v>
      </c>
      <c r="CE824" t="s">
        <v>154</v>
      </c>
      <c r="CF824" t="s">
        <v>117</v>
      </c>
      <c r="CG824">
        <v>96950</v>
      </c>
      <c r="CH824" s="3">
        <v>46.47</v>
      </c>
      <c r="CJ824" s="3">
        <v>0</v>
      </c>
      <c r="CK824" s="3">
        <v>0</v>
      </c>
      <c r="CL824" t="s">
        <v>132</v>
      </c>
      <c r="CN824" t="s">
        <v>133</v>
      </c>
      <c r="CP824" t="s">
        <v>111</v>
      </c>
      <c r="CQ824" t="s">
        <v>134</v>
      </c>
      <c r="CR824" t="s">
        <v>111</v>
      </c>
      <c r="CS824" t="s">
        <v>111</v>
      </c>
      <c r="CT824" t="s">
        <v>119</v>
      </c>
      <c r="CU824" t="s">
        <v>134</v>
      </c>
      <c r="CV824" t="s">
        <v>119</v>
      </c>
      <c r="CW824" t="s">
        <v>162</v>
      </c>
      <c r="CX824">
        <v>16706644282</v>
      </c>
      <c r="CY824" t="s">
        <v>4388</v>
      </c>
      <c r="CZ824" t="s">
        <v>4389</v>
      </c>
      <c r="DA824" t="s">
        <v>134</v>
      </c>
      <c r="DB824" t="s">
        <v>111</v>
      </c>
      <c r="DC824" t="s">
        <v>4390</v>
      </c>
      <c r="DD824" t="s">
        <v>4391</v>
      </c>
      <c r="DE824" t="s">
        <v>2043</v>
      </c>
      <c r="DF824" t="s">
        <v>4392</v>
      </c>
      <c r="DG824" t="s">
        <v>4393</v>
      </c>
    </row>
    <row r="825" spans="1:111" ht="15" customHeight="1" x14ac:dyDescent="0.25">
      <c r="A825" t="s">
        <v>5519</v>
      </c>
      <c r="B825" t="s">
        <v>109</v>
      </c>
      <c r="C825" s="1">
        <v>44123.764243171296</v>
      </c>
      <c r="D825" s="1">
        <v>44144</v>
      </c>
      <c r="E825" t="s">
        <v>110</v>
      </c>
      <c r="G825" t="s">
        <v>111</v>
      </c>
      <c r="H825" t="s">
        <v>111</v>
      </c>
      <c r="I825" t="s">
        <v>111</v>
      </c>
      <c r="J825" t="s">
        <v>4392</v>
      </c>
      <c r="K825" t="s">
        <v>119</v>
      </c>
      <c r="L825" t="s">
        <v>5393</v>
      </c>
      <c r="M825" t="s">
        <v>5520</v>
      </c>
      <c r="N825" t="s">
        <v>154</v>
      </c>
      <c r="O825" t="s">
        <v>117</v>
      </c>
      <c r="P825">
        <v>96950</v>
      </c>
      <c r="Q825" t="s">
        <v>118</v>
      </c>
      <c r="R825" t="s">
        <v>119</v>
      </c>
      <c r="S825">
        <v>16706644282</v>
      </c>
      <c r="T825">
        <v>354</v>
      </c>
      <c r="U825">
        <v>92613</v>
      </c>
      <c r="V825" t="s">
        <v>120</v>
      </c>
      <c r="X825" t="s">
        <v>5395</v>
      </c>
      <c r="Y825" t="s">
        <v>5396</v>
      </c>
      <c r="Z825" t="s">
        <v>1898</v>
      </c>
      <c r="AA825" t="s">
        <v>5397</v>
      </c>
      <c r="AB825" t="s">
        <v>5393</v>
      </c>
      <c r="AD825" t="s">
        <v>154</v>
      </c>
      <c r="AE825" t="s">
        <v>117</v>
      </c>
      <c r="AF825">
        <v>96950</v>
      </c>
      <c r="AG825" t="s">
        <v>118</v>
      </c>
      <c r="AH825" t="s">
        <v>119</v>
      </c>
      <c r="AI825">
        <v>16706644282</v>
      </c>
      <c r="AJ825">
        <v>354</v>
      </c>
      <c r="AK825" t="s">
        <v>5398</v>
      </c>
      <c r="BC825" t="str">
        <f>"51-8013.00"</f>
        <v>51-8013.00</v>
      </c>
      <c r="BD825" t="s">
        <v>5521</v>
      </c>
      <c r="BE825" t="s">
        <v>5522</v>
      </c>
      <c r="BF825" t="s">
        <v>5523</v>
      </c>
      <c r="BG825">
        <v>6</v>
      </c>
      <c r="BI825" s="1">
        <v>44105</v>
      </c>
      <c r="BJ825" s="1">
        <v>44469</v>
      </c>
      <c r="BM825">
        <v>40</v>
      </c>
      <c r="BN825">
        <v>0</v>
      </c>
      <c r="BO825">
        <v>8</v>
      </c>
      <c r="BP825">
        <v>8</v>
      </c>
      <c r="BQ825">
        <v>8</v>
      </c>
      <c r="BR825">
        <v>8</v>
      </c>
      <c r="BS825">
        <v>8</v>
      </c>
      <c r="BT825">
        <v>0</v>
      </c>
      <c r="BU825" t="str">
        <f>"7:30 AM"</f>
        <v>7:30 AM</v>
      </c>
      <c r="BV825" t="str">
        <f>"4:30 PM"</f>
        <v>4:30 PM</v>
      </c>
      <c r="BW825" t="s">
        <v>128</v>
      </c>
      <c r="BX825">
        <v>24</v>
      </c>
      <c r="BY825">
        <v>48</v>
      </c>
      <c r="BZ825" t="s">
        <v>111</v>
      </c>
      <c r="CA825">
        <v>0</v>
      </c>
      <c r="CB825" t="s">
        <v>5524</v>
      </c>
      <c r="CC825" t="s">
        <v>5402</v>
      </c>
      <c r="CD825" t="s">
        <v>1489</v>
      </c>
      <c r="CE825" t="s">
        <v>154</v>
      </c>
      <c r="CF825" t="s">
        <v>117</v>
      </c>
      <c r="CG825">
        <v>96950</v>
      </c>
      <c r="CH825" s="3">
        <v>13.52</v>
      </c>
      <c r="CI825" s="3">
        <v>13.52</v>
      </c>
      <c r="CJ825" s="3">
        <v>20.28</v>
      </c>
      <c r="CK825" s="3">
        <v>20.28</v>
      </c>
      <c r="CL825" t="s">
        <v>132</v>
      </c>
      <c r="CM825" t="s">
        <v>119</v>
      </c>
      <c r="CN825" t="s">
        <v>133</v>
      </c>
      <c r="CP825" t="s">
        <v>111</v>
      </c>
      <c r="CQ825" t="s">
        <v>134</v>
      </c>
      <c r="CR825" t="s">
        <v>111</v>
      </c>
      <c r="CS825" t="s">
        <v>111</v>
      </c>
      <c r="CT825" t="s">
        <v>134</v>
      </c>
      <c r="CU825" t="s">
        <v>134</v>
      </c>
      <c r="CV825" t="s">
        <v>119</v>
      </c>
      <c r="CW825" t="s">
        <v>162</v>
      </c>
      <c r="CX825">
        <v>16706644282</v>
      </c>
      <c r="CY825" t="s">
        <v>4388</v>
      </c>
      <c r="CZ825" t="s">
        <v>5525</v>
      </c>
      <c r="DA825" t="s">
        <v>134</v>
      </c>
      <c r="DB825" t="s">
        <v>111</v>
      </c>
      <c r="DC825" t="s">
        <v>4390</v>
      </c>
      <c r="DD825" t="s">
        <v>4391</v>
      </c>
      <c r="DE825" t="s">
        <v>2043</v>
      </c>
      <c r="DF825" t="s">
        <v>4392</v>
      </c>
      <c r="DG825" t="s">
        <v>4393</v>
      </c>
    </row>
    <row r="826" spans="1:111" ht="15" customHeight="1" x14ac:dyDescent="0.25">
      <c r="A826" t="s">
        <v>4934</v>
      </c>
      <c r="B826" t="s">
        <v>460</v>
      </c>
      <c r="C826" s="1">
        <v>44123.928333564814</v>
      </c>
      <c r="D826" s="1">
        <v>44124</v>
      </c>
      <c r="E826" t="s">
        <v>110</v>
      </c>
      <c r="G826" t="s">
        <v>134</v>
      </c>
      <c r="H826" t="s">
        <v>134</v>
      </c>
      <c r="I826" t="s">
        <v>111</v>
      </c>
      <c r="J826" t="s">
        <v>4935</v>
      </c>
      <c r="K826" t="s">
        <v>4936</v>
      </c>
      <c r="L826" t="s">
        <v>4937</v>
      </c>
      <c r="M826" t="s">
        <v>154</v>
      </c>
      <c r="N826" t="s">
        <v>2607</v>
      </c>
      <c r="O826" t="s">
        <v>117</v>
      </c>
      <c r="P826">
        <v>96950</v>
      </c>
      <c r="Q826" t="s">
        <v>118</v>
      </c>
      <c r="R826" t="s">
        <v>4938</v>
      </c>
      <c r="S826">
        <v>16702885032</v>
      </c>
      <c r="T826">
        <v>0</v>
      </c>
      <c r="U826">
        <v>236116</v>
      </c>
      <c r="V826" t="s">
        <v>120</v>
      </c>
      <c r="X826" t="s">
        <v>4411</v>
      </c>
      <c r="Y826" t="s">
        <v>4939</v>
      </c>
      <c r="Z826" t="s">
        <v>4940</v>
      </c>
      <c r="AA826" t="s">
        <v>4941</v>
      </c>
      <c r="AB826" t="s">
        <v>4937</v>
      </c>
      <c r="AC826" t="s">
        <v>154</v>
      </c>
      <c r="AD826" t="s">
        <v>2607</v>
      </c>
      <c r="AE826" t="s">
        <v>117</v>
      </c>
      <c r="AF826">
        <v>96950</v>
      </c>
      <c r="AG826" t="s">
        <v>118</v>
      </c>
      <c r="AH826" t="s">
        <v>4938</v>
      </c>
      <c r="AI826">
        <v>16702885032</v>
      </c>
      <c r="AK826" t="s">
        <v>4942</v>
      </c>
      <c r="BC826" t="str">
        <f>"37-2011.00"</f>
        <v>37-2011.00</v>
      </c>
      <c r="BD826" t="s">
        <v>898</v>
      </c>
      <c r="BE826" t="s">
        <v>4943</v>
      </c>
      <c r="BF826" t="s">
        <v>4042</v>
      </c>
      <c r="BG826">
        <v>1</v>
      </c>
      <c r="BI826" s="1">
        <v>44105</v>
      </c>
      <c r="BJ826" s="1">
        <v>44469</v>
      </c>
      <c r="BM826">
        <v>40</v>
      </c>
      <c r="BN826">
        <v>0</v>
      </c>
      <c r="BO826">
        <v>8</v>
      </c>
      <c r="BP826">
        <v>8</v>
      </c>
      <c r="BQ826">
        <v>8</v>
      </c>
      <c r="BR826">
        <v>8</v>
      </c>
      <c r="BS826">
        <v>8</v>
      </c>
      <c r="BT826">
        <v>0</v>
      </c>
      <c r="BU826" t="str">
        <f>"7:30 AM"</f>
        <v>7:30 AM</v>
      </c>
      <c r="BV826" t="str">
        <f>"4:30 PM"</f>
        <v>4:30 PM</v>
      </c>
      <c r="BW826" t="s">
        <v>128</v>
      </c>
      <c r="BX826">
        <v>0</v>
      </c>
      <c r="BY826">
        <v>36</v>
      </c>
      <c r="BZ826" t="s">
        <v>111</v>
      </c>
      <c r="CA826">
        <v>0</v>
      </c>
      <c r="CB826" t="s">
        <v>4944</v>
      </c>
      <c r="CC826" t="s">
        <v>4937</v>
      </c>
      <c r="CD826" t="s">
        <v>154</v>
      </c>
      <c r="CE826" t="s">
        <v>2607</v>
      </c>
      <c r="CF826" t="s">
        <v>117</v>
      </c>
      <c r="CG826">
        <v>96950</v>
      </c>
      <c r="CH826" s="3">
        <v>10.42</v>
      </c>
      <c r="CI826" s="3">
        <v>10.42</v>
      </c>
      <c r="CJ826" s="3">
        <v>15.63</v>
      </c>
      <c r="CK826" s="3">
        <v>15.63</v>
      </c>
      <c r="CL826" t="s">
        <v>132</v>
      </c>
      <c r="CM826" t="s">
        <v>162</v>
      </c>
      <c r="CN826" t="s">
        <v>133</v>
      </c>
      <c r="CP826" t="s">
        <v>111</v>
      </c>
      <c r="CQ826" t="s">
        <v>134</v>
      </c>
      <c r="CR826" t="s">
        <v>134</v>
      </c>
      <c r="CS826" t="s">
        <v>134</v>
      </c>
      <c r="CT826" t="s">
        <v>134</v>
      </c>
      <c r="CU826" t="s">
        <v>134</v>
      </c>
      <c r="CV826" t="s">
        <v>134</v>
      </c>
      <c r="CW826" t="s">
        <v>4945</v>
      </c>
      <c r="CX826">
        <v>16702885032</v>
      </c>
      <c r="CY826" t="s">
        <v>4942</v>
      </c>
      <c r="CZ826" t="s">
        <v>119</v>
      </c>
      <c r="DA826" t="s">
        <v>134</v>
      </c>
      <c r="DB826" t="s">
        <v>111</v>
      </c>
      <c r="DC826" t="s">
        <v>4946</v>
      </c>
      <c r="DD826" t="s">
        <v>4947</v>
      </c>
      <c r="DE826" t="s">
        <v>1012</v>
      </c>
    </row>
    <row r="827" spans="1:111" ht="15" customHeight="1" x14ac:dyDescent="0.25">
      <c r="A827" t="s">
        <v>9256</v>
      </c>
      <c r="B827" t="s">
        <v>109</v>
      </c>
      <c r="C827" s="1">
        <v>44124.130498842591</v>
      </c>
      <c r="D827" s="1">
        <v>44144</v>
      </c>
      <c r="E827" t="s">
        <v>138</v>
      </c>
      <c r="F827" s="1">
        <v>44103.833333333336</v>
      </c>
      <c r="G827" t="s">
        <v>134</v>
      </c>
      <c r="H827" t="s">
        <v>111</v>
      </c>
      <c r="I827" t="s">
        <v>111</v>
      </c>
      <c r="J827" t="s">
        <v>270</v>
      </c>
      <c r="K827" t="s">
        <v>270</v>
      </c>
      <c r="L827" t="s">
        <v>7809</v>
      </c>
      <c r="N827" t="s">
        <v>727</v>
      </c>
      <c r="O827" t="s">
        <v>117</v>
      </c>
      <c r="P827">
        <v>96950</v>
      </c>
      <c r="Q827" t="s">
        <v>118</v>
      </c>
      <c r="R827" t="s">
        <v>273</v>
      </c>
      <c r="S827">
        <v>16702333112</v>
      </c>
      <c r="T827">
        <v>0</v>
      </c>
      <c r="U827">
        <v>531110</v>
      </c>
      <c r="V827" t="s">
        <v>120</v>
      </c>
      <c r="X827" t="s">
        <v>6908</v>
      </c>
      <c r="Y827" t="s">
        <v>6909</v>
      </c>
      <c r="Z827" t="s">
        <v>111</v>
      </c>
      <c r="AA827" t="s">
        <v>7024</v>
      </c>
      <c r="AB827" t="s">
        <v>7810</v>
      </c>
      <c r="AC827" t="s">
        <v>7811</v>
      </c>
      <c r="AD827" t="s">
        <v>154</v>
      </c>
      <c r="AE827" t="s">
        <v>117</v>
      </c>
      <c r="AF827">
        <v>96950</v>
      </c>
      <c r="AG827" t="s">
        <v>118</v>
      </c>
      <c r="AH827" t="s">
        <v>273</v>
      </c>
      <c r="AI827">
        <v>16702333112</v>
      </c>
      <c r="AJ827">
        <v>0</v>
      </c>
      <c r="AK827" t="s">
        <v>278</v>
      </c>
      <c r="BC827" t="str">
        <f>"49-9071.00"</f>
        <v>49-9071.00</v>
      </c>
      <c r="BD827" t="s">
        <v>125</v>
      </c>
      <c r="BE827" t="s">
        <v>7812</v>
      </c>
      <c r="BF827" t="s">
        <v>7024</v>
      </c>
      <c r="BG827">
        <v>2</v>
      </c>
      <c r="BI827" s="1">
        <v>44105</v>
      </c>
      <c r="BJ827" s="1">
        <v>45199</v>
      </c>
      <c r="BM827">
        <v>35</v>
      </c>
      <c r="BN827">
        <v>0</v>
      </c>
      <c r="BO827">
        <v>7</v>
      </c>
      <c r="BP827">
        <v>7</v>
      </c>
      <c r="BQ827">
        <v>7</v>
      </c>
      <c r="BR827">
        <v>7</v>
      </c>
      <c r="BS827">
        <v>7</v>
      </c>
      <c r="BT827">
        <v>0</v>
      </c>
      <c r="BU827" t="str">
        <f>"8:00 AM"</f>
        <v>8:00 AM</v>
      </c>
      <c r="BV827" t="str">
        <f>"4:00 PM"</f>
        <v>4:00 PM</v>
      </c>
      <c r="BW827" t="s">
        <v>128</v>
      </c>
      <c r="BX827">
        <v>0</v>
      </c>
      <c r="BY827">
        <v>24</v>
      </c>
      <c r="BZ827" t="s">
        <v>111</v>
      </c>
      <c r="CA827">
        <v>0</v>
      </c>
      <c r="CB827" t="s">
        <v>7813</v>
      </c>
      <c r="CC827" t="s">
        <v>9257</v>
      </c>
      <c r="CE827" t="s">
        <v>154</v>
      </c>
      <c r="CF827" t="s">
        <v>117</v>
      </c>
      <c r="CG827">
        <v>96950</v>
      </c>
      <c r="CH827" s="3">
        <v>12.64</v>
      </c>
      <c r="CI827" s="3">
        <v>12.64</v>
      </c>
      <c r="CJ827" s="3">
        <v>18.96</v>
      </c>
      <c r="CK827" s="3">
        <v>18.96</v>
      </c>
      <c r="CL827" t="s">
        <v>132</v>
      </c>
      <c r="CM827" t="s">
        <v>9258</v>
      </c>
      <c r="CN827" t="s">
        <v>133</v>
      </c>
      <c r="CP827" t="s">
        <v>111</v>
      </c>
      <c r="CQ827" t="s">
        <v>134</v>
      </c>
      <c r="CR827" t="s">
        <v>134</v>
      </c>
      <c r="CS827" t="s">
        <v>134</v>
      </c>
      <c r="CT827" t="s">
        <v>119</v>
      </c>
      <c r="CU827" t="s">
        <v>134</v>
      </c>
      <c r="CV827" t="s">
        <v>119</v>
      </c>
      <c r="CW827" t="s">
        <v>9259</v>
      </c>
      <c r="CX827">
        <v>16702333112</v>
      </c>
      <c r="CY827" t="s">
        <v>278</v>
      </c>
      <c r="CZ827" t="s">
        <v>268</v>
      </c>
      <c r="DA827" t="s">
        <v>134</v>
      </c>
      <c r="DB827" t="s">
        <v>111</v>
      </c>
    </row>
    <row r="828" spans="1:111" ht="15" customHeight="1" x14ac:dyDescent="0.25">
      <c r="A828" t="s">
        <v>8025</v>
      </c>
      <c r="B828" t="s">
        <v>193</v>
      </c>
      <c r="C828" s="1">
        <v>44125.16745439815</v>
      </c>
      <c r="D828" s="1">
        <v>44173</v>
      </c>
      <c r="E828" t="s">
        <v>110</v>
      </c>
      <c r="G828" t="s">
        <v>111</v>
      </c>
      <c r="H828" t="s">
        <v>111</v>
      </c>
      <c r="I828" t="s">
        <v>111</v>
      </c>
      <c r="J828" t="s">
        <v>3021</v>
      </c>
      <c r="K828" t="s">
        <v>119</v>
      </c>
      <c r="L828" t="s">
        <v>3022</v>
      </c>
      <c r="N828" t="s">
        <v>116</v>
      </c>
      <c r="O828" t="s">
        <v>117</v>
      </c>
      <c r="P828">
        <v>96950</v>
      </c>
      <c r="Q828" t="s">
        <v>118</v>
      </c>
      <c r="S828">
        <v>16702352810</v>
      </c>
      <c r="U828">
        <v>42499</v>
      </c>
      <c r="V828" t="s">
        <v>120</v>
      </c>
      <c r="X828" t="s">
        <v>1221</v>
      </c>
      <c r="Y828" t="s">
        <v>2645</v>
      </c>
      <c r="AA828" t="s">
        <v>123</v>
      </c>
      <c r="AB828" t="s">
        <v>3023</v>
      </c>
      <c r="AD828" t="s">
        <v>116</v>
      </c>
      <c r="AE828" t="s">
        <v>117</v>
      </c>
      <c r="AF828">
        <v>96950</v>
      </c>
      <c r="AG828" t="s">
        <v>118</v>
      </c>
      <c r="AI828">
        <v>16702352810</v>
      </c>
      <c r="AK828" t="s">
        <v>2647</v>
      </c>
      <c r="BC828" t="str">
        <f>"11-1021.00"</f>
        <v>11-1021.00</v>
      </c>
      <c r="BD828" t="s">
        <v>838</v>
      </c>
      <c r="BE828" t="s">
        <v>3024</v>
      </c>
      <c r="BF828" t="s">
        <v>333</v>
      </c>
      <c r="BG828">
        <v>1</v>
      </c>
      <c r="BI828" s="1">
        <v>44228</v>
      </c>
      <c r="BJ828" s="1">
        <v>44592</v>
      </c>
      <c r="BM828">
        <v>40</v>
      </c>
      <c r="BN828">
        <v>0</v>
      </c>
      <c r="BO828">
        <v>8</v>
      </c>
      <c r="BP828">
        <v>8</v>
      </c>
      <c r="BQ828">
        <v>8</v>
      </c>
      <c r="BR828">
        <v>8</v>
      </c>
      <c r="BS828">
        <v>8</v>
      </c>
      <c r="BT828">
        <v>0</v>
      </c>
      <c r="BU828" t="str">
        <f>"8:00 AM"</f>
        <v>8:00 AM</v>
      </c>
      <c r="BV828" t="str">
        <f>"5:00 PM"</f>
        <v>5:00 PM</v>
      </c>
      <c r="BW828" t="s">
        <v>128</v>
      </c>
      <c r="BX828">
        <v>0</v>
      </c>
      <c r="BY828">
        <v>24</v>
      </c>
      <c r="BZ828" t="s">
        <v>134</v>
      </c>
      <c r="CA828">
        <v>2</v>
      </c>
      <c r="CB828" t="s">
        <v>286</v>
      </c>
      <c r="CC828" t="s">
        <v>2649</v>
      </c>
      <c r="CE828" t="s">
        <v>116</v>
      </c>
      <c r="CF828" t="s">
        <v>117</v>
      </c>
      <c r="CG828">
        <v>96950</v>
      </c>
      <c r="CH828" s="3">
        <v>31</v>
      </c>
      <c r="CI828" s="3">
        <v>31</v>
      </c>
      <c r="CJ828" s="3">
        <v>46.5</v>
      </c>
      <c r="CK828" s="3">
        <v>46.5</v>
      </c>
      <c r="CL828" t="s">
        <v>132</v>
      </c>
      <c r="CM828" t="s">
        <v>268</v>
      </c>
      <c r="CN828" t="s">
        <v>133</v>
      </c>
      <c r="CP828" t="s">
        <v>111</v>
      </c>
      <c r="CQ828" t="s">
        <v>134</v>
      </c>
      <c r="CR828" t="s">
        <v>111</v>
      </c>
      <c r="CS828" t="s">
        <v>134</v>
      </c>
      <c r="CT828" t="s">
        <v>119</v>
      </c>
      <c r="CU828" t="s">
        <v>134</v>
      </c>
      <c r="CV828" t="s">
        <v>119</v>
      </c>
      <c r="CW828" t="s">
        <v>268</v>
      </c>
      <c r="CX828">
        <v>16702352810</v>
      </c>
      <c r="CY828" t="s">
        <v>2647</v>
      </c>
      <c r="CZ828" t="s">
        <v>268</v>
      </c>
      <c r="DA828" t="s">
        <v>134</v>
      </c>
      <c r="DB828" t="s">
        <v>111</v>
      </c>
    </row>
    <row r="829" spans="1:111" ht="15" customHeight="1" x14ac:dyDescent="0.25">
      <c r="A829" t="s">
        <v>736</v>
      </c>
      <c r="B829" t="s">
        <v>137</v>
      </c>
      <c r="C829" s="1">
        <v>44125.870067361109</v>
      </c>
      <c r="D829" s="1">
        <v>44173</v>
      </c>
      <c r="E829" t="s">
        <v>110</v>
      </c>
      <c r="G829" t="s">
        <v>111</v>
      </c>
      <c r="H829" t="s">
        <v>111</v>
      </c>
      <c r="I829" t="s">
        <v>111</v>
      </c>
      <c r="J829" t="s">
        <v>737</v>
      </c>
      <c r="K829" t="s">
        <v>738</v>
      </c>
      <c r="L829" t="s">
        <v>739</v>
      </c>
      <c r="M829" t="s">
        <v>740</v>
      </c>
      <c r="N829" t="s">
        <v>741</v>
      </c>
      <c r="O829" t="s">
        <v>117</v>
      </c>
      <c r="P829">
        <v>96950</v>
      </c>
      <c r="Q829" t="s">
        <v>118</v>
      </c>
      <c r="R829" t="s">
        <v>286</v>
      </c>
      <c r="S829">
        <v>16702342253</v>
      </c>
      <c r="U829">
        <v>72251</v>
      </c>
      <c r="V829" t="s">
        <v>120</v>
      </c>
      <c r="X829" t="s">
        <v>742</v>
      </c>
      <c r="Y829" t="s">
        <v>743</v>
      </c>
      <c r="Z829" t="s">
        <v>744</v>
      </c>
      <c r="AA829" t="s">
        <v>745</v>
      </c>
      <c r="AB829" t="s">
        <v>739</v>
      </c>
      <c r="AC829" t="s">
        <v>746</v>
      </c>
      <c r="AD829" t="s">
        <v>741</v>
      </c>
      <c r="AE829" t="s">
        <v>117</v>
      </c>
      <c r="AF829">
        <v>96950</v>
      </c>
      <c r="AG829" t="s">
        <v>118</v>
      </c>
      <c r="AH829" t="s">
        <v>119</v>
      </c>
      <c r="AI829">
        <v>16702852253</v>
      </c>
      <c r="AK829" t="s">
        <v>747</v>
      </c>
      <c r="BC829" t="str">
        <f>"35-2014.00"</f>
        <v>35-2014.00</v>
      </c>
      <c r="BD829" t="s">
        <v>393</v>
      </c>
      <c r="BE829" t="s">
        <v>748</v>
      </c>
      <c r="BF829" t="s">
        <v>749</v>
      </c>
      <c r="BG829">
        <v>1</v>
      </c>
      <c r="BH829">
        <v>1</v>
      </c>
      <c r="BI829" s="1">
        <v>44134</v>
      </c>
      <c r="BJ829" s="1">
        <v>44498</v>
      </c>
      <c r="BK829" s="1">
        <v>44173</v>
      </c>
      <c r="BL829" s="1">
        <v>44498</v>
      </c>
      <c r="BM829">
        <v>35</v>
      </c>
      <c r="BN829">
        <v>0</v>
      </c>
      <c r="BO829">
        <v>6</v>
      </c>
      <c r="BP829">
        <v>6</v>
      </c>
      <c r="BQ829">
        <v>6</v>
      </c>
      <c r="BR829">
        <v>5</v>
      </c>
      <c r="BS829">
        <v>6</v>
      </c>
      <c r="BT829">
        <v>6</v>
      </c>
      <c r="BU829" t="str">
        <f>"4:30 AM"</f>
        <v>4:30 AM</v>
      </c>
      <c r="BV829" t="str">
        <f>"1:00 PM"</f>
        <v>1:00 PM</v>
      </c>
      <c r="BW829" t="s">
        <v>162</v>
      </c>
      <c r="BX829">
        <v>0</v>
      </c>
      <c r="BY829">
        <v>12</v>
      </c>
      <c r="BZ829" t="s">
        <v>111</v>
      </c>
      <c r="CA829">
        <v>0</v>
      </c>
      <c r="CB829" t="s">
        <v>750</v>
      </c>
      <c r="CC829" t="s">
        <v>751</v>
      </c>
      <c r="CD829" t="s">
        <v>740</v>
      </c>
      <c r="CE829" t="s">
        <v>741</v>
      </c>
      <c r="CF829" t="s">
        <v>117</v>
      </c>
      <c r="CG829">
        <v>96950</v>
      </c>
      <c r="CH829" s="3">
        <v>10.68</v>
      </c>
      <c r="CI829" s="3">
        <v>10.68</v>
      </c>
      <c r="CJ829" s="3">
        <v>16.02</v>
      </c>
      <c r="CK829" s="3">
        <v>16.02</v>
      </c>
      <c r="CL829" t="s">
        <v>132</v>
      </c>
      <c r="CM829" t="s">
        <v>286</v>
      </c>
      <c r="CN829" t="s">
        <v>133</v>
      </c>
      <c r="CP829" t="s">
        <v>111</v>
      </c>
      <c r="CQ829" t="s">
        <v>134</v>
      </c>
      <c r="CR829" t="s">
        <v>111</v>
      </c>
      <c r="CS829" t="s">
        <v>134</v>
      </c>
      <c r="CT829" t="s">
        <v>119</v>
      </c>
      <c r="CU829" t="s">
        <v>134</v>
      </c>
      <c r="CV829" t="s">
        <v>119</v>
      </c>
      <c r="CW829" t="s">
        <v>752</v>
      </c>
      <c r="CX829">
        <v>16702852253</v>
      </c>
      <c r="CY829" t="s">
        <v>747</v>
      </c>
      <c r="CZ829" t="s">
        <v>335</v>
      </c>
      <c r="DA829" t="s">
        <v>134</v>
      </c>
      <c r="DB829" t="s">
        <v>111</v>
      </c>
    </row>
    <row r="830" spans="1:111" ht="15" customHeight="1" x14ac:dyDescent="0.25">
      <c r="A830" t="s">
        <v>3827</v>
      </c>
      <c r="B830" t="s">
        <v>137</v>
      </c>
      <c r="C830" s="1">
        <v>44126.25395914352</v>
      </c>
      <c r="D830" s="1">
        <v>44152</v>
      </c>
      <c r="E830" t="s">
        <v>110</v>
      </c>
      <c r="G830" t="s">
        <v>111</v>
      </c>
      <c r="H830" t="s">
        <v>111</v>
      </c>
      <c r="I830" t="s">
        <v>111</v>
      </c>
      <c r="J830" t="s">
        <v>3828</v>
      </c>
      <c r="K830" t="s">
        <v>3829</v>
      </c>
      <c r="L830" t="s">
        <v>3754</v>
      </c>
      <c r="M830" t="s">
        <v>3755</v>
      </c>
      <c r="N830" t="s">
        <v>116</v>
      </c>
      <c r="O830" t="s">
        <v>117</v>
      </c>
      <c r="P830">
        <v>96950</v>
      </c>
      <c r="Q830" t="s">
        <v>118</v>
      </c>
      <c r="S830">
        <v>16702352743</v>
      </c>
      <c r="U830">
        <v>561320</v>
      </c>
      <c r="V830" t="s">
        <v>120</v>
      </c>
      <c r="X830" t="s">
        <v>3830</v>
      </c>
      <c r="Y830" t="s">
        <v>3757</v>
      </c>
      <c r="Z830" t="s">
        <v>255</v>
      </c>
      <c r="AA830" t="s">
        <v>3355</v>
      </c>
      <c r="AB830" t="s">
        <v>3754</v>
      </c>
      <c r="AC830" t="s">
        <v>3755</v>
      </c>
      <c r="AD830" t="s">
        <v>116</v>
      </c>
      <c r="AE830" t="s">
        <v>117</v>
      </c>
      <c r="AF830">
        <v>96950</v>
      </c>
      <c r="AG830" t="s">
        <v>118</v>
      </c>
      <c r="AI830">
        <v>16702352743</v>
      </c>
      <c r="AK830" t="s">
        <v>3831</v>
      </c>
      <c r="BC830" t="str">
        <f>"49-9071.00"</f>
        <v>49-9071.00</v>
      </c>
      <c r="BD830" t="s">
        <v>125</v>
      </c>
      <c r="BE830" t="s">
        <v>3832</v>
      </c>
      <c r="BF830" t="s">
        <v>3833</v>
      </c>
      <c r="BG830">
        <v>10</v>
      </c>
      <c r="BH830">
        <v>10</v>
      </c>
      <c r="BI830" s="1">
        <v>44166</v>
      </c>
      <c r="BJ830" s="1">
        <v>44530</v>
      </c>
      <c r="BK830" s="1">
        <v>44166</v>
      </c>
      <c r="BL830" s="1">
        <v>44530</v>
      </c>
      <c r="BM830">
        <v>35</v>
      </c>
      <c r="BN830">
        <v>0</v>
      </c>
      <c r="BO830">
        <v>7</v>
      </c>
      <c r="BP830">
        <v>7</v>
      </c>
      <c r="BQ830">
        <v>7</v>
      </c>
      <c r="BR830">
        <v>7</v>
      </c>
      <c r="BS830">
        <v>7</v>
      </c>
      <c r="BT830">
        <v>0</v>
      </c>
      <c r="BU830" t="str">
        <f>"9:00 AM"</f>
        <v>9:00 AM</v>
      </c>
      <c r="BV830" t="str">
        <f>"4:00 PM"</f>
        <v>4:00 PM</v>
      </c>
      <c r="BW830" t="s">
        <v>128</v>
      </c>
      <c r="BX830">
        <v>0</v>
      </c>
      <c r="BY830">
        <v>12</v>
      </c>
      <c r="BZ830" t="s">
        <v>111</v>
      </c>
      <c r="CA830">
        <v>0</v>
      </c>
      <c r="CB830" t="s">
        <v>3834</v>
      </c>
      <c r="CC830" t="s">
        <v>3754</v>
      </c>
      <c r="CD830" t="s">
        <v>3755</v>
      </c>
      <c r="CE830" t="s">
        <v>116</v>
      </c>
      <c r="CF830" t="s">
        <v>117</v>
      </c>
      <c r="CG830">
        <v>96950</v>
      </c>
      <c r="CH830" s="3">
        <v>12.64</v>
      </c>
      <c r="CI830" s="3">
        <v>12.64</v>
      </c>
      <c r="CJ830" s="3">
        <v>18.96</v>
      </c>
      <c r="CK830" s="3">
        <v>18.96</v>
      </c>
      <c r="CL830" t="s">
        <v>132</v>
      </c>
      <c r="CM830" t="s">
        <v>268</v>
      </c>
      <c r="CN830" t="s">
        <v>133</v>
      </c>
      <c r="CP830" t="s">
        <v>111</v>
      </c>
      <c r="CQ830" t="s">
        <v>134</v>
      </c>
      <c r="CR830" t="s">
        <v>134</v>
      </c>
      <c r="CS830" t="s">
        <v>134</v>
      </c>
      <c r="CT830" t="s">
        <v>119</v>
      </c>
      <c r="CU830" t="s">
        <v>134</v>
      </c>
      <c r="CV830" t="s">
        <v>134</v>
      </c>
      <c r="CW830" t="s">
        <v>915</v>
      </c>
      <c r="CX830">
        <v>16702352743</v>
      </c>
      <c r="CY830" t="s">
        <v>3835</v>
      </c>
      <c r="CZ830" t="s">
        <v>1272</v>
      </c>
      <c r="DA830" t="s">
        <v>134</v>
      </c>
      <c r="DB830" t="s">
        <v>111</v>
      </c>
    </row>
    <row r="831" spans="1:111" ht="15" customHeight="1" x14ac:dyDescent="0.25">
      <c r="A831" t="s">
        <v>3180</v>
      </c>
      <c r="B831" t="s">
        <v>109</v>
      </c>
      <c r="C831" s="1">
        <v>44126.940697106482</v>
      </c>
      <c r="D831" s="1">
        <v>44179</v>
      </c>
      <c r="E831" t="s">
        <v>110</v>
      </c>
      <c r="G831" t="s">
        <v>134</v>
      </c>
      <c r="H831" t="s">
        <v>111</v>
      </c>
      <c r="I831" t="s">
        <v>111</v>
      </c>
      <c r="J831" t="s">
        <v>3181</v>
      </c>
      <c r="K831" t="s">
        <v>3182</v>
      </c>
      <c r="L831" t="s">
        <v>3008</v>
      </c>
      <c r="N831" t="s">
        <v>154</v>
      </c>
      <c r="O831" t="s">
        <v>117</v>
      </c>
      <c r="P831">
        <v>96950</v>
      </c>
      <c r="Q831" t="s">
        <v>118</v>
      </c>
      <c r="S831">
        <v>16702888338</v>
      </c>
      <c r="U831">
        <v>53211</v>
      </c>
      <c r="V831" t="s">
        <v>120</v>
      </c>
      <c r="X831" t="s">
        <v>3009</v>
      </c>
      <c r="Y831" t="s">
        <v>3010</v>
      </c>
      <c r="Z831" t="s">
        <v>3011</v>
      </c>
      <c r="AA831" t="s">
        <v>342</v>
      </c>
      <c r="AB831" t="s">
        <v>3008</v>
      </c>
      <c r="AD831" t="s">
        <v>154</v>
      </c>
      <c r="AE831" t="s">
        <v>117</v>
      </c>
      <c r="AF831">
        <v>96950</v>
      </c>
      <c r="AG831" t="s">
        <v>118</v>
      </c>
      <c r="AI831">
        <v>16702888338</v>
      </c>
      <c r="AK831" t="s">
        <v>3183</v>
      </c>
      <c r="BC831" t="str">
        <f>"49-3023.01"</f>
        <v>49-3023.01</v>
      </c>
      <c r="BD831" t="s">
        <v>451</v>
      </c>
      <c r="BE831" t="s">
        <v>3184</v>
      </c>
      <c r="BF831" t="s">
        <v>3185</v>
      </c>
      <c r="BG831">
        <v>1</v>
      </c>
      <c r="BI831" s="1">
        <v>44166</v>
      </c>
      <c r="BJ831" s="1">
        <v>44469</v>
      </c>
      <c r="BM831">
        <v>35</v>
      </c>
      <c r="BN831">
        <v>0</v>
      </c>
      <c r="BO831">
        <v>7</v>
      </c>
      <c r="BP831">
        <v>7</v>
      </c>
      <c r="BQ831">
        <v>7</v>
      </c>
      <c r="BR831">
        <v>7</v>
      </c>
      <c r="BS831">
        <v>7</v>
      </c>
      <c r="BT831">
        <v>0</v>
      </c>
      <c r="BU831" t="str">
        <f>"9:00 AM"</f>
        <v>9:00 AM</v>
      </c>
      <c r="BV831" t="str">
        <f t="shared" ref="BV831:BV837" si="47">"5:00 PM"</f>
        <v>5:00 PM</v>
      </c>
      <c r="BW831" t="s">
        <v>128</v>
      </c>
      <c r="BX831">
        <v>0</v>
      </c>
      <c r="BY831">
        <v>6</v>
      </c>
      <c r="BZ831" t="s">
        <v>111</v>
      </c>
      <c r="CA831">
        <v>0</v>
      </c>
      <c r="CB831" s="2" t="s">
        <v>3186</v>
      </c>
      <c r="CC831" t="s">
        <v>3017</v>
      </c>
      <c r="CD831" t="s">
        <v>3018</v>
      </c>
      <c r="CE831" t="s">
        <v>154</v>
      </c>
      <c r="CF831" t="s">
        <v>117</v>
      </c>
      <c r="CG831">
        <v>96950</v>
      </c>
      <c r="CH831" s="3">
        <v>14.71</v>
      </c>
      <c r="CI831" s="3">
        <v>14.71</v>
      </c>
      <c r="CJ831" s="3">
        <v>22.06</v>
      </c>
      <c r="CK831" s="3">
        <v>22.06</v>
      </c>
      <c r="CL831" t="s">
        <v>132</v>
      </c>
      <c r="CN831" t="s">
        <v>133</v>
      </c>
      <c r="CP831" t="s">
        <v>111</v>
      </c>
      <c r="CQ831" t="s">
        <v>134</v>
      </c>
      <c r="CR831" t="s">
        <v>111</v>
      </c>
      <c r="CS831" t="s">
        <v>134</v>
      </c>
      <c r="CT831" t="s">
        <v>119</v>
      </c>
      <c r="CU831" t="s">
        <v>134</v>
      </c>
      <c r="CV831" t="s">
        <v>119</v>
      </c>
      <c r="CW831" t="s">
        <v>3187</v>
      </c>
      <c r="CX831">
        <v>16702888338</v>
      </c>
      <c r="CY831" t="s">
        <v>3183</v>
      </c>
      <c r="CZ831" t="s">
        <v>1178</v>
      </c>
      <c r="DA831" t="s">
        <v>134</v>
      </c>
      <c r="DB831" t="s">
        <v>111</v>
      </c>
    </row>
    <row r="832" spans="1:111" ht="15" customHeight="1" x14ac:dyDescent="0.25">
      <c r="A832" t="s">
        <v>2642</v>
      </c>
      <c r="B832" t="s">
        <v>137</v>
      </c>
      <c r="C832" s="1">
        <v>44127.049346990738</v>
      </c>
      <c r="D832" s="1">
        <v>44168</v>
      </c>
      <c r="E832" t="s">
        <v>110</v>
      </c>
      <c r="G832" t="s">
        <v>111</v>
      </c>
      <c r="H832" t="s">
        <v>111</v>
      </c>
      <c r="I832" t="s">
        <v>111</v>
      </c>
      <c r="J832" t="s">
        <v>2643</v>
      </c>
      <c r="L832" t="s">
        <v>2644</v>
      </c>
      <c r="N832" t="s">
        <v>116</v>
      </c>
      <c r="O832" t="s">
        <v>117</v>
      </c>
      <c r="P832">
        <v>96950</v>
      </c>
      <c r="Q832" t="s">
        <v>118</v>
      </c>
      <c r="S832">
        <v>16702352810</v>
      </c>
      <c r="U832">
        <v>42499</v>
      </c>
      <c r="V832" t="s">
        <v>120</v>
      </c>
      <c r="X832" t="s">
        <v>1221</v>
      </c>
      <c r="Y832" t="s">
        <v>2645</v>
      </c>
      <c r="AA832" t="s">
        <v>123</v>
      </c>
      <c r="AB832" t="s">
        <v>2646</v>
      </c>
      <c r="AD832" t="s">
        <v>154</v>
      </c>
      <c r="AE832" t="s">
        <v>117</v>
      </c>
      <c r="AF832">
        <v>96950</v>
      </c>
      <c r="AG832" t="s">
        <v>118</v>
      </c>
      <c r="AI832">
        <v>16702352810</v>
      </c>
      <c r="AK832" t="s">
        <v>2647</v>
      </c>
      <c r="BC832" t="str">
        <f>"11-1021.00"</f>
        <v>11-1021.00</v>
      </c>
      <c r="BD832" t="s">
        <v>838</v>
      </c>
      <c r="BE832" t="s">
        <v>2648</v>
      </c>
      <c r="BF832" t="s">
        <v>333</v>
      </c>
      <c r="BG832">
        <v>1</v>
      </c>
      <c r="BH832">
        <v>1</v>
      </c>
      <c r="BI832" s="1">
        <v>44247</v>
      </c>
      <c r="BJ832" s="1">
        <v>44611</v>
      </c>
      <c r="BK832" s="1">
        <v>44247</v>
      </c>
      <c r="BL832" s="1">
        <v>44611</v>
      </c>
      <c r="BM832">
        <v>40</v>
      </c>
      <c r="BN832">
        <v>0</v>
      </c>
      <c r="BO832">
        <v>8</v>
      </c>
      <c r="BP832">
        <v>8</v>
      </c>
      <c r="BQ832">
        <v>8</v>
      </c>
      <c r="BR832">
        <v>8</v>
      </c>
      <c r="BS832">
        <v>8</v>
      </c>
      <c r="BT832">
        <v>0</v>
      </c>
      <c r="BU832" t="str">
        <f>"8:00 AM"</f>
        <v>8:00 AM</v>
      </c>
      <c r="BV832" t="str">
        <f t="shared" si="47"/>
        <v>5:00 PM</v>
      </c>
      <c r="BW832" t="s">
        <v>128</v>
      </c>
      <c r="BX832">
        <v>0</v>
      </c>
      <c r="BY832">
        <v>24</v>
      </c>
      <c r="BZ832" t="s">
        <v>134</v>
      </c>
      <c r="CA832">
        <v>2</v>
      </c>
      <c r="CB832" t="s">
        <v>119</v>
      </c>
      <c r="CC832" t="s">
        <v>2649</v>
      </c>
      <c r="CE832" t="s">
        <v>116</v>
      </c>
      <c r="CF832" t="s">
        <v>117</v>
      </c>
      <c r="CG832">
        <v>96950</v>
      </c>
      <c r="CH832" s="3">
        <v>23</v>
      </c>
      <c r="CI832" s="3">
        <v>23</v>
      </c>
      <c r="CJ832" s="3">
        <v>34.5</v>
      </c>
      <c r="CK832" s="3">
        <v>34.5</v>
      </c>
      <c r="CL832" t="s">
        <v>132</v>
      </c>
      <c r="CM832" t="s">
        <v>162</v>
      </c>
      <c r="CN832" t="s">
        <v>133</v>
      </c>
      <c r="CP832" t="s">
        <v>111</v>
      </c>
      <c r="CQ832" t="s">
        <v>134</v>
      </c>
      <c r="CR832" t="s">
        <v>111</v>
      </c>
      <c r="CS832" t="s">
        <v>134</v>
      </c>
      <c r="CT832" t="s">
        <v>119</v>
      </c>
      <c r="CU832" t="s">
        <v>134</v>
      </c>
      <c r="CV832" t="s">
        <v>119</v>
      </c>
      <c r="CW832" t="s">
        <v>162</v>
      </c>
      <c r="CX832">
        <v>16702352810</v>
      </c>
      <c r="CY832" t="s">
        <v>2647</v>
      </c>
      <c r="CZ832" t="s">
        <v>162</v>
      </c>
      <c r="DA832" t="s">
        <v>134</v>
      </c>
      <c r="DB832" t="s">
        <v>111</v>
      </c>
    </row>
    <row r="833" spans="1:111" ht="15" customHeight="1" x14ac:dyDescent="0.25">
      <c r="A833" t="s">
        <v>5032</v>
      </c>
      <c r="B833" t="s">
        <v>137</v>
      </c>
      <c r="C833" s="1">
        <v>44129.808557638891</v>
      </c>
      <c r="D833" s="1">
        <v>44166</v>
      </c>
      <c r="E833" t="s">
        <v>110</v>
      </c>
      <c r="G833" t="s">
        <v>111</v>
      </c>
      <c r="H833" t="s">
        <v>111</v>
      </c>
      <c r="I833" t="s">
        <v>111</v>
      </c>
      <c r="J833" t="s">
        <v>5033</v>
      </c>
      <c r="L833" t="s">
        <v>5034</v>
      </c>
      <c r="M833" t="s">
        <v>5035</v>
      </c>
      <c r="N833" t="s">
        <v>116</v>
      </c>
      <c r="O833" t="s">
        <v>117</v>
      </c>
      <c r="P833">
        <v>96950</v>
      </c>
      <c r="Q833" t="s">
        <v>118</v>
      </c>
      <c r="S833">
        <v>16702347859</v>
      </c>
      <c r="U833">
        <v>54111</v>
      </c>
      <c r="V833" t="s">
        <v>120</v>
      </c>
      <c r="X833" t="s">
        <v>422</v>
      </c>
      <c r="Y833" t="s">
        <v>1790</v>
      </c>
      <c r="Z833" t="s">
        <v>4633</v>
      </c>
      <c r="AA833" t="s">
        <v>5036</v>
      </c>
      <c r="AB833" t="s">
        <v>5034</v>
      </c>
      <c r="AC833" t="s">
        <v>5037</v>
      </c>
      <c r="AD833" t="s">
        <v>5038</v>
      </c>
      <c r="AE833" t="s">
        <v>117</v>
      </c>
      <c r="AF833">
        <v>96950</v>
      </c>
      <c r="AG833" t="s">
        <v>118</v>
      </c>
      <c r="AI833">
        <v>16702347859</v>
      </c>
      <c r="AK833" t="s">
        <v>5039</v>
      </c>
      <c r="BC833" t="str">
        <f>"13-2011.01"</f>
        <v>13-2011.01</v>
      </c>
      <c r="BD833" t="s">
        <v>1024</v>
      </c>
      <c r="BE833" t="s">
        <v>5040</v>
      </c>
      <c r="BF833" t="s">
        <v>1026</v>
      </c>
      <c r="BG833">
        <v>1</v>
      </c>
      <c r="BH833">
        <v>1</v>
      </c>
      <c r="BI833" s="1">
        <v>44150</v>
      </c>
      <c r="BJ833" s="1">
        <v>44514</v>
      </c>
      <c r="BK833" s="1">
        <v>44166</v>
      </c>
      <c r="BL833" s="1">
        <v>44514</v>
      </c>
      <c r="BM833">
        <v>40</v>
      </c>
      <c r="BN833">
        <v>0</v>
      </c>
      <c r="BO833">
        <v>8</v>
      </c>
      <c r="BP833">
        <v>8</v>
      </c>
      <c r="BQ833">
        <v>8</v>
      </c>
      <c r="BR833">
        <v>8</v>
      </c>
      <c r="BS833">
        <v>8</v>
      </c>
      <c r="BT833">
        <v>0</v>
      </c>
      <c r="BU833" t="str">
        <f>"8:00 AM"</f>
        <v>8:00 AM</v>
      </c>
      <c r="BV833" t="str">
        <f t="shared" si="47"/>
        <v>5:00 PM</v>
      </c>
      <c r="BW833" t="s">
        <v>415</v>
      </c>
      <c r="BX833">
        <v>0</v>
      </c>
      <c r="BY833">
        <v>36</v>
      </c>
      <c r="BZ833" t="s">
        <v>111</v>
      </c>
      <c r="CA833">
        <v>0</v>
      </c>
      <c r="CB833" t="s">
        <v>5041</v>
      </c>
      <c r="CC833" t="s">
        <v>5042</v>
      </c>
      <c r="CD833" t="s">
        <v>5043</v>
      </c>
      <c r="CE833" t="s">
        <v>154</v>
      </c>
      <c r="CF833" t="s">
        <v>117</v>
      </c>
      <c r="CG833">
        <v>96950</v>
      </c>
      <c r="CH833" s="3">
        <v>14.85</v>
      </c>
      <c r="CI833" s="3">
        <v>14.85</v>
      </c>
      <c r="CJ833" s="3">
        <v>22.28</v>
      </c>
      <c r="CK833" s="3">
        <v>22.28</v>
      </c>
      <c r="CL833" t="s">
        <v>132</v>
      </c>
      <c r="CM833" t="s">
        <v>5044</v>
      </c>
      <c r="CN833" t="s">
        <v>133</v>
      </c>
      <c r="CP833" t="s">
        <v>111</v>
      </c>
      <c r="CQ833" t="s">
        <v>134</v>
      </c>
      <c r="CR833" t="s">
        <v>111</v>
      </c>
      <c r="CS833" t="s">
        <v>134</v>
      </c>
      <c r="CT833" t="s">
        <v>119</v>
      </c>
      <c r="CU833" t="s">
        <v>134</v>
      </c>
      <c r="CV833" t="s">
        <v>119</v>
      </c>
      <c r="CW833" t="s">
        <v>119</v>
      </c>
      <c r="CX833">
        <v>16702347859</v>
      </c>
      <c r="CY833" t="s">
        <v>5045</v>
      </c>
      <c r="CZ833" t="s">
        <v>119</v>
      </c>
      <c r="DA833" t="s">
        <v>134</v>
      </c>
      <c r="DB833" t="s">
        <v>111</v>
      </c>
    </row>
    <row r="834" spans="1:111" ht="15" customHeight="1" x14ac:dyDescent="0.25">
      <c r="A834" t="s">
        <v>7838</v>
      </c>
      <c r="B834" t="s">
        <v>109</v>
      </c>
      <c r="C834" s="1">
        <v>44129.953846643519</v>
      </c>
      <c r="D834" s="1">
        <v>44155</v>
      </c>
      <c r="E834" t="s">
        <v>110</v>
      </c>
      <c r="G834" t="s">
        <v>111</v>
      </c>
      <c r="H834" t="s">
        <v>111</v>
      </c>
      <c r="I834" t="s">
        <v>111</v>
      </c>
      <c r="J834" t="s">
        <v>4059</v>
      </c>
      <c r="K834" t="s">
        <v>119</v>
      </c>
      <c r="L834" t="s">
        <v>5241</v>
      </c>
      <c r="M834" t="s">
        <v>4704</v>
      </c>
      <c r="N834" t="s">
        <v>116</v>
      </c>
      <c r="O834" t="s">
        <v>117</v>
      </c>
      <c r="P834">
        <v>96950</v>
      </c>
      <c r="Q834" t="s">
        <v>118</v>
      </c>
      <c r="R834" t="s">
        <v>119</v>
      </c>
      <c r="S834">
        <v>16702330744</v>
      </c>
      <c r="U834">
        <v>488320</v>
      </c>
      <c r="V834" t="s">
        <v>120</v>
      </c>
      <c r="X834" t="s">
        <v>4062</v>
      </c>
      <c r="Y834" t="s">
        <v>4063</v>
      </c>
      <c r="Z834" t="s">
        <v>759</v>
      </c>
      <c r="AA834" t="s">
        <v>333</v>
      </c>
      <c r="AB834" t="s">
        <v>5242</v>
      </c>
      <c r="AD834" t="s">
        <v>116</v>
      </c>
      <c r="AE834" t="s">
        <v>117</v>
      </c>
      <c r="AF834">
        <v>96950</v>
      </c>
      <c r="AG834" t="s">
        <v>118</v>
      </c>
      <c r="AH834" t="s">
        <v>119</v>
      </c>
      <c r="AI834">
        <v>16702330744</v>
      </c>
      <c r="AK834" t="s">
        <v>4067</v>
      </c>
      <c r="BC834" t="str">
        <f>"43-6014.00"</f>
        <v>43-6014.00</v>
      </c>
      <c r="BD834" t="s">
        <v>2414</v>
      </c>
      <c r="BE834" t="s">
        <v>5243</v>
      </c>
      <c r="BF834" t="s">
        <v>5244</v>
      </c>
      <c r="BG834">
        <v>1</v>
      </c>
      <c r="BI834" s="1">
        <v>44105</v>
      </c>
      <c r="BJ834" s="1">
        <v>44469</v>
      </c>
      <c r="BM834">
        <v>40</v>
      </c>
      <c r="BN834">
        <v>0</v>
      </c>
      <c r="BO834">
        <v>8</v>
      </c>
      <c r="BP834">
        <v>8</v>
      </c>
      <c r="BQ834">
        <v>8</v>
      </c>
      <c r="BR834">
        <v>8</v>
      </c>
      <c r="BS834">
        <v>8</v>
      </c>
      <c r="BT834">
        <v>0</v>
      </c>
      <c r="BU834" t="str">
        <f>"8:00 AM"</f>
        <v>8:00 AM</v>
      </c>
      <c r="BV834" t="str">
        <f t="shared" si="47"/>
        <v>5:00 PM</v>
      </c>
      <c r="BW834" t="s">
        <v>128</v>
      </c>
      <c r="BX834">
        <v>0</v>
      </c>
      <c r="BY834">
        <v>12</v>
      </c>
      <c r="BZ834" t="s">
        <v>111</v>
      </c>
      <c r="CA834">
        <v>0</v>
      </c>
      <c r="CB834" s="2" t="s">
        <v>7839</v>
      </c>
      <c r="CC834" t="s">
        <v>5246</v>
      </c>
      <c r="CD834" t="s">
        <v>4071</v>
      </c>
      <c r="CE834" t="s">
        <v>116</v>
      </c>
      <c r="CF834" t="s">
        <v>117</v>
      </c>
      <c r="CG834">
        <v>96950</v>
      </c>
      <c r="CH834" s="3">
        <v>15.97</v>
      </c>
      <c r="CI834" s="3">
        <v>15.97</v>
      </c>
      <c r="CJ834" s="3">
        <v>23.96</v>
      </c>
      <c r="CK834" s="3">
        <v>23.96</v>
      </c>
      <c r="CL834" t="s">
        <v>132</v>
      </c>
      <c r="CM834" t="s">
        <v>119</v>
      </c>
      <c r="CN834" t="s">
        <v>133</v>
      </c>
      <c r="CP834" t="s">
        <v>111</v>
      </c>
      <c r="CQ834" t="s">
        <v>134</v>
      </c>
      <c r="CR834" t="s">
        <v>111</v>
      </c>
      <c r="CS834" t="s">
        <v>134</v>
      </c>
      <c r="CT834" t="s">
        <v>119</v>
      </c>
      <c r="CU834" t="s">
        <v>134</v>
      </c>
      <c r="CV834" t="s">
        <v>119</v>
      </c>
      <c r="CW834" t="s">
        <v>119</v>
      </c>
      <c r="CX834">
        <v>16702330744</v>
      </c>
      <c r="CY834" t="s">
        <v>4073</v>
      </c>
      <c r="CZ834" t="s">
        <v>119</v>
      </c>
      <c r="DA834" t="s">
        <v>134</v>
      </c>
      <c r="DB834" t="s">
        <v>111</v>
      </c>
    </row>
    <row r="835" spans="1:111" ht="15" customHeight="1" x14ac:dyDescent="0.25">
      <c r="A835" t="s">
        <v>8423</v>
      </c>
      <c r="B835" t="s">
        <v>109</v>
      </c>
      <c r="C835" s="1">
        <v>44130.066209722223</v>
      </c>
      <c r="D835" s="1">
        <v>44158</v>
      </c>
      <c r="E835" t="s">
        <v>110</v>
      </c>
      <c r="G835" t="s">
        <v>111</v>
      </c>
      <c r="H835" t="s">
        <v>111</v>
      </c>
      <c r="I835" t="s">
        <v>111</v>
      </c>
      <c r="J835" t="s">
        <v>7583</v>
      </c>
      <c r="K835" t="s">
        <v>119</v>
      </c>
      <c r="L835" t="s">
        <v>8424</v>
      </c>
      <c r="M835" t="s">
        <v>7225</v>
      </c>
      <c r="N835" t="s">
        <v>154</v>
      </c>
      <c r="O835" t="s">
        <v>117</v>
      </c>
      <c r="P835">
        <v>96950</v>
      </c>
      <c r="Q835" t="s">
        <v>118</v>
      </c>
      <c r="S835">
        <v>16702345091</v>
      </c>
      <c r="U835">
        <v>524126</v>
      </c>
      <c r="V835" t="s">
        <v>120</v>
      </c>
      <c r="X835" t="s">
        <v>5328</v>
      </c>
      <c r="Y835" t="s">
        <v>8425</v>
      </c>
      <c r="Z835" t="s">
        <v>1601</v>
      </c>
      <c r="AA835" t="s">
        <v>174</v>
      </c>
      <c r="AB835" t="s">
        <v>7584</v>
      </c>
      <c r="AC835" t="s">
        <v>7225</v>
      </c>
      <c r="AD835" t="s">
        <v>154</v>
      </c>
      <c r="AE835" t="s">
        <v>117</v>
      </c>
      <c r="AF835">
        <v>96950</v>
      </c>
      <c r="AG835" t="s">
        <v>118</v>
      </c>
      <c r="AI835">
        <v>16702345091</v>
      </c>
      <c r="AK835" t="s">
        <v>7586</v>
      </c>
      <c r="AL835" t="s">
        <v>1192</v>
      </c>
      <c r="AM835" t="s">
        <v>7587</v>
      </c>
      <c r="AN835" t="s">
        <v>7588</v>
      </c>
      <c r="AO835" t="s">
        <v>7589</v>
      </c>
      <c r="AP835" t="s">
        <v>7225</v>
      </c>
      <c r="AQ835" t="s">
        <v>8426</v>
      </c>
      <c r="AR835" t="s">
        <v>154</v>
      </c>
      <c r="AS835" t="s">
        <v>117</v>
      </c>
      <c r="AT835">
        <v>96950</v>
      </c>
      <c r="AU835" t="s">
        <v>118</v>
      </c>
      <c r="AW835">
        <v>16702347455</v>
      </c>
      <c r="AY835" t="s">
        <v>7591</v>
      </c>
      <c r="AZ835" t="s">
        <v>7592</v>
      </c>
      <c r="BA835" t="s">
        <v>117</v>
      </c>
      <c r="BB835" t="s">
        <v>7593</v>
      </c>
      <c r="BC835" t="str">
        <f>"13-1031.02"</f>
        <v>13-1031.02</v>
      </c>
      <c r="BD835" t="s">
        <v>8427</v>
      </c>
      <c r="BE835" t="s">
        <v>8428</v>
      </c>
      <c r="BF835" t="s">
        <v>8429</v>
      </c>
      <c r="BG835">
        <v>1</v>
      </c>
      <c r="BI835" s="1">
        <v>44105</v>
      </c>
      <c r="BJ835" s="1">
        <v>44469</v>
      </c>
      <c r="BM835">
        <v>35</v>
      </c>
      <c r="BN835">
        <v>0</v>
      </c>
      <c r="BO835">
        <v>7</v>
      </c>
      <c r="BP835">
        <v>7</v>
      </c>
      <c r="BQ835">
        <v>7</v>
      </c>
      <c r="BR835">
        <v>7</v>
      </c>
      <c r="BS835">
        <v>7</v>
      </c>
      <c r="BT835">
        <v>0</v>
      </c>
      <c r="BU835" t="str">
        <f>"9:00 AM"</f>
        <v>9:00 AM</v>
      </c>
      <c r="BV835" t="str">
        <f t="shared" si="47"/>
        <v>5:00 PM</v>
      </c>
      <c r="BW835" t="s">
        <v>415</v>
      </c>
      <c r="BX835">
        <v>0</v>
      </c>
      <c r="BY835">
        <v>36</v>
      </c>
      <c r="BZ835" t="s">
        <v>111</v>
      </c>
      <c r="CA835">
        <v>0</v>
      </c>
      <c r="CB835" t="s">
        <v>8430</v>
      </c>
      <c r="CC835" t="s">
        <v>8431</v>
      </c>
      <c r="CD835" t="s">
        <v>8432</v>
      </c>
      <c r="CE835" t="s">
        <v>154</v>
      </c>
      <c r="CF835" t="s">
        <v>117</v>
      </c>
      <c r="CG835">
        <v>96950</v>
      </c>
      <c r="CH835" s="3">
        <v>22.6</v>
      </c>
      <c r="CI835" s="3">
        <v>22.6</v>
      </c>
      <c r="CJ835" s="3">
        <v>33.9</v>
      </c>
      <c r="CK835" s="3">
        <v>33.9</v>
      </c>
      <c r="CL835" t="s">
        <v>132</v>
      </c>
      <c r="CM835" t="s">
        <v>162</v>
      </c>
      <c r="CN835" t="s">
        <v>133</v>
      </c>
      <c r="CP835" t="s">
        <v>111</v>
      </c>
      <c r="CQ835" t="s">
        <v>134</v>
      </c>
      <c r="CR835" t="s">
        <v>111</v>
      </c>
      <c r="CS835" t="s">
        <v>134</v>
      </c>
      <c r="CT835" t="s">
        <v>119</v>
      </c>
      <c r="CU835" t="s">
        <v>134</v>
      </c>
      <c r="CV835" t="s">
        <v>119</v>
      </c>
      <c r="CW835" t="s">
        <v>162</v>
      </c>
      <c r="CX835">
        <v>16702345091</v>
      </c>
      <c r="CY835" t="s">
        <v>7586</v>
      </c>
      <c r="CZ835" t="s">
        <v>119</v>
      </c>
      <c r="DA835" t="s">
        <v>134</v>
      </c>
      <c r="DB835" t="s">
        <v>111</v>
      </c>
    </row>
    <row r="836" spans="1:111" ht="15" customHeight="1" x14ac:dyDescent="0.25">
      <c r="A836" t="s">
        <v>7582</v>
      </c>
      <c r="B836" t="s">
        <v>109</v>
      </c>
      <c r="C836" s="1">
        <v>44130.068159027775</v>
      </c>
      <c r="D836" s="1">
        <v>44187</v>
      </c>
      <c r="E836" t="s">
        <v>110</v>
      </c>
      <c r="G836" t="s">
        <v>111</v>
      </c>
      <c r="H836" t="s">
        <v>111</v>
      </c>
      <c r="I836" t="s">
        <v>111</v>
      </c>
      <c r="J836" t="s">
        <v>7583</v>
      </c>
      <c r="K836" t="s">
        <v>119</v>
      </c>
      <c r="L836" t="s">
        <v>7584</v>
      </c>
      <c r="M836" t="s">
        <v>7225</v>
      </c>
      <c r="N836" t="s">
        <v>154</v>
      </c>
      <c r="O836" t="s">
        <v>117</v>
      </c>
      <c r="P836">
        <v>96950</v>
      </c>
      <c r="Q836" t="s">
        <v>118</v>
      </c>
      <c r="S836">
        <v>16702345091</v>
      </c>
      <c r="U836">
        <v>524126</v>
      </c>
      <c r="V836" t="s">
        <v>120</v>
      </c>
      <c r="X836" t="s">
        <v>5328</v>
      </c>
      <c r="Y836" t="s">
        <v>7585</v>
      </c>
      <c r="Z836" t="s">
        <v>1601</v>
      </c>
      <c r="AA836" t="s">
        <v>174</v>
      </c>
      <c r="AB836" t="s">
        <v>7584</v>
      </c>
      <c r="AC836" t="s">
        <v>7225</v>
      </c>
      <c r="AD836" t="s">
        <v>154</v>
      </c>
      <c r="AE836" t="s">
        <v>117</v>
      </c>
      <c r="AF836">
        <v>96950</v>
      </c>
      <c r="AG836" t="s">
        <v>118</v>
      </c>
      <c r="AI836">
        <v>16702345091</v>
      </c>
      <c r="AK836" t="s">
        <v>7586</v>
      </c>
      <c r="AL836" t="s">
        <v>1192</v>
      </c>
      <c r="AM836" t="s">
        <v>7587</v>
      </c>
      <c r="AN836" t="s">
        <v>7588</v>
      </c>
      <c r="AO836" t="s">
        <v>7589</v>
      </c>
      <c r="AP836" t="s">
        <v>7225</v>
      </c>
      <c r="AQ836" t="s">
        <v>7590</v>
      </c>
      <c r="AR836" t="s">
        <v>154</v>
      </c>
      <c r="AS836" t="s">
        <v>117</v>
      </c>
      <c r="AT836">
        <v>96950</v>
      </c>
      <c r="AU836" t="s">
        <v>118</v>
      </c>
      <c r="AW836">
        <v>16702347455</v>
      </c>
      <c r="AY836" t="s">
        <v>7591</v>
      </c>
      <c r="AZ836" t="s">
        <v>7592</v>
      </c>
      <c r="BA836" t="s">
        <v>117</v>
      </c>
      <c r="BB836" t="s">
        <v>7593</v>
      </c>
      <c r="BC836" t="str">
        <f>"13-2011.01"</f>
        <v>13-2011.01</v>
      </c>
      <c r="BD836" t="s">
        <v>1024</v>
      </c>
      <c r="BE836" t="s">
        <v>7594</v>
      </c>
      <c r="BF836" t="s">
        <v>2774</v>
      </c>
      <c r="BG836">
        <v>1</v>
      </c>
      <c r="BI836" s="1">
        <v>44105</v>
      </c>
      <c r="BJ836" s="1">
        <v>44469</v>
      </c>
      <c r="BM836">
        <v>35</v>
      </c>
      <c r="BN836">
        <v>0</v>
      </c>
      <c r="BO836">
        <v>7</v>
      </c>
      <c r="BP836">
        <v>7</v>
      </c>
      <c r="BQ836">
        <v>7</v>
      </c>
      <c r="BR836">
        <v>7</v>
      </c>
      <c r="BS836">
        <v>7</v>
      </c>
      <c r="BT836">
        <v>0</v>
      </c>
      <c r="BU836" t="str">
        <f>"9:00 AM"</f>
        <v>9:00 AM</v>
      </c>
      <c r="BV836" t="str">
        <f t="shared" si="47"/>
        <v>5:00 PM</v>
      </c>
      <c r="BW836" t="s">
        <v>415</v>
      </c>
      <c r="BX836">
        <v>0</v>
      </c>
      <c r="BY836">
        <v>48</v>
      </c>
      <c r="BZ836" t="s">
        <v>111</v>
      </c>
      <c r="CA836">
        <v>0</v>
      </c>
      <c r="CB836" t="s">
        <v>7595</v>
      </c>
      <c r="CC836" t="s">
        <v>7584</v>
      </c>
      <c r="CD836" t="s">
        <v>7596</v>
      </c>
      <c r="CE836" t="s">
        <v>154</v>
      </c>
      <c r="CF836" t="s">
        <v>117</v>
      </c>
      <c r="CG836">
        <v>96950</v>
      </c>
      <c r="CH836" s="3">
        <v>14.85</v>
      </c>
      <c r="CI836" s="3">
        <v>26.04</v>
      </c>
      <c r="CJ836" s="3">
        <v>22.27</v>
      </c>
      <c r="CK836" s="3">
        <v>39.06</v>
      </c>
      <c r="CL836" t="s">
        <v>132</v>
      </c>
      <c r="CN836" t="s">
        <v>133</v>
      </c>
      <c r="CP836" t="s">
        <v>111</v>
      </c>
      <c r="CQ836" t="s">
        <v>134</v>
      </c>
      <c r="CR836" t="s">
        <v>111</v>
      </c>
      <c r="CS836" t="s">
        <v>134</v>
      </c>
      <c r="CT836" t="s">
        <v>119</v>
      </c>
      <c r="CU836" t="s">
        <v>134</v>
      </c>
      <c r="CV836" t="s">
        <v>119</v>
      </c>
      <c r="CW836" t="s">
        <v>162</v>
      </c>
      <c r="CX836">
        <v>16702345091</v>
      </c>
      <c r="CY836" t="s">
        <v>7586</v>
      </c>
      <c r="CZ836" t="s">
        <v>119</v>
      </c>
      <c r="DA836" t="s">
        <v>134</v>
      </c>
      <c r="DB836" t="s">
        <v>111</v>
      </c>
    </row>
    <row r="837" spans="1:111" ht="15" customHeight="1" x14ac:dyDescent="0.25">
      <c r="A837" t="s">
        <v>7484</v>
      </c>
      <c r="B837" t="s">
        <v>109</v>
      </c>
      <c r="C837" s="1">
        <v>44130.106487384262</v>
      </c>
      <c r="D837" s="1">
        <v>44151</v>
      </c>
      <c r="E837" t="s">
        <v>110</v>
      </c>
      <c r="G837" t="s">
        <v>111</v>
      </c>
      <c r="H837" t="s">
        <v>111</v>
      </c>
      <c r="I837" t="s">
        <v>111</v>
      </c>
      <c r="J837" t="s">
        <v>7031</v>
      </c>
      <c r="L837" t="s">
        <v>7485</v>
      </c>
      <c r="N837" t="s">
        <v>154</v>
      </c>
      <c r="O837" t="s">
        <v>117</v>
      </c>
      <c r="P837">
        <v>96950</v>
      </c>
      <c r="Q837" t="s">
        <v>118</v>
      </c>
      <c r="S837">
        <v>16702339032</v>
      </c>
      <c r="U837">
        <v>5619</v>
      </c>
      <c r="V837" t="s">
        <v>120</v>
      </c>
      <c r="X837" t="s">
        <v>4037</v>
      </c>
      <c r="Y837" t="s">
        <v>7033</v>
      </c>
      <c r="Z837" t="s">
        <v>7034</v>
      </c>
      <c r="AA837" t="s">
        <v>342</v>
      </c>
      <c r="AB837" t="s">
        <v>7485</v>
      </c>
      <c r="AD837" t="s">
        <v>154</v>
      </c>
      <c r="AE837" t="s">
        <v>117</v>
      </c>
      <c r="AF837">
        <v>96950</v>
      </c>
      <c r="AG837" t="s">
        <v>118</v>
      </c>
      <c r="AI837">
        <v>16702339032</v>
      </c>
      <c r="AK837" t="s">
        <v>7035</v>
      </c>
      <c r="BC837" t="str">
        <f>"49-9071.00"</f>
        <v>49-9071.00</v>
      </c>
      <c r="BD837" t="s">
        <v>125</v>
      </c>
      <c r="BE837" t="s">
        <v>7486</v>
      </c>
      <c r="BF837" t="s">
        <v>491</v>
      </c>
      <c r="BG837">
        <v>1</v>
      </c>
      <c r="BI837" s="1">
        <v>44136</v>
      </c>
      <c r="BJ837" s="1">
        <v>44469</v>
      </c>
      <c r="BM837">
        <v>40</v>
      </c>
      <c r="BN837">
        <v>0</v>
      </c>
      <c r="BO837">
        <v>8</v>
      </c>
      <c r="BP837">
        <v>8</v>
      </c>
      <c r="BQ837">
        <v>8</v>
      </c>
      <c r="BR837">
        <v>8</v>
      </c>
      <c r="BS837">
        <v>8</v>
      </c>
      <c r="BT837">
        <v>0</v>
      </c>
      <c r="BU837" t="str">
        <f>"8:00 AM"</f>
        <v>8:00 AM</v>
      </c>
      <c r="BV837" t="str">
        <f t="shared" si="47"/>
        <v>5:00 PM</v>
      </c>
      <c r="BW837" t="s">
        <v>162</v>
      </c>
      <c r="BX837">
        <v>0</v>
      </c>
      <c r="BY837">
        <v>12</v>
      </c>
      <c r="BZ837" t="s">
        <v>111</v>
      </c>
      <c r="CA837">
        <v>0</v>
      </c>
      <c r="CB837" s="2" t="s">
        <v>7487</v>
      </c>
      <c r="CC837" t="s">
        <v>7488</v>
      </c>
      <c r="CE837" t="s">
        <v>154</v>
      </c>
      <c r="CF837" t="s">
        <v>117</v>
      </c>
      <c r="CG837">
        <v>96950</v>
      </c>
      <c r="CH837" s="3">
        <v>12.64</v>
      </c>
      <c r="CI837" s="3">
        <v>12.64</v>
      </c>
      <c r="CJ837" s="3">
        <v>0</v>
      </c>
      <c r="CK837" s="3">
        <v>0</v>
      </c>
      <c r="CL837" t="s">
        <v>132</v>
      </c>
      <c r="CM837" t="s">
        <v>162</v>
      </c>
      <c r="CN837" t="s">
        <v>133</v>
      </c>
      <c r="CP837" t="s">
        <v>111</v>
      </c>
      <c r="CQ837" t="s">
        <v>134</v>
      </c>
      <c r="CR837" t="s">
        <v>111</v>
      </c>
      <c r="CS837" t="s">
        <v>111</v>
      </c>
      <c r="CT837" t="s">
        <v>119</v>
      </c>
      <c r="CU837" t="s">
        <v>134</v>
      </c>
      <c r="CV837" t="s">
        <v>119</v>
      </c>
      <c r="CW837" t="s">
        <v>859</v>
      </c>
      <c r="CX837">
        <v>16702339032</v>
      </c>
      <c r="CY837" t="s">
        <v>7035</v>
      </c>
      <c r="CZ837" t="s">
        <v>119</v>
      </c>
      <c r="DA837" t="s">
        <v>134</v>
      </c>
      <c r="DB837" t="s">
        <v>111</v>
      </c>
      <c r="DC837" t="s">
        <v>3126</v>
      </c>
      <c r="DD837" t="s">
        <v>7041</v>
      </c>
      <c r="DE837" t="s">
        <v>528</v>
      </c>
      <c r="DF837" t="s">
        <v>7042</v>
      </c>
      <c r="DG837" t="s">
        <v>7035</v>
      </c>
    </row>
    <row r="838" spans="1:111" ht="15" customHeight="1" x14ac:dyDescent="0.25">
      <c r="A838" t="s">
        <v>9333</v>
      </c>
      <c r="B838" t="s">
        <v>137</v>
      </c>
      <c r="C838" s="1">
        <v>44130.117991550927</v>
      </c>
      <c r="D838" s="1">
        <v>44159</v>
      </c>
      <c r="E838" t="s">
        <v>110</v>
      </c>
      <c r="G838" t="s">
        <v>134</v>
      </c>
      <c r="H838" t="s">
        <v>111</v>
      </c>
      <c r="I838" t="s">
        <v>111</v>
      </c>
      <c r="J838" t="s">
        <v>9334</v>
      </c>
      <c r="K838" t="s">
        <v>9335</v>
      </c>
      <c r="L838" t="s">
        <v>3595</v>
      </c>
      <c r="N838" t="s">
        <v>116</v>
      </c>
      <c r="O838" t="s">
        <v>117</v>
      </c>
      <c r="P838">
        <v>96950</v>
      </c>
      <c r="Q838" t="s">
        <v>118</v>
      </c>
      <c r="R838" t="s">
        <v>117</v>
      </c>
      <c r="S838">
        <v>16718881388</v>
      </c>
      <c r="U838">
        <v>722511</v>
      </c>
      <c r="V838" t="s">
        <v>120</v>
      </c>
      <c r="X838" t="s">
        <v>2654</v>
      </c>
      <c r="Y838" t="s">
        <v>2655</v>
      </c>
      <c r="Z838" t="s">
        <v>2656</v>
      </c>
      <c r="AA838" t="s">
        <v>5484</v>
      </c>
      <c r="AB838" t="s">
        <v>2658</v>
      </c>
      <c r="AD838" t="s">
        <v>116</v>
      </c>
      <c r="AE838" t="s">
        <v>117</v>
      </c>
      <c r="AF838">
        <v>96950</v>
      </c>
      <c r="AG838" t="s">
        <v>118</v>
      </c>
      <c r="AH838" t="s">
        <v>117</v>
      </c>
      <c r="AI838">
        <v>16718881388</v>
      </c>
      <c r="AK838" t="s">
        <v>2659</v>
      </c>
      <c r="BC838" t="str">
        <f>"35-2014.00"</f>
        <v>35-2014.00</v>
      </c>
      <c r="BD838" t="s">
        <v>393</v>
      </c>
      <c r="BE838" t="s">
        <v>9336</v>
      </c>
      <c r="BF838" t="s">
        <v>2176</v>
      </c>
      <c r="BG838">
        <v>3</v>
      </c>
      <c r="BH838">
        <v>3</v>
      </c>
      <c r="BI838" s="1">
        <v>44222</v>
      </c>
      <c r="BJ838" s="1">
        <v>44586</v>
      </c>
      <c r="BK838" s="1">
        <v>44222</v>
      </c>
      <c r="BL838" s="1">
        <v>44586</v>
      </c>
      <c r="BM838">
        <v>40</v>
      </c>
      <c r="BN838">
        <v>0</v>
      </c>
      <c r="BO838">
        <v>8</v>
      </c>
      <c r="BP838">
        <v>8</v>
      </c>
      <c r="BQ838">
        <v>8</v>
      </c>
      <c r="BR838">
        <v>8</v>
      </c>
      <c r="BS838">
        <v>8</v>
      </c>
      <c r="BT838">
        <v>0</v>
      </c>
      <c r="BU838" t="str">
        <f>"4:00 PM"</f>
        <v>4:00 PM</v>
      </c>
      <c r="BV838" t="str">
        <f>"12:00 AM"</f>
        <v>12:00 AM</v>
      </c>
      <c r="BW838" t="s">
        <v>162</v>
      </c>
      <c r="BX838">
        <v>0</v>
      </c>
      <c r="BY838">
        <v>6</v>
      </c>
      <c r="BZ838" t="s">
        <v>111</v>
      </c>
      <c r="CA838">
        <v>0</v>
      </c>
      <c r="CB838" s="2" t="s">
        <v>9337</v>
      </c>
      <c r="CC838" t="s">
        <v>3595</v>
      </c>
      <c r="CD838" t="s">
        <v>119</v>
      </c>
      <c r="CE838" t="s">
        <v>116</v>
      </c>
      <c r="CF838" t="s">
        <v>117</v>
      </c>
      <c r="CG838">
        <v>96950</v>
      </c>
      <c r="CH838" s="3">
        <v>8.68</v>
      </c>
      <c r="CI838" s="3">
        <v>8.68</v>
      </c>
      <c r="CJ838" s="3">
        <v>13.02</v>
      </c>
      <c r="CK838" s="3">
        <v>13.02</v>
      </c>
      <c r="CL838" t="s">
        <v>132</v>
      </c>
      <c r="CM838" t="s">
        <v>119</v>
      </c>
      <c r="CN838" t="s">
        <v>133</v>
      </c>
      <c r="CP838" t="s">
        <v>111</v>
      </c>
      <c r="CQ838" t="s">
        <v>134</v>
      </c>
      <c r="CR838" t="s">
        <v>134</v>
      </c>
      <c r="CS838" t="s">
        <v>134</v>
      </c>
      <c r="CT838" t="s">
        <v>119</v>
      </c>
      <c r="CU838" t="s">
        <v>134</v>
      </c>
      <c r="CV838" t="s">
        <v>119</v>
      </c>
      <c r="CW838" t="s">
        <v>2729</v>
      </c>
      <c r="CX838">
        <v>16718881388</v>
      </c>
      <c r="CY838" t="s">
        <v>2659</v>
      </c>
      <c r="CZ838" t="s">
        <v>119</v>
      </c>
      <c r="DA838" t="s">
        <v>134</v>
      </c>
      <c r="DB838" t="s">
        <v>111</v>
      </c>
    </row>
    <row r="839" spans="1:111" ht="15" customHeight="1" x14ac:dyDescent="0.25">
      <c r="A839" t="s">
        <v>717</v>
      </c>
      <c r="B839" t="s">
        <v>137</v>
      </c>
      <c r="C839" s="1">
        <v>44130.811941782405</v>
      </c>
      <c r="D839" s="1">
        <v>44165</v>
      </c>
      <c r="E839" t="s">
        <v>110</v>
      </c>
      <c r="G839" t="s">
        <v>111</v>
      </c>
      <c r="H839" t="s">
        <v>111</v>
      </c>
      <c r="I839" t="s">
        <v>111</v>
      </c>
      <c r="J839" t="s">
        <v>684</v>
      </c>
      <c r="K839" t="s">
        <v>404</v>
      </c>
      <c r="L839" t="s">
        <v>686</v>
      </c>
      <c r="M839" t="s">
        <v>687</v>
      </c>
      <c r="N839" t="s">
        <v>154</v>
      </c>
      <c r="O839" t="s">
        <v>117</v>
      </c>
      <c r="P839">
        <v>96950</v>
      </c>
      <c r="Q839" t="s">
        <v>118</v>
      </c>
      <c r="R839" t="s">
        <v>404</v>
      </c>
      <c r="S839">
        <v>16702368202</v>
      </c>
      <c r="T839">
        <v>3554</v>
      </c>
      <c r="U839">
        <v>62211</v>
      </c>
      <c r="V839" t="s">
        <v>120</v>
      </c>
      <c r="X839" t="s">
        <v>688</v>
      </c>
      <c r="Y839" t="s">
        <v>689</v>
      </c>
      <c r="Z839" t="s">
        <v>690</v>
      </c>
      <c r="AA839" t="s">
        <v>691</v>
      </c>
      <c r="AB839" t="s">
        <v>718</v>
      </c>
      <c r="AC839" t="s">
        <v>687</v>
      </c>
      <c r="AD839" t="s">
        <v>154</v>
      </c>
      <c r="AE839" t="s">
        <v>117</v>
      </c>
      <c r="AF839">
        <v>96950</v>
      </c>
      <c r="AG839" t="s">
        <v>118</v>
      </c>
      <c r="AH839" t="s">
        <v>404</v>
      </c>
      <c r="AI839">
        <v>16702368202</v>
      </c>
      <c r="AJ839">
        <v>3554</v>
      </c>
      <c r="AK839" t="s">
        <v>692</v>
      </c>
      <c r="BC839" t="str">
        <f>"29-2061.00"</f>
        <v>29-2061.00</v>
      </c>
      <c r="BD839" t="s">
        <v>719</v>
      </c>
      <c r="BE839" t="s">
        <v>720</v>
      </c>
      <c r="BF839" t="s">
        <v>721</v>
      </c>
      <c r="BG839">
        <v>17</v>
      </c>
      <c r="BH839">
        <v>17</v>
      </c>
      <c r="BI839" s="1">
        <v>44186</v>
      </c>
      <c r="BJ839" s="1">
        <v>44550</v>
      </c>
      <c r="BK839" s="1">
        <v>44186</v>
      </c>
      <c r="BL839" s="1">
        <v>44550</v>
      </c>
      <c r="BM839">
        <v>40</v>
      </c>
      <c r="BN839">
        <v>12</v>
      </c>
      <c r="BO839">
        <v>12</v>
      </c>
      <c r="BP839">
        <v>12</v>
      </c>
      <c r="BQ839">
        <v>4</v>
      </c>
      <c r="BR839">
        <v>0</v>
      </c>
      <c r="BS839">
        <v>0</v>
      </c>
      <c r="BT839">
        <v>0</v>
      </c>
      <c r="BU839" t="str">
        <f>"7:30 AM"</f>
        <v>7:30 AM</v>
      </c>
      <c r="BV839" t="str">
        <f>"7:30 PM"</f>
        <v>7:30 PM</v>
      </c>
      <c r="BW839" t="s">
        <v>128</v>
      </c>
      <c r="BX839">
        <v>0</v>
      </c>
      <c r="BY839">
        <v>12</v>
      </c>
      <c r="BZ839" t="s">
        <v>111</v>
      </c>
      <c r="CA839">
        <v>0</v>
      </c>
      <c r="CB839" t="s">
        <v>722</v>
      </c>
      <c r="CC839" t="s">
        <v>686</v>
      </c>
      <c r="CD839" t="s">
        <v>687</v>
      </c>
      <c r="CE839" t="s">
        <v>154</v>
      </c>
      <c r="CF839" t="s">
        <v>117</v>
      </c>
      <c r="CG839">
        <v>96950</v>
      </c>
      <c r="CH839" s="3">
        <v>15.24</v>
      </c>
      <c r="CI839" s="3">
        <v>19.239999999999998</v>
      </c>
      <c r="CJ839" s="3">
        <v>22.86</v>
      </c>
      <c r="CK839" s="3">
        <v>28.86</v>
      </c>
      <c r="CL839" t="s">
        <v>132</v>
      </c>
      <c r="CM839" t="s">
        <v>697</v>
      </c>
      <c r="CN839" t="s">
        <v>133</v>
      </c>
      <c r="CP839" t="s">
        <v>134</v>
      </c>
      <c r="CQ839" t="s">
        <v>134</v>
      </c>
      <c r="CR839" t="s">
        <v>111</v>
      </c>
      <c r="CS839" t="s">
        <v>134</v>
      </c>
      <c r="CT839" t="s">
        <v>119</v>
      </c>
      <c r="CU839" t="s">
        <v>119</v>
      </c>
      <c r="CV839" t="s">
        <v>119</v>
      </c>
      <c r="CW839" t="s">
        <v>698</v>
      </c>
      <c r="CX839">
        <v>16702368202</v>
      </c>
      <c r="CY839" t="s">
        <v>699</v>
      </c>
      <c r="CZ839" t="s">
        <v>723</v>
      </c>
      <c r="DA839" t="s">
        <v>134</v>
      </c>
      <c r="DB839" t="s">
        <v>111</v>
      </c>
      <c r="DC839" t="s">
        <v>526</v>
      </c>
      <c r="DD839" t="s">
        <v>701</v>
      </c>
      <c r="DE839" t="s">
        <v>702</v>
      </c>
      <c r="DF839" t="s">
        <v>684</v>
      </c>
      <c r="DG839" t="s">
        <v>703</v>
      </c>
    </row>
    <row r="840" spans="1:111" ht="15" customHeight="1" x14ac:dyDescent="0.25">
      <c r="A840" t="s">
        <v>4975</v>
      </c>
      <c r="B840" t="s">
        <v>137</v>
      </c>
      <c r="C840" s="1">
        <v>44130.830603935188</v>
      </c>
      <c r="D840" s="1">
        <v>44166</v>
      </c>
      <c r="E840" t="s">
        <v>110</v>
      </c>
      <c r="G840" t="s">
        <v>111</v>
      </c>
      <c r="H840" t="s">
        <v>111</v>
      </c>
      <c r="I840" t="s">
        <v>111</v>
      </c>
      <c r="J840" t="s">
        <v>1625</v>
      </c>
      <c r="L840" t="s">
        <v>4976</v>
      </c>
      <c r="M840" t="s">
        <v>1627</v>
      </c>
      <c r="N840" t="s">
        <v>116</v>
      </c>
      <c r="O840" t="s">
        <v>117</v>
      </c>
      <c r="P840">
        <v>96950</v>
      </c>
      <c r="Q840" t="s">
        <v>118</v>
      </c>
      <c r="S840">
        <v>16702873831</v>
      </c>
      <c r="U840">
        <v>236116</v>
      </c>
      <c r="V840" t="s">
        <v>120</v>
      </c>
      <c r="X840" t="s">
        <v>4378</v>
      </c>
      <c r="Y840" t="s">
        <v>1629</v>
      </c>
      <c r="AA840" t="s">
        <v>123</v>
      </c>
      <c r="AB840" t="s">
        <v>4976</v>
      </c>
      <c r="AC840" t="s">
        <v>1627</v>
      </c>
      <c r="AD840" t="s">
        <v>116</v>
      </c>
      <c r="AE840" t="s">
        <v>117</v>
      </c>
      <c r="AF840">
        <v>96950</v>
      </c>
      <c r="AG840" t="s">
        <v>118</v>
      </c>
      <c r="AI840">
        <v>16702873831</v>
      </c>
      <c r="AK840" t="s">
        <v>1630</v>
      </c>
      <c r="BC840" t="str">
        <f>"47-2061.00"</f>
        <v>47-2061.00</v>
      </c>
      <c r="BD840" t="s">
        <v>628</v>
      </c>
      <c r="BE840" t="s">
        <v>4977</v>
      </c>
      <c r="BF840" t="s">
        <v>2222</v>
      </c>
      <c r="BG840">
        <v>95</v>
      </c>
      <c r="BH840">
        <v>95</v>
      </c>
      <c r="BI840" s="1">
        <v>44166</v>
      </c>
      <c r="BJ840" s="1">
        <v>44469</v>
      </c>
      <c r="BK840" s="1">
        <v>44166</v>
      </c>
      <c r="BL840" s="1">
        <v>44469</v>
      </c>
      <c r="BM840">
        <v>40</v>
      </c>
      <c r="BN840">
        <v>0</v>
      </c>
      <c r="BO840">
        <v>8</v>
      </c>
      <c r="BP840">
        <v>8</v>
      </c>
      <c r="BQ840">
        <v>8</v>
      </c>
      <c r="BR840">
        <v>8</v>
      </c>
      <c r="BS840">
        <v>8</v>
      </c>
      <c r="BT840">
        <v>0</v>
      </c>
      <c r="BU840" t="str">
        <f>"8:00 AM"</f>
        <v>8:00 AM</v>
      </c>
      <c r="BV840" t="str">
        <f>"5:00 PM"</f>
        <v>5:00 PM</v>
      </c>
      <c r="BW840" t="s">
        <v>162</v>
      </c>
      <c r="BX840">
        <v>0</v>
      </c>
      <c r="BY840">
        <v>12</v>
      </c>
      <c r="BZ840" t="s">
        <v>111</v>
      </c>
      <c r="CA840">
        <v>0</v>
      </c>
      <c r="CB840" t="s">
        <v>4978</v>
      </c>
      <c r="CC840" t="s">
        <v>1634</v>
      </c>
      <c r="CD840" t="s">
        <v>1627</v>
      </c>
      <c r="CE840" t="s">
        <v>116</v>
      </c>
      <c r="CF840" t="s">
        <v>117</v>
      </c>
      <c r="CG840">
        <v>96950</v>
      </c>
      <c r="CH840" s="3">
        <v>8.9700000000000006</v>
      </c>
      <c r="CI840" s="3">
        <v>8.9700000000000006</v>
      </c>
      <c r="CJ840" s="3">
        <v>13.46</v>
      </c>
      <c r="CK840" s="3">
        <v>13.46</v>
      </c>
      <c r="CL840" t="s">
        <v>132</v>
      </c>
      <c r="CM840" t="s">
        <v>119</v>
      </c>
      <c r="CN840" t="s">
        <v>133</v>
      </c>
      <c r="CP840" t="s">
        <v>111</v>
      </c>
      <c r="CQ840" t="s">
        <v>134</v>
      </c>
      <c r="CR840" t="s">
        <v>111</v>
      </c>
      <c r="CS840" t="s">
        <v>134</v>
      </c>
      <c r="CT840" t="s">
        <v>119</v>
      </c>
      <c r="CU840" t="s">
        <v>134</v>
      </c>
      <c r="CV840" t="s">
        <v>119</v>
      </c>
      <c r="CW840" t="s">
        <v>191</v>
      </c>
      <c r="CX840">
        <v>16702873831</v>
      </c>
      <c r="CY840" t="s">
        <v>1630</v>
      </c>
      <c r="CZ840" t="s">
        <v>119</v>
      </c>
      <c r="DA840" t="s">
        <v>134</v>
      </c>
      <c r="DB840" t="s">
        <v>111</v>
      </c>
    </row>
    <row r="841" spans="1:111" ht="15" customHeight="1" x14ac:dyDescent="0.25">
      <c r="A841" t="s">
        <v>6475</v>
      </c>
      <c r="B841" t="s">
        <v>137</v>
      </c>
      <c r="C841" s="1">
        <v>44130.83780335648</v>
      </c>
      <c r="D841" s="1">
        <v>44166</v>
      </c>
      <c r="E841" t="s">
        <v>110</v>
      </c>
      <c r="G841" t="s">
        <v>111</v>
      </c>
      <c r="H841" t="s">
        <v>111</v>
      </c>
      <c r="I841" t="s">
        <v>111</v>
      </c>
      <c r="J841" t="s">
        <v>1625</v>
      </c>
      <c r="L841" t="s">
        <v>3445</v>
      </c>
      <c r="M841" t="s">
        <v>1627</v>
      </c>
      <c r="N841" t="s">
        <v>116</v>
      </c>
      <c r="O841" t="s">
        <v>117</v>
      </c>
      <c r="P841">
        <v>96950</v>
      </c>
      <c r="Q841" t="s">
        <v>118</v>
      </c>
      <c r="S841">
        <v>16702873831</v>
      </c>
      <c r="U841">
        <v>236116</v>
      </c>
      <c r="V841" t="s">
        <v>120</v>
      </c>
      <c r="X841" t="s">
        <v>3446</v>
      </c>
      <c r="Y841" t="s">
        <v>3447</v>
      </c>
      <c r="AA841" t="s">
        <v>123</v>
      </c>
      <c r="AB841" t="s">
        <v>3445</v>
      </c>
      <c r="AC841" t="s">
        <v>1627</v>
      </c>
      <c r="AD841" t="s">
        <v>116</v>
      </c>
      <c r="AE841" t="s">
        <v>117</v>
      </c>
      <c r="AF841">
        <v>96950</v>
      </c>
      <c r="AG841" t="s">
        <v>118</v>
      </c>
      <c r="AI841">
        <v>16702873831</v>
      </c>
      <c r="AK841" t="s">
        <v>1630</v>
      </c>
      <c r="BC841" t="str">
        <f>"47-2051.00"</f>
        <v>47-2051.00</v>
      </c>
      <c r="BD841" t="s">
        <v>2200</v>
      </c>
      <c r="BE841" t="s">
        <v>3448</v>
      </c>
      <c r="BF841" t="s">
        <v>3449</v>
      </c>
      <c r="BG841">
        <v>35</v>
      </c>
      <c r="BH841">
        <v>35</v>
      </c>
      <c r="BI841" s="1">
        <v>44166</v>
      </c>
      <c r="BJ841" s="1">
        <v>44469</v>
      </c>
      <c r="BK841" s="1">
        <v>44166</v>
      </c>
      <c r="BL841" s="1">
        <v>44469</v>
      </c>
      <c r="BM841">
        <v>40</v>
      </c>
      <c r="BN841">
        <v>0</v>
      </c>
      <c r="BO841">
        <v>8</v>
      </c>
      <c r="BP841">
        <v>8</v>
      </c>
      <c r="BQ841">
        <v>8</v>
      </c>
      <c r="BR841">
        <v>8</v>
      </c>
      <c r="BS841">
        <v>8</v>
      </c>
      <c r="BT841">
        <v>0</v>
      </c>
      <c r="BU841" t="str">
        <f>"8:00 AM"</f>
        <v>8:00 AM</v>
      </c>
      <c r="BV841" t="str">
        <f>"5:00 PM"</f>
        <v>5:00 PM</v>
      </c>
      <c r="BW841" t="s">
        <v>162</v>
      </c>
      <c r="BX841">
        <v>0</v>
      </c>
      <c r="BY841">
        <v>3</v>
      </c>
      <c r="BZ841" t="s">
        <v>111</v>
      </c>
      <c r="CA841">
        <v>0</v>
      </c>
      <c r="CB841" t="s">
        <v>3450</v>
      </c>
      <c r="CC841" t="s">
        <v>1634</v>
      </c>
      <c r="CD841" t="s">
        <v>1627</v>
      </c>
      <c r="CE841" t="s">
        <v>116</v>
      </c>
      <c r="CF841" t="s">
        <v>117</v>
      </c>
      <c r="CG841">
        <v>96950</v>
      </c>
      <c r="CH841" s="3">
        <v>8.34</v>
      </c>
      <c r="CI841" s="3">
        <v>8.34</v>
      </c>
      <c r="CJ841" s="3">
        <v>12.51</v>
      </c>
      <c r="CK841" s="3">
        <v>12.51</v>
      </c>
      <c r="CL841" t="s">
        <v>132</v>
      </c>
      <c r="CM841" t="s">
        <v>119</v>
      </c>
      <c r="CN841" t="s">
        <v>133</v>
      </c>
      <c r="CP841" t="s">
        <v>111</v>
      </c>
      <c r="CQ841" t="s">
        <v>134</v>
      </c>
      <c r="CR841" t="s">
        <v>111</v>
      </c>
      <c r="CS841" t="s">
        <v>134</v>
      </c>
      <c r="CT841" t="s">
        <v>119</v>
      </c>
      <c r="CU841" t="s">
        <v>134</v>
      </c>
      <c r="CV841" t="s">
        <v>119</v>
      </c>
      <c r="CW841" t="s">
        <v>191</v>
      </c>
      <c r="CX841">
        <v>16702873831</v>
      </c>
      <c r="CY841" t="s">
        <v>1630</v>
      </c>
      <c r="CZ841" t="s">
        <v>119</v>
      </c>
      <c r="DA841" t="s">
        <v>134</v>
      </c>
      <c r="DB841" t="s">
        <v>111</v>
      </c>
    </row>
    <row r="842" spans="1:111" ht="15" customHeight="1" x14ac:dyDescent="0.25">
      <c r="A842" t="s">
        <v>8705</v>
      </c>
      <c r="B842" t="s">
        <v>137</v>
      </c>
      <c r="C842" s="1">
        <v>44130.845045833332</v>
      </c>
      <c r="D842" s="1">
        <v>44160</v>
      </c>
      <c r="E842" t="s">
        <v>110</v>
      </c>
      <c r="G842" t="s">
        <v>111</v>
      </c>
      <c r="H842" t="s">
        <v>111</v>
      </c>
      <c r="I842" t="s">
        <v>111</v>
      </c>
      <c r="J842" t="s">
        <v>684</v>
      </c>
      <c r="K842" t="s">
        <v>404</v>
      </c>
      <c r="L842" t="s">
        <v>686</v>
      </c>
      <c r="M842" t="s">
        <v>687</v>
      </c>
      <c r="N842" t="s">
        <v>154</v>
      </c>
      <c r="O842" t="s">
        <v>117</v>
      </c>
      <c r="P842">
        <v>96950</v>
      </c>
      <c r="Q842" t="s">
        <v>118</v>
      </c>
      <c r="R842" t="s">
        <v>404</v>
      </c>
      <c r="S842">
        <v>16702368202</v>
      </c>
      <c r="T842">
        <v>3554</v>
      </c>
      <c r="U842">
        <v>62211</v>
      </c>
      <c r="V842" t="s">
        <v>120</v>
      </c>
      <c r="X842" t="s">
        <v>688</v>
      </c>
      <c r="Y842" t="s">
        <v>689</v>
      </c>
      <c r="Z842" t="s">
        <v>690</v>
      </c>
      <c r="AA842" t="s">
        <v>691</v>
      </c>
      <c r="AB842" t="s">
        <v>686</v>
      </c>
      <c r="AC842" t="s">
        <v>687</v>
      </c>
      <c r="AD842" t="s">
        <v>154</v>
      </c>
      <c r="AE842" t="s">
        <v>117</v>
      </c>
      <c r="AF842">
        <v>96950</v>
      </c>
      <c r="AG842" t="s">
        <v>118</v>
      </c>
      <c r="AH842" t="s">
        <v>404</v>
      </c>
      <c r="AI842">
        <v>16702368202</v>
      </c>
      <c r="AJ842">
        <v>3554</v>
      </c>
      <c r="AK842" t="s">
        <v>692</v>
      </c>
      <c r="BC842" t="str">
        <f>"29-2012.00"</f>
        <v>29-2012.00</v>
      </c>
      <c r="BD842" t="s">
        <v>8706</v>
      </c>
      <c r="BE842" t="s">
        <v>8707</v>
      </c>
      <c r="BF842" t="s">
        <v>4635</v>
      </c>
      <c r="BG842">
        <v>1</v>
      </c>
      <c r="BH842">
        <v>1</v>
      </c>
      <c r="BI842" s="1">
        <v>44186</v>
      </c>
      <c r="BJ842" s="1">
        <v>44550</v>
      </c>
      <c r="BK842" s="1">
        <v>44186</v>
      </c>
      <c r="BL842" s="1">
        <v>44550</v>
      </c>
      <c r="BM842">
        <v>40</v>
      </c>
      <c r="BN842">
        <v>0</v>
      </c>
      <c r="BO842">
        <v>8</v>
      </c>
      <c r="BP842">
        <v>8</v>
      </c>
      <c r="BQ842">
        <v>8</v>
      </c>
      <c r="BR842">
        <v>8</v>
      </c>
      <c r="BS842">
        <v>8</v>
      </c>
      <c r="BT842">
        <v>0</v>
      </c>
      <c r="BU842" t="str">
        <f>"7:00 AM"</f>
        <v>7:00 AM</v>
      </c>
      <c r="BV842" t="str">
        <f>"4:00 PM"</f>
        <v>4:00 PM</v>
      </c>
      <c r="BW842" t="s">
        <v>349</v>
      </c>
      <c r="BX842">
        <v>0</v>
      </c>
      <c r="BY842">
        <v>24</v>
      </c>
      <c r="BZ842" t="s">
        <v>111</v>
      </c>
      <c r="CA842">
        <v>0</v>
      </c>
      <c r="CB842" t="s">
        <v>4636</v>
      </c>
      <c r="CC842" t="s">
        <v>686</v>
      </c>
      <c r="CD842" t="s">
        <v>687</v>
      </c>
      <c r="CE842" t="s">
        <v>154</v>
      </c>
      <c r="CF842" t="s">
        <v>117</v>
      </c>
      <c r="CG842">
        <v>96950</v>
      </c>
      <c r="CH842" s="3">
        <v>15.24</v>
      </c>
      <c r="CI842" s="3">
        <v>24.55</v>
      </c>
      <c r="CJ842" s="3">
        <v>22.86</v>
      </c>
      <c r="CK842" s="3">
        <v>36.82</v>
      </c>
      <c r="CL842" t="s">
        <v>132</v>
      </c>
      <c r="CM842" t="s">
        <v>697</v>
      </c>
      <c r="CN842" t="s">
        <v>133</v>
      </c>
      <c r="CP842" t="s">
        <v>111</v>
      </c>
      <c r="CQ842" t="s">
        <v>134</v>
      </c>
      <c r="CR842" t="s">
        <v>111</v>
      </c>
      <c r="CS842" t="s">
        <v>134</v>
      </c>
      <c r="CT842" t="s">
        <v>119</v>
      </c>
      <c r="CU842" t="s">
        <v>134</v>
      </c>
      <c r="CV842" t="s">
        <v>119</v>
      </c>
      <c r="CW842" t="s">
        <v>698</v>
      </c>
      <c r="CX842">
        <v>16702368202</v>
      </c>
      <c r="CY842" t="s">
        <v>699</v>
      </c>
      <c r="CZ842" t="s">
        <v>700</v>
      </c>
      <c r="DA842" t="s">
        <v>134</v>
      </c>
      <c r="DB842" t="s">
        <v>111</v>
      </c>
      <c r="DC842" t="s">
        <v>526</v>
      </c>
      <c r="DD842" t="s">
        <v>701</v>
      </c>
      <c r="DE842" t="s">
        <v>702</v>
      </c>
      <c r="DF842" t="s">
        <v>684</v>
      </c>
      <c r="DG842" t="s">
        <v>703</v>
      </c>
    </row>
    <row r="843" spans="1:111" ht="15" customHeight="1" x14ac:dyDescent="0.25">
      <c r="A843" t="s">
        <v>9363</v>
      </c>
      <c r="B843" t="s">
        <v>137</v>
      </c>
      <c r="C843" s="1">
        <v>44130.84481412037</v>
      </c>
      <c r="D843" s="1">
        <v>44166</v>
      </c>
      <c r="E843" t="s">
        <v>110</v>
      </c>
      <c r="G843" t="s">
        <v>111</v>
      </c>
      <c r="H843" t="s">
        <v>111</v>
      </c>
      <c r="I843" t="s">
        <v>111</v>
      </c>
      <c r="J843" t="s">
        <v>1625</v>
      </c>
      <c r="L843" t="s">
        <v>4976</v>
      </c>
      <c r="M843" t="s">
        <v>1627</v>
      </c>
      <c r="N843" t="s">
        <v>116</v>
      </c>
      <c r="O843" t="s">
        <v>117</v>
      </c>
      <c r="P843">
        <v>96950</v>
      </c>
      <c r="Q843" t="s">
        <v>118</v>
      </c>
      <c r="S843">
        <v>16702873831</v>
      </c>
      <c r="U843">
        <v>236116</v>
      </c>
      <c r="V843" t="s">
        <v>120</v>
      </c>
      <c r="X843" t="s">
        <v>4378</v>
      </c>
      <c r="Y843" t="s">
        <v>1629</v>
      </c>
      <c r="AA843" t="s">
        <v>123</v>
      </c>
      <c r="AB843" t="s">
        <v>4976</v>
      </c>
      <c r="AC843" t="s">
        <v>1627</v>
      </c>
      <c r="AD843" t="s">
        <v>116</v>
      </c>
      <c r="AE843" t="s">
        <v>117</v>
      </c>
      <c r="AF843">
        <v>96950</v>
      </c>
      <c r="AG843" t="s">
        <v>118</v>
      </c>
      <c r="AI843">
        <v>16702873831</v>
      </c>
      <c r="AK843" t="s">
        <v>1630</v>
      </c>
      <c r="BC843" t="str">
        <f>"47-2111.00"</f>
        <v>47-2111.00</v>
      </c>
      <c r="BD843" t="s">
        <v>262</v>
      </c>
      <c r="BE843" t="s">
        <v>6164</v>
      </c>
      <c r="BF843" t="s">
        <v>1632</v>
      </c>
      <c r="BG843">
        <v>20</v>
      </c>
      <c r="BH843">
        <v>20</v>
      </c>
      <c r="BI843" s="1">
        <v>44166</v>
      </c>
      <c r="BJ843" s="1">
        <v>44469</v>
      </c>
      <c r="BK843" s="1">
        <v>44166</v>
      </c>
      <c r="BL843" s="1">
        <v>44469</v>
      </c>
      <c r="BM843">
        <v>40</v>
      </c>
      <c r="BN843">
        <v>0</v>
      </c>
      <c r="BO843">
        <v>8</v>
      </c>
      <c r="BP843">
        <v>8</v>
      </c>
      <c r="BQ843">
        <v>8</v>
      </c>
      <c r="BR843">
        <v>8</v>
      </c>
      <c r="BS843">
        <v>8</v>
      </c>
      <c r="BT843">
        <v>0</v>
      </c>
      <c r="BU843" t="str">
        <f>"8:00 AM"</f>
        <v>8:00 AM</v>
      </c>
      <c r="BV843" t="str">
        <f>"5:00 PM"</f>
        <v>5:00 PM</v>
      </c>
      <c r="BW843" t="s">
        <v>128</v>
      </c>
      <c r="BX843">
        <v>0</v>
      </c>
      <c r="BY843">
        <v>24</v>
      </c>
      <c r="BZ843" t="s">
        <v>111</v>
      </c>
      <c r="CA843">
        <v>0</v>
      </c>
      <c r="CB843" t="s">
        <v>6165</v>
      </c>
      <c r="CC843" t="s">
        <v>1634</v>
      </c>
      <c r="CD843" t="s">
        <v>1627</v>
      </c>
      <c r="CE843" t="s">
        <v>116</v>
      </c>
      <c r="CF843" t="s">
        <v>117</v>
      </c>
      <c r="CG843">
        <v>96950</v>
      </c>
      <c r="CH843" s="3">
        <v>10.53</v>
      </c>
      <c r="CI843" s="3">
        <v>10.53</v>
      </c>
      <c r="CJ843" s="3">
        <v>15.8</v>
      </c>
      <c r="CK843" s="3">
        <v>15.8</v>
      </c>
      <c r="CL843" t="s">
        <v>132</v>
      </c>
      <c r="CM843" t="s">
        <v>119</v>
      </c>
      <c r="CN843" t="s">
        <v>133</v>
      </c>
      <c r="CP843" t="s">
        <v>111</v>
      </c>
      <c r="CQ843" t="s">
        <v>134</v>
      </c>
      <c r="CR843" t="s">
        <v>111</v>
      </c>
      <c r="CS843" t="s">
        <v>134</v>
      </c>
      <c r="CT843" t="s">
        <v>119</v>
      </c>
      <c r="CU843" t="s">
        <v>134</v>
      </c>
      <c r="CV843" t="s">
        <v>119</v>
      </c>
      <c r="CW843" t="s">
        <v>191</v>
      </c>
      <c r="CX843">
        <v>16702873831</v>
      </c>
      <c r="CY843" t="s">
        <v>1630</v>
      </c>
      <c r="CZ843" t="s">
        <v>119</v>
      </c>
      <c r="DA843" t="s">
        <v>134</v>
      </c>
      <c r="DB843" t="s">
        <v>111</v>
      </c>
    </row>
    <row r="844" spans="1:111" ht="15" customHeight="1" x14ac:dyDescent="0.25">
      <c r="A844" t="s">
        <v>5137</v>
      </c>
      <c r="B844" t="s">
        <v>193</v>
      </c>
      <c r="C844" s="1">
        <v>44131.808225462963</v>
      </c>
      <c r="D844" s="1">
        <v>44180</v>
      </c>
      <c r="E844" t="s">
        <v>110</v>
      </c>
      <c r="G844" t="s">
        <v>111</v>
      </c>
      <c r="H844" t="s">
        <v>111</v>
      </c>
      <c r="I844" t="s">
        <v>111</v>
      </c>
      <c r="J844" t="s">
        <v>5138</v>
      </c>
      <c r="K844" t="s">
        <v>5138</v>
      </c>
      <c r="L844" t="s">
        <v>2008</v>
      </c>
      <c r="M844" t="s">
        <v>5139</v>
      </c>
      <c r="N844" t="s">
        <v>154</v>
      </c>
      <c r="O844" t="s">
        <v>117</v>
      </c>
      <c r="P844">
        <v>96950</v>
      </c>
      <c r="Q844" t="s">
        <v>118</v>
      </c>
      <c r="S844">
        <v>16702353334</v>
      </c>
      <c r="U844">
        <v>53112</v>
      </c>
      <c r="V844" t="s">
        <v>120</v>
      </c>
      <c r="X844" t="s">
        <v>2005</v>
      </c>
      <c r="Y844" t="s">
        <v>2006</v>
      </c>
      <c r="Z844" t="s">
        <v>2007</v>
      </c>
      <c r="AA844" t="s">
        <v>814</v>
      </c>
      <c r="AB844" t="s">
        <v>2008</v>
      </c>
      <c r="AC844" t="s">
        <v>5139</v>
      </c>
      <c r="AD844" t="s">
        <v>154</v>
      </c>
      <c r="AE844" t="s">
        <v>117</v>
      </c>
      <c r="AF844">
        <v>96950</v>
      </c>
      <c r="AG844" t="s">
        <v>118</v>
      </c>
      <c r="AI844">
        <v>16702353334</v>
      </c>
      <c r="AK844" t="s">
        <v>875</v>
      </c>
      <c r="BC844" t="str">
        <f>"13-2011.01"</f>
        <v>13-2011.01</v>
      </c>
      <c r="BD844" t="s">
        <v>1024</v>
      </c>
      <c r="BE844" t="s">
        <v>5140</v>
      </c>
      <c r="BF844" t="s">
        <v>2774</v>
      </c>
      <c r="BG844">
        <v>1</v>
      </c>
      <c r="BI844" s="1">
        <v>44166</v>
      </c>
      <c r="BJ844" s="1">
        <v>44469</v>
      </c>
      <c r="BM844">
        <v>40</v>
      </c>
      <c r="BN844">
        <v>0</v>
      </c>
      <c r="BO844">
        <v>8</v>
      </c>
      <c r="BP844">
        <v>8</v>
      </c>
      <c r="BQ844">
        <v>8</v>
      </c>
      <c r="BR844">
        <v>8</v>
      </c>
      <c r="BS844">
        <v>8</v>
      </c>
      <c r="BT844">
        <v>0</v>
      </c>
      <c r="BU844" t="str">
        <f>"9:00 AM"</f>
        <v>9:00 AM</v>
      </c>
      <c r="BV844" t="str">
        <f>"5:00 PM"</f>
        <v>5:00 PM</v>
      </c>
      <c r="BW844" t="s">
        <v>349</v>
      </c>
      <c r="BX844">
        <v>3</v>
      </c>
      <c r="BY844">
        <v>6</v>
      </c>
      <c r="BZ844" t="s">
        <v>111</v>
      </c>
      <c r="CA844">
        <v>0</v>
      </c>
      <c r="CB844" t="s">
        <v>5141</v>
      </c>
      <c r="CC844" t="s">
        <v>2008</v>
      </c>
      <c r="CD844" t="s">
        <v>5139</v>
      </c>
      <c r="CE844" t="s">
        <v>154</v>
      </c>
      <c r="CF844" t="s">
        <v>117</v>
      </c>
      <c r="CG844">
        <v>96950</v>
      </c>
      <c r="CH844" s="3">
        <v>14.85</v>
      </c>
      <c r="CI844" s="3">
        <v>14.9</v>
      </c>
      <c r="CJ844" s="3">
        <v>22.28</v>
      </c>
      <c r="CK844" s="3">
        <v>22.35</v>
      </c>
      <c r="CL844" t="s">
        <v>132</v>
      </c>
      <c r="CN844" t="s">
        <v>133</v>
      </c>
      <c r="CP844" t="s">
        <v>111</v>
      </c>
      <c r="CQ844" t="s">
        <v>134</v>
      </c>
      <c r="CR844" t="s">
        <v>111</v>
      </c>
      <c r="CS844" t="s">
        <v>134</v>
      </c>
      <c r="CT844" t="s">
        <v>134</v>
      </c>
      <c r="CU844" t="s">
        <v>134</v>
      </c>
      <c r="CV844" t="s">
        <v>119</v>
      </c>
      <c r="CW844" t="s">
        <v>874</v>
      </c>
      <c r="CX844">
        <v>16702353334</v>
      </c>
      <c r="CY844" t="s">
        <v>875</v>
      </c>
      <c r="CZ844" t="s">
        <v>119</v>
      </c>
      <c r="DA844" t="s">
        <v>134</v>
      </c>
      <c r="DB844" t="s">
        <v>111</v>
      </c>
    </row>
    <row r="845" spans="1:111" ht="15" customHeight="1" x14ac:dyDescent="0.25">
      <c r="A845" t="s">
        <v>2002</v>
      </c>
      <c r="B845" t="s">
        <v>109</v>
      </c>
      <c r="C845" s="1">
        <v>44131.817548842591</v>
      </c>
      <c r="D845" s="1">
        <v>44165</v>
      </c>
      <c r="E845" t="s">
        <v>110</v>
      </c>
      <c r="G845" t="s">
        <v>134</v>
      </c>
      <c r="H845" t="s">
        <v>111</v>
      </c>
      <c r="I845" t="s">
        <v>111</v>
      </c>
      <c r="J845" t="s">
        <v>2003</v>
      </c>
      <c r="L845" t="s">
        <v>2004</v>
      </c>
      <c r="N845" t="s">
        <v>154</v>
      </c>
      <c r="O845" t="s">
        <v>117</v>
      </c>
      <c r="P845">
        <v>96950</v>
      </c>
      <c r="Q845" t="s">
        <v>118</v>
      </c>
      <c r="S845">
        <v>16702353334</v>
      </c>
      <c r="U845">
        <v>722511</v>
      </c>
      <c r="V845" t="s">
        <v>120</v>
      </c>
      <c r="X845" t="s">
        <v>2005</v>
      </c>
      <c r="Y845" t="s">
        <v>2006</v>
      </c>
      <c r="Z845" t="s">
        <v>2007</v>
      </c>
      <c r="AA845" t="s">
        <v>814</v>
      </c>
      <c r="AB845" t="s">
        <v>2008</v>
      </c>
      <c r="AC845" t="s">
        <v>2004</v>
      </c>
      <c r="AD845" t="s">
        <v>154</v>
      </c>
      <c r="AE845" t="s">
        <v>117</v>
      </c>
      <c r="AF845">
        <v>96950</v>
      </c>
      <c r="AG845" t="s">
        <v>118</v>
      </c>
      <c r="AI845">
        <v>16702353334</v>
      </c>
      <c r="AK845" t="s">
        <v>875</v>
      </c>
      <c r="BC845" t="str">
        <f>"35-2014.00"</f>
        <v>35-2014.00</v>
      </c>
      <c r="BD845" t="s">
        <v>393</v>
      </c>
      <c r="BE845" t="s">
        <v>2009</v>
      </c>
      <c r="BF845" t="s">
        <v>2010</v>
      </c>
      <c r="BG845">
        <v>2</v>
      </c>
      <c r="BI845" s="1">
        <v>44166</v>
      </c>
      <c r="BJ845" s="1">
        <v>45199</v>
      </c>
      <c r="BM845">
        <v>36</v>
      </c>
      <c r="BN845">
        <v>0</v>
      </c>
      <c r="BO845">
        <v>6</v>
      </c>
      <c r="BP845">
        <v>6</v>
      </c>
      <c r="BQ845">
        <v>6</v>
      </c>
      <c r="BR845">
        <v>6</v>
      </c>
      <c r="BS845">
        <v>6</v>
      </c>
      <c r="BT845">
        <v>6</v>
      </c>
      <c r="BU845" t="str">
        <f>"11:00 AM"</f>
        <v>11:00 AM</v>
      </c>
      <c r="BV845" t="str">
        <f>"7:00 PM"</f>
        <v>7:00 PM</v>
      </c>
      <c r="BW845" t="s">
        <v>162</v>
      </c>
      <c r="BX845">
        <v>3</v>
      </c>
      <c r="BY845">
        <v>0</v>
      </c>
      <c r="BZ845" t="s">
        <v>111</v>
      </c>
      <c r="CA845">
        <v>0</v>
      </c>
      <c r="CB845" t="s">
        <v>268</v>
      </c>
      <c r="CC845" t="s">
        <v>2004</v>
      </c>
      <c r="CE845" t="s">
        <v>154</v>
      </c>
      <c r="CF845" t="s">
        <v>117</v>
      </c>
      <c r="CG845">
        <v>96950</v>
      </c>
      <c r="CH845" s="3">
        <v>8.68</v>
      </c>
      <c r="CI845" s="3">
        <v>8.6999999999999993</v>
      </c>
      <c r="CJ845" s="3">
        <v>13.02</v>
      </c>
      <c r="CK845" s="3">
        <v>13.05</v>
      </c>
      <c r="CL845" t="s">
        <v>132</v>
      </c>
      <c r="CN845" t="s">
        <v>133</v>
      </c>
      <c r="CP845" t="s">
        <v>111</v>
      </c>
      <c r="CQ845" t="s">
        <v>134</v>
      </c>
      <c r="CR845" t="s">
        <v>111</v>
      </c>
      <c r="CS845" t="s">
        <v>134</v>
      </c>
      <c r="CT845" t="s">
        <v>134</v>
      </c>
      <c r="CU845" t="s">
        <v>134</v>
      </c>
      <c r="CV845" t="s">
        <v>119</v>
      </c>
      <c r="CW845" t="s">
        <v>874</v>
      </c>
      <c r="CX845">
        <v>16702353334</v>
      </c>
      <c r="CY845" t="s">
        <v>875</v>
      </c>
      <c r="CZ845" t="s">
        <v>119</v>
      </c>
      <c r="DA845" t="s">
        <v>134</v>
      </c>
      <c r="DB845" t="s">
        <v>111</v>
      </c>
    </row>
    <row r="846" spans="1:111" ht="15" customHeight="1" x14ac:dyDescent="0.25">
      <c r="A846" t="s">
        <v>5136</v>
      </c>
      <c r="B846" t="s">
        <v>109</v>
      </c>
      <c r="C846" s="1">
        <v>44131.823290972221</v>
      </c>
      <c r="D846" s="1">
        <v>44165</v>
      </c>
      <c r="E846" t="s">
        <v>110</v>
      </c>
      <c r="G846" t="s">
        <v>111</v>
      </c>
      <c r="H846" t="s">
        <v>111</v>
      </c>
      <c r="I846" t="s">
        <v>111</v>
      </c>
      <c r="J846" t="s">
        <v>2003</v>
      </c>
      <c r="L846" t="s">
        <v>2004</v>
      </c>
      <c r="N846" t="s">
        <v>154</v>
      </c>
      <c r="O846" t="s">
        <v>117</v>
      </c>
      <c r="P846">
        <v>96950</v>
      </c>
      <c r="Q846" t="s">
        <v>118</v>
      </c>
      <c r="S846">
        <v>16702353334</v>
      </c>
      <c r="U846">
        <v>722511</v>
      </c>
      <c r="V846" t="s">
        <v>120</v>
      </c>
      <c r="X846" t="s">
        <v>2005</v>
      </c>
      <c r="Y846" t="s">
        <v>2006</v>
      </c>
      <c r="Z846" t="s">
        <v>2007</v>
      </c>
      <c r="AA846" t="s">
        <v>814</v>
      </c>
      <c r="AB846" t="s">
        <v>2008</v>
      </c>
      <c r="AC846" t="s">
        <v>2004</v>
      </c>
      <c r="AD846" t="s">
        <v>154</v>
      </c>
      <c r="AE846" t="s">
        <v>117</v>
      </c>
      <c r="AF846">
        <v>96950</v>
      </c>
      <c r="AG846" t="s">
        <v>118</v>
      </c>
      <c r="AI846">
        <v>16702353334</v>
      </c>
      <c r="AK846" t="s">
        <v>875</v>
      </c>
      <c r="BC846" t="str">
        <f>"35-2014.00"</f>
        <v>35-2014.00</v>
      </c>
      <c r="BD846" t="s">
        <v>393</v>
      </c>
      <c r="BE846" t="s">
        <v>2009</v>
      </c>
      <c r="BF846" t="s">
        <v>2010</v>
      </c>
      <c r="BG846">
        <v>3</v>
      </c>
      <c r="BI846" s="1">
        <v>44166</v>
      </c>
      <c r="BJ846" s="1">
        <v>44469</v>
      </c>
      <c r="BM846">
        <v>36</v>
      </c>
      <c r="BN846">
        <v>0</v>
      </c>
      <c r="BO846">
        <v>6</v>
      </c>
      <c r="BP846">
        <v>6</v>
      </c>
      <c r="BQ846">
        <v>6</v>
      </c>
      <c r="BR846">
        <v>6</v>
      </c>
      <c r="BS846">
        <v>6</v>
      </c>
      <c r="BT846">
        <v>6</v>
      </c>
      <c r="BU846" t="str">
        <f>"11:00 AM"</f>
        <v>11:00 AM</v>
      </c>
      <c r="BV846" t="str">
        <f>"7:00 PM"</f>
        <v>7:00 PM</v>
      </c>
      <c r="BW846" t="s">
        <v>162</v>
      </c>
      <c r="BX846">
        <v>3</v>
      </c>
      <c r="BY846">
        <v>0</v>
      </c>
      <c r="BZ846" t="s">
        <v>111</v>
      </c>
      <c r="CA846">
        <v>0</v>
      </c>
      <c r="CB846" t="s">
        <v>268</v>
      </c>
      <c r="CC846" t="s">
        <v>2004</v>
      </c>
      <c r="CE846" t="s">
        <v>154</v>
      </c>
      <c r="CF846" t="s">
        <v>117</v>
      </c>
      <c r="CG846">
        <v>96950</v>
      </c>
      <c r="CH846" s="3">
        <v>8.68</v>
      </c>
      <c r="CI846" s="3">
        <v>8.6999999999999993</v>
      </c>
      <c r="CJ846" s="3">
        <v>13.02</v>
      </c>
      <c r="CK846" s="3">
        <v>13.05</v>
      </c>
      <c r="CL846" t="s">
        <v>132</v>
      </c>
      <c r="CN846" t="s">
        <v>133</v>
      </c>
      <c r="CP846" t="s">
        <v>111</v>
      </c>
      <c r="CQ846" t="s">
        <v>134</v>
      </c>
      <c r="CR846" t="s">
        <v>111</v>
      </c>
      <c r="CS846" t="s">
        <v>134</v>
      </c>
      <c r="CT846" t="s">
        <v>134</v>
      </c>
      <c r="CU846" t="s">
        <v>134</v>
      </c>
      <c r="CV846" t="s">
        <v>119</v>
      </c>
      <c r="CW846" t="s">
        <v>874</v>
      </c>
      <c r="CX846">
        <v>16702353334</v>
      </c>
      <c r="CY846" t="s">
        <v>875</v>
      </c>
      <c r="CZ846" t="s">
        <v>119</v>
      </c>
      <c r="DA846" t="s">
        <v>134</v>
      </c>
      <c r="DB846" t="s">
        <v>111</v>
      </c>
    </row>
    <row r="847" spans="1:111" ht="15" customHeight="1" x14ac:dyDescent="0.25">
      <c r="A847" t="s">
        <v>7937</v>
      </c>
      <c r="B847" t="s">
        <v>193</v>
      </c>
      <c r="C847" s="1">
        <v>44131.829268171299</v>
      </c>
      <c r="D847" s="1">
        <v>44180</v>
      </c>
      <c r="E847" t="s">
        <v>110</v>
      </c>
      <c r="G847" t="s">
        <v>111</v>
      </c>
      <c r="H847" t="s">
        <v>111</v>
      </c>
      <c r="I847" t="s">
        <v>111</v>
      </c>
      <c r="J847" t="s">
        <v>2363</v>
      </c>
      <c r="L847" t="s">
        <v>2364</v>
      </c>
      <c r="N847" t="s">
        <v>154</v>
      </c>
      <c r="O847" t="s">
        <v>117</v>
      </c>
      <c r="P847">
        <v>96950</v>
      </c>
      <c r="Q847" t="s">
        <v>118</v>
      </c>
      <c r="S847">
        <v>16702353334</v>
      </c>
      <c r="U847">
        <v>71312</v>
      </c>
      <c r="V847" t="s">
        <v>120</v>
      </c>
      <c r="X847" t="s">
        <v>3746</v>
      </c>
      <c r="Y847" t="s">
        <v>7938</v>
      </c>
      <c r="Z847" t="s">
        <v>3746</v>
      </c>
      <c r="AA847" t="s">
        <v>342</v>
      </c>
      <c r="AB847" t="s">
        <v>2364</v>
      </c>
      <c r="AD847" t="s">
        <v>154</v>
      </c>
      <c r="AE847" t="s">
        <v>117</v>
      </c>
      <c r="AF847">
        <v>96950</v>
      </c>
      <c r="AG847" t="s">
        <v>118</v>
      </c>
      <c r="AI847">
        <v>16702353334</v>
      </c>
      <c r="AK847" t="s">
        <v>870</v>
      </c>
      <c r="BC847" t="str">
        <f>"41-2012.00"</f>
        <v>41-2012.00</v>
      </c>
      <c r="BD847" t="s">
        <v>3925</v>
      </c>
      <c r="BE847" t="s">
        <v>7939</v>
      </c>
      <c r="BF847" t="s">
        <v>7940</v>
      </c>
      <c r="BG847">
        <v>3</v>
      </c>
      <c r="BI847" s="1">
        <v>44166</v>
      </c>
      <c r="BJ847" s="1">
        <v>44469</v>
      </c>
      <c r="BM847">
        <v>40</v>
      </c>
      <c r="BN847">
        <v>0</v>
      </c>
      <c r="BO847">
        <v>8</v>
      </c>
      <c r="BP847">
        <v>8</v>
      </c>
      <c r="BQ847">
        <v>8</v>
      </c>
      <c r="BR847">
        <v>8</v>
      </c>
      <c r="BS847">
        <v>8</v>
      </c>
      <c r="BT847">
        <v>0</v>
      </c>
      <c r="BU847" t="str">
        <f>"9:00 AM"</f>
        <v>9:00 AM</v>
      </c>
      <c r="BV847" t="str">
        <f>"5:00 PM"</f>
        <v>5:00 PM</v>
      </c>
      <c r="BW847" t="s">
        <v>162</v>
      </c>
      <c r="BX847">
        <v>3</v>
      </c>
      <c r="BY847">
        <v>0</v>
      </c>
      <c r="BZ847" t="s">
        <v>111</v>
      </c>
      <c r="CA847">
        <v>0</v>
      </c>
      <c r="CB847" s="2" t="s">
        <v>7941</v>
      </c>
      <c r="CC847" t="s">
        <v>2364</v>
      </c>
      <c r="CE847" t="s">
        <v>154</v>
      </c>
      <c r="CF847" t="s">
        <v>117</v>
      </c>
      <c r="CG847">
        <v>96950</v>
      </c>
      <c r="CH847" s="3">
        <v>8.73</v>
      </c>
      <c r="CI847" s="3">
        <v>8.8000000000000007</v>
      </c>
      <c r="CJ847" s="3">
        <v>13.1</v>
      </c>
      <c r="CK847" s="3">
        <v>13.2</v>
      </c>
      <c r="CL847" t="s">
        <v>132</v>
      </c>
      <c r="CN847" t="s">
        <v>133</v>
      </c>
      <c r="CP847" t="s">
        <v>111</v>
      </c>
      <c r="CQ847" t="s">
        <v>134</v>
      </c>
      <c r="CR847" t="s">
        <v>111</v>
      </c>
      <c r="CS847" t="s">
        <v>134</v>
      </c>
      <c r="CT847" t="s">
        <v>134</v>
      </c>
      <c r="CU847" t="s">
        <v>134</v>
      </c>
      <c r="CV847" t="s">
        <v>119</v>
      </c>
      <c r="CW847" t="s">
        <v>874</v>
      </c>
      <c r="CX847">
        <v>16702353334</v>
      </c>
      <c r="CY847" t="s">
        <v>875</v>
      </c>
      <c r="CZ847" t="s">
        <v>119</v>
      </c>
      <c r="DA847" t="s">
        <v>134</v>
      </c>
      <c r="DB847" t="s">
        <v>111</v>
      </c>
    </row>
    <row r="848" spans="1:111" ht="15" customHeight="1" x14ac:dyDescent="0.25">
      <c r="A848" t="s">
        <v>7985</v>
      </c>
      <c r="B848" t="s">
        <v>137</v>
      </c>
      <c r="C848" s="1">
        <v>44131.832570370367</v>
      </c>
      <c r="D848" s="1">
        <v>44180</v>
      </c>
      <c r="E848" t="s">
        <v>138</v>
      </c>
      <c r="F848" s="1">
        <v>44226.791666666664</v>
      </c>
      <c r="G848" t="s">
        <v>111</v>
      </c>
      <c r="H848" t="s">
        <v>111</v>
      </c>
      <c r="I848" t="s">
        <v>111</v>
      </c>
      <c r="J848" t="s">
        <v>7986</v>
      </c>
      <c r="L848" t="s">
        <v>7987</v>
      </c>
      <c r="M848" t="s">
        <v>7988</v>
      </c>
      <c r="N848" t="s">
        <v>116</v>
      </c>
      <c r="O848" t="s">
        <v>117</v>
      </c>
      <c r="P848">
        <v>96950</v>
      </c>
      <c r="Q848" t="s">
        <v>118</v>
      </c>
      <c r="S848">
        <v>16702346098</v>
      </c>
      <c r="U848">
        <v>811412</v>
      </c>
      <c r="V848" t="s">
        <v>120</v>
      </c>
      <c r="X848" t="s">
        <v>422</v>
      </c>
      <c r="Y848" t="s">
        <v>3695</v>
      </c>
      <c r="Z848" t="s">
        <v>1018</v>
      </c>
      <c r="AA848" t="s">
        <v>333</v>
      </c>
      <c r="AB848" t="s">
        <v>7989</v>
      </c>
      <c r="AC848" t="s">
        <v>7990</v>
      </c>
      <c r="AD848" t="s">
        <v>154</v>
      </c>
      <c r="AE848" t="s">
        <v>117</v>
      </c>
      <c r="AF848">
        <v>96950</v>
      </c>
      <c r="AG848" t="s">
        <v>118</v>
      </c>
      <c r="AI848">
        <v>16702351662</v>
      </c>
      <c r="AK848" t="s">
        <v>7991</v>
      </c>
      <c r="BC848" t="str">
        <f>"49-9021.01"</f>
        <v>49-9021.01</v>
      </c>
      <c r="BD848" t="s">
        <v>816</v>
      </c>
      <c r="BE848" t="s">
        <v>7992</v>
      </c>
      <c r="BF848" t="s">
        <v>7993</v>
      </c>
      <c r="BG848">
        <v>1</v>
      </c>
      <c r="BH848">
        <v>1</v>
      </c>
      <c r="BI848" s="1">
        <v>44228</v>
      </c>
      <c r="BJ848" s="1">
        <v>44592</v>
      </c>
      <c r="BK848" s="1">
        <v>44228</v>
      </c>
      <c r="BL848" s="1">
        <v>44592</v>
      </c>
      <c r="BM848">
        <v>40</v>
      </c>
      <c r="BN848">
        <v>0</v>
      </c>
      <c r="BO848">
        <v>8</v>
      </c>
      <c r="BP848">
        <v>8</v>
      </c>
      <c r="BQ848">
        <v>8</v>
      </c>
      <c r="BR848">
        <v>8</v>
      </c>
      <c r="BS848">
        <v>8</v>
      </c>
      <c r="BT848">
        <v>0</v>
      </c>
      <c r="BU848" t="str">
        <f>"8:00 AM"</f>
        <v>8:00 AM</v>
      </c>
      <c r="BV848" t="str">
        <f>"5:00 PM"</f>
        <v>5:00 PM</v>
      </c>
      <c r="BW848" t="s">
        <v>128</v>
      </c>
      <c r="BX848">
        <v>0</v>
      </c>
      <c r="BY848">
        <v>12</v>
      </c>
      <c r="BZ848" t="s">
        <v>111</v>
      </c>
      <c r="CA848">
        <v>0</v>
      </c>
      <c r="CB848" s="2" t="s">
        <v>7994</v>
      </c>
      <c r="CC848" t="s">
        <v>7987</v>
      </c>
      <c r="CD848" t="s">
        <v>7988</v>
      </c>
      <c r="CE848" t="s">
        <v>116</v>
      </c>
      <c r="CF848" t="s">
        <v>117</v>
      </c>
      <c r="CG848">
        <v>96950</v>
      </c>
      <c r="CH848" s="3">
        <v>9.0299999999999994</v>
      </c>
      <c r="CI848" s="3">
        <v>9.0299999999999994</v>
      </c>
      <c r="CJ848" s="3">
        <v>13.55</v>
      </c>
      <c r="CK848" s="3">
        <v>13.55</v>
      </c>
      <c r="CL848" t="s">
        <v>132</v>
      </c>
      <c r="CM848" t="s">
        <v>5044</v>
      </c>
      <c r="CN848" t="s">
        <v>133</v>
      </c>
      <c r="CP848" t="s">
        <v>111</v>
      </c>
      <c r="CQ848" t="s">
        <v>134</v>
      </c>
      <c r="CR848" t="s">
        <v>111</v>
      </c>
      <c r="CS848" t="s">
        <v>134</v>
      </c>
      <c r="CT848" t="s">
        <v>119</v>
      </c>
      <c r="CU848" t="s">
        <v>134</v>
      </c>
      <c r="CV848" t="s">
        <v>119</v>
      </c>
      <c r="CW848" t="s">
        <v>119</v>
      </c>
      <c r="CX848">
        <v>16702351662</v>
      </c>
      <c r="CY848" t="s">
        <v>7991</v>
      </c>
      <c r="CZ848" t="s">
        <v>119</v>
      </c>
      <c r="DA848" t="s">
        <v>134</v>
      </c>
      <c r="DB848" t="s">
        <v>111</v>
      </c>
    </row>
    <row r="849" spans="1:111" ht="15" customHeight="1" x14ac:dyDescent="0.25">
      <c r="A849" t="s">
        <v>9630</v>
      </c>
      <c r="B849" t="s">
        <v>193</v>
      </c>
      <c r="C849" s="1">
        <v>44131.833402083335</v>
      </c>
      <c r="D849" s="1">
        <v>44171</v>
      </c>
      <c r="E849" t="s">
        <v>138</v>
      </c>
      <c r="F849" s="1">
        <v>44103.833333333336</v>
      </c>
      <c r="G849" t="s">
        <v>134</v>
      </c>
      <c r="H849" t="s">
        <v>111</v>
      </c>
      <c r="I849" t="s">
        <v>111</v>
      </c>
      <c r="J849" t="s">
        <v>5780</v>
      </c>
      <c r="K849" t="s">
        <v>5781</v>
      </c>
      <c r="L849" t="s">
        <v>5782</v>
      </c>
      <c r="N849" t="s">
        <v>154</v>
      </c>
      <c r="O849" t="s">
        <v>117</v>
      </c>
      <c r="P849">
        <v>96950</v>
      </c>
      <c r="Q849" t="s">
        <v>118</v>
      </c>
      <c r="S849">
        <v>16702346412</v>
      </c>
      <c r="U849">
        <v>72111</v>
      </c>
      <c r="V849" t="s">
        <v>120</v>
      </c>
      <c r="X849" t="s">
        <v>5783</v>
      </c>
      <c r="Y849" t="s">
        <v>5784</v>
      </c>
      <c r="AA849" t="s">
        <v>5785</v>
      </c>
      <c r="AB849" t="s">
        <v>5782</v>
      </c>
      <c r="AD849" t="s">
        <v>154</v>
      </c>
      <c r="AE849" t="s">
        <v>117</v>
      </c>
      <c r="AF849">
        <v>96950</v>
      </c>
      <c r="AG849" t="s">
        <v>118</v>
      </c>
      <c r="AI849">
        <v>16702346412</v>
      </c>
      <c r="AK849" t="s">
        <v>5786</v>
      </c>
      <c r="BC849" t="str">
        <f>"39-1021.00"</f>
        <v>39-1021.00</v>
      </c>
      <c r="BD849" t="s">
        <v>1852</v>
      </c>
      <c r="BE849" t="s">
        <v>5787</v>
      </c>
      <c r="BF849" t="s">
        <v>5788</v>
      </c>
      <c r="BG849">
        <v>1</v>
      </c>
      <c r="BI849" s="1">
        <v>44105</v>
      </c>
      <c r="BJ849" s="1">
        <v>44469</v>
      </c>
      <c r="BM849">
        <v>40</v>
      </c>
      <c r="BN849">
        <v>8</v>
      </c>
      <c r="BO849">
        <v>8</v>
      </c>
      <c r="BP849">
        <v>0</v>
      </c>
      <c r="BQ849">
        <v>0</v>
      </c>
      <c r="BR849">
        <v>8</v>
      </c>
      <c r="BS849">
        <v>8</v>
      </c>
      <c r="BT849">
        <v>8</v>
      </c>
      <c r="BU849" t="str">
        <f>"7:00 AM"</f>
        <v>7:00 AM</v>
      </c>
      <c r="BV849" t="str">
        <f>"3:00 PM"</f>
        <v>3:00 PM</v>
      </c>
      <c r="BW849" t="s">
        <v>349</v>
      </c>
      <c r="BX849">
        <v>0</v>
      </c>
      <c r="BY849">
        <v>24</v>
      </c>
      <c r="BZ849" t="s">
        <v>134</v>
      </c>
      <c r="CA849">
        <v>10</v>
      </c>
      <c r="CB849" s="2" t="s">
        <v>9631</v>
      </c>
      <c r="CC849" t="s">
        <v>5790</v>
      </c>
      <c r="CD849" t="s">
        <v>5791</v>
      </c>
      <c r="CE849" t="s">
        <v>154</v>
      </c>
      <c r="CF849" t="s">
        <v>117</v>
      </c>
      <c r="CG849">
        <v>96950</v>
      </c>
      <c r="CH849" s="3">
        <v>2672</v>
      </c>
      <c r="CI849" s="3">
        <v>3800</v>
      </c>
      <c r="CL849" t="s">
        <v>952</v>
      </c>
      <c r="CM849" t="s">
        <v>234</v>
      </c>
      <c r="CN849" t="s">
        <v>133</v>
      </c>
      <c r="CP849" t="s">
        <v>111</v>
      </c>
      <c r="CQ849" t="s">
        <v>134</v>
      </c>
      <c r="CR849" t="s">
        <v>111</v>
      </c>
      <c r="CS849" t="s">
        <v>111</v>
      </c>
      <c r="CT849" t="s">
        <v>119</v>
      </c>
      <c r="CU849" t="s">
        <v>134</v>
      </c>
      <c r="CV849" t="s">
        <v>119</v>
      </c>
      <c r="CW849" t="s">
        <v>9632</v>
      </c>
      <c r="CX849">
        <v>16702346412</v>
      </c>
      <c r="CY849" t="s">
        <v>5794</v>
      </c>
      <c r="CZ849" t="s">
        <v>119</v>
      </c>
      <c r="DA849" t="s">
        <v>134</v>
      </c>
      <c r="DB849" t="s">
        <v>111</v>
      </c>
    </row>
    <row r="850" spans="1:111" ht="15" customHeight="1" x14ac:dyDescent="0.25">
      <c r="A850" t="s">
        <v>3437</v>
      </c>
      <c r="B850" t="s">
        <v>109</v>
      </c>
      <c r="C850" s="1">
        <v>44131.836815972223</v>
      </c>
      <c r="D850" s="1">
        <v>44196</v>
      </c>
      <c r="E850" t="s">
        <v>110</v>
      </c>
      <c r="G850" t="s">
        <v>134</v>
      </c>
      <c r="H850" t="s">
        <v>111</v>
      </c>
      <c r="I850" t="s">
        <v>111</v>
      </c>
      <c r="J850" t="s">
        <v>865</v>
      </c>
      <c r="L850" t="s">
        <v>866</v>
      </c>
      <c r="N850" t="s">
        <v>154</v>
      </c>
      <c r="O850" t="s">
        <v>117</v>
      </c>
      <c r="P850">
        <v>96950</v>
      </c>
      <c r="Q850" t="s">
        <v>118</v>
      </c>
      <c r="S850">
        <v>16702338040</v>
      </c>
      <c r="U850">
        <v>53111</v>
      </c>
      <c r="V850" t="s">
        <v>120</v>
      </c>
      <c r="X850" t="s">
        <v>3438</v>
      </c>
      <c r="Y850" t="s">
        <v>3439</v>
      </c>
      <c r="Z850" t="s">
        <v>2007</v>
      </c>
      <c r="AA850" t="s">
        <v>1109</v>
      </c>
      <c r="AB850" t="s">
        <v>866</v>
      </c>
      <c r="AD850" t="s">
        <v>154</v>
      </c>
      <c r="AE850" t="s">
        <v>117</v>
      </c>
      <c r="AF850">
        <v>96950</v>
      </c>
      <c r="AG850" t="s">
        <v>118</v>
      </c>
      <c r="AI850">
        <v>16702338040</v>
      </c>
      <c r="AK850" t="s">
        <v>875</v>
      </c>
      <c r="BC850" t="str">
        <f>"27-1024.00"</f>
        <v>27-1024.00</v>
      </c>
      <c r="BD850" t="s">
        <v>1934</v>
      </c>
      <c r="BE850" t="s">
        <v>3440</v>
      </c>
      <c r="BF850" t="s">
        <v>3441</v>
      </c>
      <c r="BG850">
        <v>1</v>
      </c>
      <c r="BI850" s="1">
        <v>44166</v>
      </c>
      <c r="BJ850" s="1">
        <v>45199</v>
      </c>
      <c r="BM850">
        <v>40</v>
      </c>
      <c r="BN850">
        <v>0</v>
      </c>
      <c r="BO850">
        <v>8</v>
      </c>
      <c r="BP850">
        <v>8</v>
      </c>
      <c r="BQ850">
        <v>8</v>
      </c>
      <c r="BR850">
        <v>8</v>
      </c>
      <c r="BS850">
        <v>8</v>
      </c>
      <c r="BT850">
        <v>0</v>
      </c>
      <c r="BU850" t="str">
        <f>"9:00 AM"</f>
        <v>9:00 AM</v>
      </c>
      <c r="BV850" t="str">
        <f t="shared" ref="BV850:BV856" si="48">"5:00 PM"</f>
        <v>5:00 PM</v>
      </c>
      <c r="BW850" t="s">
        <v>128</v>
      </c>
      <c r="BX850">
        <v>3</v>
      </c>
      <c r="BY850">
        <v>6</v>
      </c>
      <c r="BZ850" t="s">
        <v>111</v>
      </c>
      <c r="CA850">
        <v>0</v>
      </c>
      <c r="CB850" s="2" t="s">
        <v>3442</v>
      </c>
      <c r="CC850" t="s">
        <v>866</v>
      </c>
      <c r="CE850" t="s">
        <v>154</v>
      </c>
      <c r="CF850" t="s">
        <v>117</v>
      </c>
      <c r="CG850">
        <v>96950</v>
      </c>
      <c r="CH850" s="3">
        <v>8.93</v>
      </c>
      <c r="CI850" s="3">
        <v>9</v>
      </c>
      <c r="CJ850" s="3">
        <v>13.4</v>
      </c>
      <c r="CK850" s="3">
        <v>13.5</v>
      </c>
      <c r="CL850" t="s">
        <v>132</v>
      </c>
      <c r="CN850" t="s">
        <v>133</v>
      </c>
      <c r="CP850" t="s">
        <v>111</v>
      </c>
      <c r="CQ850" t="s">
        <v>134</v>
      </c>
      <c r="CR850" t="s">
        <v>111</v>
      </c>
      <c r="CS850" t="s">
        <v>134</v>
      </c>
      <c r="CT850" t="s">
        <v>134</v>
      </c>
      <c r="CU850" t="s">
        <v>134</v>
      </c>
      <c r="CV850" t="s">
        <v>119</v>
      </c>
      <c r="CW850" t="s">
        <v>874</v>
      </c>
      <c r="CX850">
        <v>16702338040</v>
      </c>
      <c r="CY850" t="s">
        <v>875</v>
      </c>
      <c r="CZ850" t="s">
        <v>119</v>
      </c>
      <c r="DA850" t="s">
        <v>134</v>
      </c>
      <c r="DB850" t="s">
        <v>111</v>
      </c>
    </row>
    <row r="851" spans="1:111" ht="15" customHeight="1" x14ac:dyDescent="0.25">
      <c r="A851" t="s">
        <v>3431</v>
      </c>
      <c r="B851" t="s">
        <v>109</v>
      </c>
      <c r="C851" s="1">
        <v>44131.848951967593</v>
      </c>
      <c r="D851" s="1">
        <v>44168</v>
      </c>
      <c r="E851" t="s">
        <v>110</v>
      </c>
      <c r="G851" t="s">
        <v>111</v>
      </c>
      <c r="H851" t="s">
        <v>111</v>
      </c>
      <c r="I851" t="s">
        <v>111</v>
      </c>
      <c r="J851" t="s">
        <v>2069</v>
      </c>
      <c r="K851" t="s">
        <v>3381</v>
      </c>
      <c r="L851" t="s">
        <v>267</v>
      </c>
      <c r="M851" t="s">
        <v>3432</v>
      </c>
      <c r="N851" t="s">
        <v>260</v>
      </c>
      <c r="O851" t="s">
        <v>117</v>
      </c>
      <c r="P851">
        <v>96950</v>
      </c>
      <c r="Q851" t="s">
        <v>118</v>
      </c>
      <c r="S851">
        <v>16704836526</v>
      </c>
      <c r="U851">
        <v>236220</v>
      </c>
      <c r="V851" t="s">
        <v>120</v>
      </c>
      <c r="X851" t="s">
        <v>255</v>
      </c>
      <c r="Y851" t="s">
        <v>256</v>
      </c>
      <c r="Z851" t="s">
        <v>257</v>
      </c>
      <c r="AA851" t="s">
        <v>258</v>
      </c>
      <c r="AB851" t="s">
        <v>267</v>
      </c>
      <c r="AC851" t="s">
        <v>266</v>
      </c>
      <c r="AD851" t="s">
        <v>116</v>
      </c>
      <c r="AE851" t="s">
        <v>117</v>
      </c>
      <c r="AF851">
        <v>96950</v>
      </c>
      <c r="AG851" t="s">
        <v>118</v>
      </c>
      <c r="AI851">
        <v>16704836526</v>
      </c>
      <c r="AK851" t="s">
        <v>261</v>
      </c>
      <c r="BC851" t="str">
        <f>"47-2044.00"</f>
        <v>47-2044.00</v>
      </c>
      <c r="BD851" t="s">
        <v>3433</v>
      </c>
      <c r="BE851" t="s">
        <v>3434</v>
      </c>
      <c r="BF851" t="s">
        <v>3435</v>
      </c>
      <c r="BG851">
        <v>5</v>
      </c>
      <c r="BI851" s="1">
        <v>44136</v>
      </c>
      <c r="BJ851" s="1">
        <v>44469</v>
      </c>
      <c r="BM851">
        <v>40</v>
      </c>
      <c r="BN851">
        <v>0</v>
      </c>
      <c r="BO851">
        <v>8</v>
      </c>
      <c r="BP851">
        <v>8</v>
      </c>
      <c r="BQ851">
        <v>8</v>
      </c>
      <c r="BR851">
        <v>8</v>
      </c>
      <c r="BS851">
        <v>8</v>
      </c>
      <c r="BT851">
        <v>0</v>
      </c>
      <c r="BU851" t="str">
        <f t="shared" ref="BU851:BU856" si="49">"8:00 AM"</f>
        <v>8:00 AM</v>
      </c>
      <c r="BV851" t="str">
        <f t="shared" si="48"/>
        <v>5:00 PM</v>
      </c>
      <c r="BW851" t="s">
        <v>162</v>
      </c>
      <c r="BX851">
        <v>0</v>
      </c>
      <c r="BY851">
        <v>12</v>
      </c>
      <c r="BZ851" t="s">
        <v>111</v>
      </c>
      <c r="CA851">
        <v>0</v>
      </c>
      <c r="CB851" t="s">
        <v>3436</v>
      </c>
      <c r="CC851" t="s">
        <v>266</v>
      </c>
      <c r="CD851" t="s">
        <v>3384</v>
      </c>
      <c r="CE851" t="s">
        <v>116</v>
      </c>
      <c r="CF851" t="s">
        <v>117</v>
      </c>
      <c r="CG851">
        <v>96950</v>
      </c>
      <c r="CH851" s="3">
        <v>10.039999999999999</v>
      </c>
      <c r="CI851" s="3">
        <v>10.039999999999999</v>
      </c>
      <c r="CJ851" s="3">
        <v>15.06</v>
      </c>
      <c r="CK851" s="3">
        <v>15.06</v>
      </c>
      <c r="CL851" t="s">
        <v>132</v>
      </c>
      <c r="CM851" t="s">
        <v>268</v>
      </c>
      <c r="CN851" t="s">
        <v>133</v>
      </c>
      <c r="CP851" t="s">
        <v>134</v>
      </c>
      <c r="CQ851" t="s">
        <v>134</v>
      </c>
      <c r="CR851" t="s">
        <v>111</v>
      </c>
      <c r="CS851" t="s">
        <v>134</v>
      </c>
      <c r="CT851" t="s">
        <v>119</v>
      </c>
      <c r="CU851" t="s">
        <v>134</v>
      </c>
      <c r="CV851" t="s">
        <v>119</v>
      </c>
      <c r="CW851" t="s">
        <v>268</v>
      </c>
      <c r="CX851">
        <v>16704836526</v>
      </c>
      <c r="CY851" t="s">
        <v>261</v>
      </c>
      <c r="CZ851" t="s">
        <v>119</v>
      </c>
      <c r="DA851" t="s">
        <v>134</v>
      </c>
      <c r="DB851" t="s">
        <v>111</v>
      </c>
    </row>
    <row r="852" spans="1:111" ht="15" customHeight="1" x14ac:dyDescent="0.25">
      <c r="A852" t="s">
        <v>3380</v>
      </c>
      <c r="B852" t="s">
        <v>137</v>
      </c>
      <c r="C852" s="1">
        <v>44131.851139004626</v>
      </c>
      <c r="D852" s="1">
        <v>44169</v>
      </c>
      <c r="E852" t="s">
        <v>110</v>
      </c>
      <c r="G852" t="s">
        <v>111</v>
      </c>
      <c r="H852" t="s">
        <v>111</v>
      </c>
      <c r="I852" t="s">
        <v>111</v>
      </c>
      <c r="J852" t="s">
        <v>251</v>
      </c>
      <c r="K852" t="s">
        <v>3381</v>
      </c>
      <c r="L852" t="s">
        <v>266</v>
      </c>
      <c r="M852" t="s">
        <v>3382</v>
      </c>
      <c r="N852" t="s">
        <v>260</v>
      </c>
      <c r="O852" t="s">
        <v>117</v>
      </c>
      <c r="P852">
        <v>96950</v>
      </c>
      <c r="Q852" t="s">
        <v>118</v>
      </c>
      <c r="S852">
        <v>16704836526</v>
      </c>
      <c r="U852">
        <v>236220</v>
      </c>
      <c r="V852" t="s">
        <v>120</v>
      </c>
      <c r="X852" t="s">
        <v>255</v>
      </c>
      <c r="Y852" t="s">
        <v>256</v>
      </c>
      <c r="Z852" t="s">
        <v>257</v>
      </c>
      <c r="AA852" t="s">
        <v>258</v>
      </c>
      <c r="AB852" t="s">
        <v>3383</v>
      </c>
      <c r="AC852" t="s">
        <v>3384</v>
      </c>
      <c r="AD852" t="s">
        <v>2078</v>
      </c>
      <c r="AE852" t="s">
        <v>117</v>
      </c>
      <c r="AF852">
        <v>96950</v>
      </c>
      <c r="AG852" t="s">
        <v>118</v>
      </c>
      <c r="AI852">
        <v>16704836526</v>
      </c>
      <c r="AK852" t="s">
        <v>261</v>
      </c>
      <c r="BC852" t="str">
        <f>"47-2152.02"</f>
        <v>47-2152.02</v>
      </c>
      <c r="BD852" t="s">
        <v>2592</v>
      </c>
      <c r="BE852" t="s">
        <v>3385</v>
      </c>
      <c r="BF852" t="s">
        <v>3386</v>
      </c>
      <c r="BG852">
        <v>5</v>
      </c>
      <c r="BH852">
        <v>5</v>
      </c>
      <c r="BI852" s="1">
        <v>44136</v>
      </c>
      <c r="BJ852" s="1">
        <v>44469</v>
      </c>
      <c r="BK852" s="1">
        <v>44169</v>
      </c>
      <c r="BL852" s="1">
        <v>44469</v>
      </c>
      <c r="BM852">
        <v>40</v>
      </c>
      <c r="BN852">
        <v>0</v>
      </c>
      <c r="BO852">
        <v>8</v>
      </c>
      <c r="BP852">
        <v>8</v>
      </c>
      <c r="BQ852">
        <v>8</v>
      </c>
      <c r="BR852">
        <v>8</v>
      </c>
      <c r="BS852">
        <v>8</v>
      </c>
      <c r="BT852">
        <v>0</v>
      </c>
      <c r="BU852" t="str">
        <f t="shared" si="49"/>
        <v>8:00 AM</v>
      </c>
      <c r="BV852" t="str">
        <f t="shared" si="48"/>
        <v>5:00 PM</v>
      </c>
      <c r="BW852" t="s">
        <v>128</v>
      </c>
      <c r="BX852">
        <v>0</v>
      </c>
      <c r="BY852">
        <v>24</v>
      </c>
      <c r="BZ852" t="s">
        <v>111</v>
      </c>
      <c r="CA852">
        <v>0</v>
      </c>
      <c r="CB852" s="2" t="s">
        <v>3387</v>
      </c>
      <c r="CC852" t="s">
        <v>266</v>
      </c>
      <c r="CD852" t="s">
        <v>267</v>
      </c>
      <c r="CE852" t="s">
        <v>116</v>
      </c>
      <c r="CF852" t="s">
        <v>117</v>
      </c>
      <c r="CG852">
        <v>96950</v>
      </c>
      <c r="CH852" s="3">
        <v>10.039999999999999</v>
      </c>
      <c r="CI852" s="3">
        <v>10.039999999999999</v>
      </c>
      <c r="CJ852" s="3">
        <v>15.06</v>
      </c>
      <c r="CK852" s="3">
        <v>15.06</v>
      </c>
      <c r="CL852" t="s">
        <v>132</v>
      </c>
      <c r="CM852" t="s">
        <v>268</v>
      </c>
      <c r="CN852" t="s">
        <v>133</v>
      </c>
      <c r="CP852" t="s">
        <v>134</v>
      </c>
      <c r="CQ852" t="s">
        <v>134</v>
      </c>
      <c r="CR852" t="s">
        <v>111</v>
      </c>
      <c r="CS852" t="s">
        <v>134</v>
      </c>
      <c r="CT852" t="s">
        <v>119</v>
      </c>
      <c r="CU852" t="s">
        <v>134</v>
      </c>
      <c r="CV852" t="s">
        <v>119</v>
      </c>
      <c r="CW852" t="s">
        <v>268</v>
      </c>
      <c r="CX852">
        <v>16704836526</v>
      </c>
      <c r="CY852" t="s">
        <v>261</v>
      </c>
      <c r="CZ852" t="s">
        <v>119</v>
      </c>
      <c r="DA852" t="s">
        <v>134</v>
      </c>
      <c r="DB852" t="s">
        <v>111</v>
      </c>
    </row>
    <row r="853" spans="1:111" ht="15" customHeight="1" x14ac:dyDescent="0.25">
      <c r="A853" t="s">
        <v>4878</v>
      </c>
      <c r="B853" t="s">
        <v>109</v>
      </c>
      <c r="C853" s="1">
        <v>44131.853411805554</v>
      </c>
      <c r="D853" s="1">
        <v>44168</v>
      </c>
      <c r="E853" t="s">
        <v>110</v>
      </c>
      <c r="G853" t="s">
        <v>111</v>
      </c>
      <c r="H853" t="s">
        <v>111</v>
      </c>
      <c r="I853" t="s">
        <v>111</v>
      </c>
      <c r="J853" t="s">
        <v>251</v>
      </c>
      <c r="K853" t="s">
        <v>3381</v>
      </c>
      <c r="L853" t="s">
        <v>266</v>
      </c>
      <c r="M853" t="s">
        <v>267</v>
      </c>
      <c r="N853" t="s">
        <v>260</v>
      </c>
      <c r="O853" t="s">
        <v>117</v>
      </c>
      <c r="P853">
        <v>96950</v>
      </c>
      <c r="Q853" t="s">
        <v>118</v>
      </c>
      <c r="S853">
        <v>16704836526</v>
      </c>
      <c r="U853">
        <v>236220</v>
      </c>
      <c r="V853" t="s">
        <v>120</v>
      </c>
      <c r="X853" t="s">
        <v>255</v>
      </c>
      <c r="Y853" t="s">
        <v>256</v>
      </c>
      <c r="Z853" t="s">
        <v>257</v>
      </c>
      <c r="AA853" t="s">
        <v>4879</v>
      </c>
      <c r="AB853" t="s">
        <v>266</v>
      </c>
      <c r="AC853" t="s">
        <v>3383</v>
      </c>
      <c r="AD853" t="s">
        <v>116</v>
      </c>
      <c r="AE853" t="s">
        <v>117</v>
      </c>
      <c r="AF853">
        <v>96950</v>
      </c>
      <c r="AG853" t="s">
        <v>118</v>
      </c>
      <c r="AI853">
        <v>16704836526</v>
      </c>
      <c r="AK853" t="s">
        <v>261</v>
      </c>
      <c r="BC853" t="str">
        <f>"47-2221.00"</f>
        <v>47-2221.00</v>
      </c>
      <c r="BD853" t="s">
        <v>2468</v>
      </c>
      <c r="BE853" t="s">
        <v>4880</v>
      </c>
      <c r="BF853" t="s">
        <v>4881</v>
      </c>
      <c r="BG853">
        <v>5</v>
      </c>
      <c r="BI853" s="1">
        <v>44136</v>
      </c>
      <c r="BJ853" s="1">
        <v>44469</v>
      </c>
      <c r="BM853">
        <v>40</v>
      </c>
      <c r="BN853">
        <v>0</v>
      </c>
      <c r="BO853">
        <v>8</v>
      </c>
      <c r="BP853">
        <v>8</v>
      </c>
      <c r="BQ853">
        <v>8</v>
      </c>
      <c r="BR853">
        <v>8</v>
      </c>
      <c r="BS853">
        <v>8</v>
      </c>
      <c r="BT853">
        <v>0</v>
      </c>
      <c r="BU853" t="str">
        <f t="shared" si="49"/>
        <v>8:00 AM</v>
      </c>
      <c r="BV853" t="str">
        <f t="shared" si="48"/>
        <v>5:00 PM</v>
      </c>
      <c r="BW853" t="s">
        <v>128</v>
      </c>
      <c r="BX853">
        <v>0</v>
      </c>
      <c r="BY853">
        <v>12</v>
      </c>
      <c r="BZ853" t="s">
        <v>111</v>
      </c>
      <c r="CA853">
        <v>0</v>
      </c>
      <c r="CB853" s="2" t="s">
        <v>4882</v>
      </c>
      <c r="CC853" t="s">
        <v>253</v>
      </c>
      <c r="CD853" t="s">
        <v>267</v>
      </c>
      <c r="CE853" t="s">
        <v>260</v>
      </c>
      <c r="CF853" t="s">
        <v>117</v>
      </c>
      <c r="CG853">
        <v>96950</v>
      </c>
      <c r="CH853" s="3">
        <v>10.039999999999999</v>
      </c>
      <c r="CI853" s="3">
        <v>10.039999999999999</v>
      </c>
      <c r="CJ853" s="3">
        <v>15.06</v>
      </c>
      <c r="CK853" s="3">
        <v>15.06</v>
      </c>
      <c r="CL853" t="s">
        <v>132</v>
      </c>
      <c r="CN853" t="s">
        <v>133</v>
      </c>
      <c r="CP853" t="s">
        <v>134</v>
      </c>
      <c r="CQ853" t="s">
        <v>134</v>
      </c>
      <c r="CR853" t="s">
        <v>111</v>
      </c>
      <c r="CS853" t="s">
        <v>134</v>
      </c>
      <c r="CT853" t="s">
        <v>119</v>
      </c>
      <c r="CU853" t="s">
        <v>134</v>
      </c>
      <c r="CV853" t="s">
        <v>119</v>
      </c>
      <c r="CW853" t="s">
        <v>268</v>
      </c>
      <c r="CX853">
        <v>16704836526</v>
      </c>
      <c r="CY853" t="s">
        <v>261</v>
      </c>
      <c r="CZ853" t="s">
        <v>119</v>
      </c>
      <c r="DA853" t="s">
        <v>134</v>
      </c>
      <c r="DB853" t="s">
        <v>111</v>
      </c>
    </row>
    <row r="854" spans="1:111" ht="15" customHeight="1" x14ac:dyDescent="0.25">
      <c r="A854" t="s">
        <v>9683</v>
      </c>
      <c r="B854" t="s">
        <v>109</v>
      </c>
      <c r="C854" s="1">
        <v>44131.856731481479</v>
      </c>
      <c r="D854" s="1">
        <v>44168</v>
      </c>
      <c r="E854" t="s">
        <v>110</v>
      </c>
      <c r="G854" t="s">
        <v>111</v>
      </c>
      <c r="H854" t="s">
        <v>111</v>
      </c>
      <c r="I854" t="s">
        <v>111</v>
      </c>
      <c r="J854" t="s">
        <v>251</v>
      </c>
      <c r="K854" t="s">
        <v>3381</v>
      </c>
      <c r="L854" t="s">
        <v>253</v>
      </c>
      <c r="M854" t="s">
        <v>4481</v>
      </c>
      <c r="N854" t="s">
        <v>260</v>
      </c>
      <c r="O854" t="s">
        <v>117</v>
      </c>
      <c r="P854">
        <v>96950</v>
      </c>
      <c r="Q854" t="s">
        <v>118</v>
      </c>
      <c r="S854">
        <v>16704836526</v>
      </c>
      <c r="U854">
        <v>236220</v>
      </c>
      <c r="V854" t="s">
        <v>120</v>
      </c>
      <c r="X854" t="s">
        <v>255</v>
      </c>
      <c r="Y854" t="s">
        <v>9684</v>
      </c>
      <c r="Z854" t="s">
        <v>257</v>
      </c>
      <c r="AA854" t="s">
        <v>258</v>
      </c>
      <c r="AB854" t="s">
        <v>266</v>
      </c>
      <c r="AC854" t="s">
        <v>9685</v>
      </c>
      <c r="AD854" t="s">
        <v>116</v>
      </c>
      <c r="AE854" t="s">
        <v>117</v>
      </c>
      <c r="AF854">
        <v>96950</v>
      </c>
      <c r="AG854" t="s">
        <v>118</v>
      </c>
      <c r="AI854">
        <v>16704836526</v>
      </c>
      <c r="AK854" t="s">
        <v>261</v>
      </c>
      <c r="BC854" t="str">
        <f>"47-2031.01"</f>
        <v>47-2031.01</v>
      </c>
      <c r="BD854" t="s">
        <v>7131</v>
      </c>
      <c r="BE854" t="s">
        <v>9686</v>
      </c>
      <c r="BF854" t="s">
        <v>7831</v>
      </c>
      <c r="BG854">
        <v>5</v>
      </c>
      <c r="BI854" s="1">
        <v>44136</v>
      </c>
      <c r="BJ854" s="1">
        <v>44469</v>
      </c>
      <c r="BM854">
        <v>40</v>
      </c>
      <c r="BN854">
        <v>0</v>
      </c>
      <c r="BO854">
        <v>8</v>
      </c>
      <c r="BP854">
        <v>8</v>
      </c>
      <c r="BQ854">
        <v>8</v>
      </c>
      <c r="BR854">
        <v>8</v>
      </c>
      <c r="BS854">
        <v>8</v>
      </c>
      <c r="BT854">
        <v>0</v>
      </c>
      <c r="BU854" t="str">
        <f t="shared" si="49"/>
        <v>8:00 AM</v>
      </c>
      <c r="BV854" t="str">
        <f t="shared" si="48"/>
        <v>5:00 PM</v>
      </c>
      <c r="BW854" t="s">
        <v>128</v>
      </c>
      <c r="BX854">
        <v>0</v>
      </c>
      <c r="BY854">
        <v>12</v>
      </c>
      <c r="BZ854" t="s">
        <v>111</v>
      </c>
      <c r="CA854">
        <v>0</v>
      </c>
      <c r="CB854" t="s">
        <v>9687</v>
      </c>
      <c r="CC854" t="s">
        <v>253</v>
      </c>
      <c r="CD854" t="s">
        <v>267</v>
      </c>
      <c r="CE854" t="s">
        <v>116</v>
      </c>
      <c r="CF854" t="s">
        <v>117</v>
      </c>
      <c r="CG854">
        <v>96950</v>
      </c>
      <c r="CH854" s="3">
        <v>13.78</v>
      </c>
      <c r="CI854" s="3">
        <v>13.78</v>
      </c>
      <c r="CJ854" s="3">
        <v>20.67</v>
      </c>
      <c r="CK854" s="3">
        <v>20.67</v>
      </c>
      <c r="CL854" t="s">
        <v>132</v>
      </c>
      <c r="CM854" t="s">
        <v>509</v>
      </c>
      <c r="CN854" t="s">
        <v>133</v>
      </c>
      <c r="CP854" t="s">
        <v>134</v>
      </c>
      <c r="CQ854" t="s">
        <v>134</v>
      </c>
      <c r="CR854" t="s">
        <v>111</v>
      </c>
      <c r="CS854" t="s">
        <v>134</v>
      </c>
      <c r="CT854" t="s">
        <v>119</v>
      </c>
      <c r="CU854" t="s">
        <v>134</v>
      </c>
      <c r="CV854" t="s">
        <v>119</v>
      </c>
      <c r="CW854" t="s">
        <v>509</v>
      </c>
      <c r="CX854">
        <v>16704836526</v>
      </c>
      <c r="CY854" t="s">
        <v>261</v>
      </c>
      <c r="CZ854" t="s">
        <v>119</v>
      </c>
      <c r="DA854" t="s">
        <v>134</v>
      </c>
      <c r="DB854" t="s">
        <v>111</v>
      </c>
    </row>
    <row r="855" spans="1:111" ht="15" customHeight="1" x14ac:dyDescent="0.25">
      <c r="A855" t="s">
        <v>250</v>
      </c>
      <c r="B855" t="s">
        <v>109</v>
      </c>
      <c r="C855" s="1">
        <v>44131.85918738426</v>
      </c>
      <c r="D855" s="1">
        <v>44168</v>
      </c>
      <c r="E855" t="s">
        <v>110</v>
      </c>
      <c r="G855" t="s">
        <v>111</v>
      </c>
      <c r="H855" t="s">
        <v>111</v>
      </c>
      <c r="I855" t="s">
        <v>111</v>
      </c>
      <c r="J855" t="s">
        <v>251</v>
      </c>
      <c r="K855" t="s">
        <v>252</v>
      </c>
      <c r="L855" t="s">
        <v>253</v>
      </c>
      <c r="M855" t="s">
        <v>254</v>
      </c>
      <c r="N855" t="s">
        <v>116</v>
      </c>
      <c r="O855" t="s">
        <v>117</v>
      </c>
      <c r="P855">
        <v>96950</v>
      </c>
      <c r="Q855" t="s">
        <v>118</v>
      </c>
      <c r="S855">
        <v>16704836526</v>
      </c>
      <c r="U855">
        <v>236220</v>
      </c>
      <c r="V855" t="s">
        <v>120</v>
      </c>
      <c r="X855" t="s">
        <v>255</v>
      </c>
      <c r="Y855" t="s">
        <v>256</v>
      </c>
      <c r="Z855" t="s">
        <v>257</v>
      </c>
      <c r="AA855" t="s">
        <v>258</v>
      </c>
      <c r="AB855" t="s">
        <v>253</v>
      </c>
      <c r="AC855" t="s">
        <v>259</v>
      </c>
      <c r="AD855" t="s">
        <v>260</v>
      </c>
      <c r="AE855" t="s">
        <v>117</v>
      </c>
      <c r="AF855">
        <v>96950</v>
      </c>
      <c r="AG855" t="s">
        <v>118</v>
      </c>
      <c r="AI855">
        <v>16704836526</v>
      </c>
      <c r="AK855" t="s">
        <v>261</v>
      </c>
      <c r="BC855" t="str">
        <f>"47-2111.00"</f>
        <v>47-2111.00</v>
      </c>
      <c r="BD855" t="s">
        <v>262</v>
      </c>
      <c r="BE855" t="s">
        <v>263</v>
      </c>
      <c r="BF855" t="s">
        <v>264</v>
      </c>
      <c r="BG855">
        <v>5</v>
      </c>
      <c r="BI855" s="1">
        <v>44136</v>
      </c>
      <c r="BJ855" s="1">
        <v>44469</v>
      </c>
      <c r="BM855">
        <v>40</v>
      </c>
      <c r="BN855">
        <v>0</v>
      </c>
      <c r="BO855">
        <v>8</v>
      </c>
      <c r="BP855">
        <v>8</v>
      </c>
      <c r="BQ855">
        <v>8</v>
      </c>
      <c r="BR855">
        <v>8</v>
      </c>
      <c r="BS855">
        <v>8</v>
      </c>
      <c r="BT855">
        <v>0</v>
      </c>
      <c r="BU855" t="str">
        <f t="shared" si="49"/>
        <v>8:00 AM</v>
      </c>
      <c r="BV855" t="str">
        <f t="shared" si="48"/>
        <v>5:00 PM</v>
      </c>
      <c r="BW855" t="s">
        <v>128</v>
      </c>
      <c r="BX855">
        <v>0</v>
      </c>
      <c r="BY855">
        <v>24</v>
      </c>
      <c r="BZ855" t="s">
        <v>111</v>
      </c>
      <c r="CA855">
        <v>0</v>
      </c>
      <c r="CB855" s="2" t="s">
        <v>265</v>
      </c>
      <c r="CC855" t="s">
        <v>266</v>
      </c>
      <c r="CD855" t="s">
        <v>267</v>
      </c>
      <c r="CE855" t="s">
        <v>116</v>
      </c>
      <c r="CF855" t="s">
        <v>117</v>
      </c>
      <c r="CG855">
        <v>96950</v>
      </c>
      <c r="CH855" s="3">
        <v>10.53</v>
      </c>
      <c r="CI855" s="3">
        <v>10.53</v>
      </c>
      <c r="CJ855" s="3">
        <v>15.8</v>
      </c>
      <c r="CK855" s="3">
        <v>15.8</v>
      </c>
      <c r="CL855" t="s">
        <v>132</v>
      </c>
      <c r="CM855" t="s">
        <v>268</v>
      </c>
      <c r="CN855" t="s">
        <v>133</v>
      </c>
      <c r="CP855" t="s">
        <v>134</v>
      </c>
      <c r="CQ855" t="s">
        <v>134</v>
      </c>
      <c r="CR855" t="s">
        <v>111</v>
      </c>
      <c r="CS855" t="s">
        <v>134</v>
      </c>
      <c r="CT855" t="s">
        <v>119</v>
      </c>
      <c r="CU855" t="s">
        <v>134</v>
      </c>
      <c r="CV855" t="s">
        <v>119</v>
      </c>
      <c r="CW855" t="s">
        <v>268</v>
      </c>
      <c r="CX855">
        <v>16704836526</v>
      </c>
      <c r="CY855" t="s">
        <v>261</v>
      </c>
      <c r="CZ855" t="s">
        <v>119</v>
      </c>
      <c r="DA855" t="s">
        <v>134</v>
      </c>
      <c r="DB855" t="s">
        <v>111</v>
      </c>
    </row>
    <row r="856" spans="1:111" ht="15" customHeight="1" x14ac:dyDescent="0.25">
      <c r="A856" t="s">
        <v>7849</v>
      </c>
      <c r="B856" t="s">
        <v>109</v>
      </c>
      <c r="C856" s="1">
        <v>44131.919994097225</v>
      </c>
      <c r="D856" s="1">
        <v>44183</v>
      </c>
      <c r="E856" t="s">
        <v>110</v>
      </c>
      <c r="G856" t="s">
        <v>111</v>
      </c>
      <c r="H856" t="s">
        <v>111</v>
      </c>
      <c r="I856" t="s">
        <v>111</v>
      </c>
      <c r="J856" t="s">
        <v>7850</v>
      </c>
      <c r="L856" t="s">
        <v>7851</v>
      </c>
      <c r="M856" t="s">
        <v>7852</v>
      </c>
      <c r="N856" t="s">
        <v>116</v>
      </c>
      <c r="O856" t="s">
        <v>117</v>
      </c>
      <c r="P856">
        <v>96950</v>
      </c>
      <c r="Q856" t="s">
        <v>118</v>
      </c>
      <c r="R856" t="s">
        <v>119</v>
      </c>
      <c r="S856">
        <v>16704833670</v>
      </c>
      <c r="T856">
        <v>0</v>
      </c>
      <c r="U856">
        <v>56152</v>
      </c>
      <c r="V856" t="s">
        <v>120</v>
      </c>
      <c r="X856" t="s">
        <v>2353</v>
      </c>
      <c r="Y856" t="s">
        <v>7853</v>
      </c>
      <c r="Z856" t="s">
        <v>119</v>
      </c>
      <c r="AA856" t="s">
        <v>123</v>
      </c>
      <c r="AB856" t="s">
        <v>7851</v>
      </c>
      <c r="AC856" t="s">
        <v>7852</v>
      </c>
      <c r="AD856" t="s">
        <v>116</v>
      </c>
      <c r="AE856" t="s">
        <v>117</v>
      </c>
      <c r="AF856">
        <v>96950</v>
      </c>
      <c r="AG856" t="s">
        <v>118</v>
      </c>
      <c r="AH856" t="s">
        <v>119</v>
      </c>
      <c r="AI856">
        <v>16704833670</v>
      </c>
      <c r="AJ856">
        <v>0</v>
      </c>
      <c r="AK856" t="s">
        <v>7854</v>
      </c>
      <c r="BC856" t="str">
        <f>"43-1011.00"</f>
        <v>43-1011.00</v>
      </c>
      <c r="BD856" t="s">
        <v>730</v>
      </c>
      <c r="BE856" t="s">
        <v>7855</v>
      </c>
      <c r="BF856" t="s">
        <v>5421</v>
      </c>
      <c r="BG856">
        <v>1</v>
      </c>
      <c r="BI856" s="1">
        <v>44166</v>
      </c>
      <c r="BJ856" s="1">
        <v>44469</v>
      </c>
      <c r="BM856">
        <v>40</v>
      </c>
      <c r="BN856">
        <v>0</v>
      </c>
      <c r="BO856">
        <v>8</v>
      </c>
      <c r="BP856">
        <v>8</v>
      </c>
      <c r="BQ856">
        <v>8</v>
      </c>
      <c r="BR856">
        <v>8</v>
      </c>
      <c r="BS856">
        <v>8</v>
      </c>
      <c r="BT856">
        <v>0</v>
      </c>
      <c r="BU856" t="str">
        <f t="shared" si="49"/>
        <v>8:00 AM</v>
      </c>
      <c r="BV856" t="str">
        <f t="shared" si="48"/>
        <v>5:00 PM</v>
      </c>
      <c r="BW856" t="s">
        <v>128</v>
      </c>
      <c r="BX856">
        <v>0</v>
      </c>
      <c r="BY856">
        <v>24</v>
      </c>
      <c r="BZ856" t="s">
        <v>111</v>
      </c>
      <c r="CA856">
        <v>0</v>
      </c>
      <c r="CB856" t="s">
        <v>7856</v>
      </c>
      <c r="CC856" t="s">
        <v>7851</v>
      </c>
      <c r="CD856" t="s">
        <v>7852</v>
      </c>
      <c r="CE856" t="s">
        <v>116</v>
      </c>
      <c r="CF856" t="s">
        <v>117</v>
      </c>
      <c r="CG856">
        <v>96950</v>
      </c>
      <c r="CH856" s="3">
        <v>13.62</v>
      </c>
      <c r="CI856" s="3">
        <v>13.62</v>
      </c>
      <c r="CJ856" s="3">
        <v>20.43</v>
      </c>
      <c r="CK856" s="3">
        <v>20.43</v>
      </c>
      <c r="CL856" t="s">
        <v>132</v>
      </c>
      <c r="CM856" t="s">
        <v>119</v>
      </c>
      <c r="CN856" t="s">
        <v>133</v>
      </c>
      <c r="CP856" t="s">
        <v>111</v>
      </c>
      <c r="CQ856" t="s">
        <v>134</v>
      </c>
      <c r="CR856" t="s">
        <v>111</v>
      </c>
      <c r="CS856" t="s">
        <v>134</v>
      </c>
      <c r="CT856" t="s">
        <v>119</v>
      </c>
      <c r="CU856" t="s">
        <v>134</v>
      </c>
      <c r="CV856" t="s">
        <v>119</v>
      </c>
      <c r="CW856" t="s">
        <v>119</v>
      </c>
      <c r="CX856">
        <v>16704833670</v>
      </c>
      <c r="CY856" t="s">
        <v>7854</v>
      </c>
      <c r="CZ856" t="s">
        <v>119</v>
      </c>
      <c r="DA856" t="s">
        <v>134</v>
      </c>
      <c r="DB856" t="s">
        <v>111</v>
      </c>
      <c r="DC856" t="s">
        <v>2353</v>
      </c>
      <c r="DD856" t="s">
        <v>7853</v>
      </c>
      <c r="DF856" t="s">
        <v>7850</v>
      </c>
      <c r="DG856" t="s">
        <v>7854</v>
      </c>
    </row>
    <row r="857" spans="1:111" ht="15" customHeight="1" x14ac:dyDescent="0.25">
      <c r="A857" t="s">
        <v>9424</v>
      </c>
      <c r="B857" t="s">
        <v>193</v>
      </c>
      <c r="C857" s="1">
        <v>44131.97728564815</v>
      </c>
      <c r="D857" s="1">
        <v>44161</v>
      </c>
      <c r="E857" t="s">
        <v>110</v>
      </c>
      <c r="G857" t="s">
        <v>134</v>
      </c>
      <c r="H857" t="s">
        <v>111</v>
      </c>
      <c r="I857" t="s">
        <v>111</v>
      </c>
      <c r="J857" t="s">
        <v>9425</v>
      </c>
      <c r="K857" t="s">
        <v>9426</v>
      </c>
      <c r="L857" t="s">
        <v>1878</v>
      </c>
      <c r="M857" t="s">
        <v>9427</v>
      </c>
      <c r="N857" t="s">
        <v>154</v>
      </c>
      <c r="O857" t="s">
        <v>117</v>
      </c>
      <c r="P857">
        <v>96950</v>
      </c>
      <c r="Q857" t="s">
        <v>118</v>
      </c>
      <c r="S857">
        <v>16702353716</v>
      </c>
      <c r="U857">
        <v>56152</v>
      </c>
      <c r="V857" t="s">
        <v>120</v>
      </c>
      <c r="X857" t="s">
        <v>4965</v>
      </c>
      <c r="Y857" t="s">
        <v>4966</v>
      </c>
      <c r="Z857" t="s">
        <v>3548</v>
      </c>
      <c r="AA857" t="s">
        <v>1877</v>
      </c>
      <c r="AB857" t="s">
        <v>9428</v>
      </c>
      <c r="AC857" t="s">
        <v>9427</v>
      </c>
      <c r="AD857" t="s">
        <v>154</v>
      </c>
      <c r="AE857" t="s">
        <v>117</v>
      </c>
      <c r="AF857">
        <v>96950</v>
      </c>
      <c r="AG857" t="s">
        <v>118</v>
      </c>
      <c r="AI857">
        <v>16702353716</v>
      </c>
      <c r="AK857" t="s">
        <v>4968</v>
      </c>
      <c r="BC857" t="str">
        <f>"43-6011.00"</f>
        <v>43-6011.00</v>
      </c>
      <c r="BD857" t="s">
        <v>573</v>
      </c>
      <c r="BE857" t="s">
        <v>9429</v>
      </c>
      <c r="BF857" t="s">
        <v>4220</v>
      </c>
      <c r="BG857">
        <v>1</v>
      </c>
      <c r="BI857" s="1">
        <v>44200</v>
      </c>
      <c r="BJ857" s="1">
        <v>44469</v>
      </c>
      <c r="BM857">
        <v>40</v>
      </c>
      <c r="BN857">
        <v>0</v>
      </c>
      <c r="BO857">
        <v>8</v>
      </c>
      <c r="BP857">
        <v>8</v>
      </c>
      <c r="BQ857">
        <v>8</v>
      </c>
      <c r="BR857">
        <v>8</v>
      </c>
      <c r="BS857">
        <v>8</v>
      </c>
      <c r="BT857">
        <v>0</v>
      </c>
      <c r="BU857" t="str">
        <f>"9:00 AM"</f>
        <v>9:00 AM</v>
      </c>
      <c r="BV857" t="str">
        <f>"6:00 PM"</f>
        <v>6:00 PM</v>
      </c>
      <c r="BW857" t="s">
        <v>349</v>
      </c>
      <c r="BX857">
        <v>0</v>
      </c>
      <c r="BY857">
        <v>24</v>
      </c>
      <c r="BZ857" t="s">
        <v>111</v>
      </c>
      <c r="CA857">
        <v>0</v>
      </c>
      <c r="CB857" t="s">
        <v>9430</v>
      </c>
      <c r="CC857" t="s">
        <v>1878</v>
      </c>
      <c r="CD857" t="s">
        <v>9427</v>
      </c>
      <c r="CE857" t="s">
        <v>154</v>
      </c>
      <c r="CF857" t="s">
        <v>117</v>
      </c>
      <c r="CG857">
        <v>96950</v>
      </c>
      <c r="CH857" s="3">
        <v>2678</v>
      </c>
      <c r="CI857" s="3">
        <v>2678</v>
      </c>
      <c r="CJ857" s="3">
        <v>0</v>
      </c>
      <c r="CK857" s="3">
        <v>0</v>
      </c>
      <c r="CL857" t="s">
        <v>952</v>
      </c>
      <c r="CM857" t="s">
        <v>1884</v>
      </c>
      <c r="CN857" t="s">
        <v>133</v>
      </c>
      <c r="CP857" t="s">
        <v>111</v>
      </c>
      <c r="CQ857" t="s">
        <v>134</v>
      </c>
      <c r="CR857" t="s">
        <v>111</v>
      </c>
      <c r="CS857" t="s">
        <v>111</v>
      </c>
      <c r="CT857" t="s">
        <v>134</v>
      </c>
      <c r="CU857" t="s">
        <v>134</v>
      </c>
      <c r="CV857" t="s">
        <v>119</v>
      </c>
      <c r="CW857" t="s">
        <v>235</v>
      </c>
      <c r="CX857">
        <v>16702353716</v>
      </c>
      <c r="CY857" t="s">
        <v>1885</v>
      </c>
      <c r="CZ857" t="s">
        <v>236</v>
      </c>
      <c r="DA857" t="s">
        <v>134</v>
      </c>
      <c r="DB857" t="s">
        <v>111</v>
      </c>
    </row>
    <row r="858" spans="1:111" ht="15" customHeight="1" x14ac:dyDescent="0.25">
      <c r="A858" t="s">
        <v>6423</v>
      </c>
      <c r="B858" t="s">
        <v>137</v>
      </c>
      <c r="C858" s="1">
        <v>44131.998302199077</v>
      </c>
      <c r="D858" s="1">
        <v>44173</v>
      </c>
      <c r="E858" t="s">
        <v>110</v>
      </c>
      <c r="G858" t="s">
        <v>111</v>
      </c>
      <c r="H858" t="s">
        <v>111</v>
      </c>
      <c r="I858" t="s">
        <v>111</v>
      </c>
      <c r="J858" t="s">
        <v>6424</v>
      </c>
      <c r="K858" t="s">
        <v>6425</v>
      </c>
      <c r="L858" t="s">
        <v>6426</v>
      </c>
      <c r="N858" t="s">
        <v>260</v>
      </c>
      <c r="O858" t="s">
        <v>117</v>
      </c>
      <c r="P858">
        <v>96950</v>
      </c>
      <c r="Q858" t="s">
        <v>118</v>
      </c>
      <c r="S858">
        <v>16709899450</v>
      </c>
      <c r="U858">
        <v>238220</v>
      </c>
      <c r="V858" t="s">
        <v>120</v>
      </c>
      <c r="X858" t="s">
        <v>6427</v>
      </c>
      <c r="Y858" t="s">
        <v>6428</v>
      </c>
      <c r="Z858" t="s">
        <v>6429</v>
      </c>
      <c r="AA858" t="s">
        <v>216</v>
      </c>
      <c r="AB858" t="s">
        <v>6426</v>
      </c>
      <c r="AD858" t="s">
        <v>116</v>
      </c>
      <c r="AE858" t="s">
        <v>117</v>
      </c>
      <c r="AF858">
        <v>96950</v>
      </c>
      <c r="AG858" t="s">
        <v>118</v>
      </c>
      <c r="AI858">
        <v>16709899450</v>
      </c>
      <c r="AK858" t="s">
        <v>6430</v>
      </c>
      <c r="BC858" t="str">
        <f>"49-9021.01"</f>
        <v>49-9021.01</v>
      </c>
      <c r="BD858" t="s">
        <v>816</v>
      </c>
      <c r="BE858" t="s">
        <v>6431</v>
      </c>
      <c r="BF858" t="s">
        <v>6432</v>
      </c>
      <c r="BG858">
        <v>3</v>
      </c>
      <c r="BH858">
        <v>3</v>
      </c>
      <c r="BI858" s="1">
        <v>44166</v>
      </c>
      <c r="BJ858" s="1">
        <v>44469</v>
      </c>
      <c r="BK858" s="1">
        <v>44173</v>
      </c>
      <c r="BL858" s="1">
        <v>44469</v>
      </c>
      <c r="BM858">
        <v>35</v>
      </c>
      <c r="BN858">
        <v>0</v>
      </c>
      <c r="BO858">
        <v>7</v>
      </c>
      <c r="BP858">
        <v>7</v>
      </c>
      <c r="BQ858">
        <v>7</v>
      </c>
      <c r="BR858">
        <v>7</v>
      </c>
      <c r="BS858">
        <v>7</v>
      </c>
      <c r="BT858">
        <v>0</v>
      </c>
      <c r="BU858" t="str">
        <f>"8:00 AM"</f>
        <v>8:00 AM</v>
      </c>
      <c r="BV858" t="str">
        <f>"4:00 PM"</f>
        <v>4:00 PM</v>
      </c>
      <c r="BW858" t="s">
        <v>128</v>
      </c>
      <c r="BX858">
        <v>0</v>
      </c>
      <c r="BY858">
        <v>24</v>
      </c>
      <c r="BZ858" t="s">
        <v>111</v>
      </c>
      <c r="CA858">
        <v>0</v>
      </c>
      <c r="CB858" t="s">
        <v>6433</v>
      </c>
      <c r="CC858" t="s">
        <v>6434</v>
      </c>
      <c r="CD858" t="s">
        <v>4333</v>
      </c>
      <c r="CE858" t="s">
        <v>116</v>
      </c>
      <c r="CF858" t="s">
        <v>117</v>
      </c>
      <c r="CG858">
        <v>96950</v>
      </c>
      <c r="CH858" s="3">
        <v>9.0299999999999994</v>
      </c>
      <c r="CI858" s="3">
        <v>9.0299999999999994</v>
      </c>
      <c r="CJ858" s="3">
        <v>13.55</v>
      </c>
      <c r="CK858" s="3">
        <v>13.55</v>
      </c>
      <c r="CL858" t="s">
        <v>132</v>
      </c>
      <c r="CM858" t="s">
        <v>268</v>
      </c>
      <c r="CN858" t="s">
        <v>133</v>
      </c>
      <c r="CP858" t="s">
        <v>111</v>
      </c>
      <c r="CQ858" t="s">
        <v>134</v>
      </c>
      <c r="CR858" t="s">
        <v>111</v>
      </c>
      <c r="CS858" t="s">
        <v>134</v>
      </c>
      <c r="CT858" t="s">
        <v>119</v>
      </c>
      <c r="CU858" t="s">
        <v>134</v>
      </c>
      <c r="CV858" t="s">
        <v>119</v>
      </c>
      <c r="CW858" t="s">
        <v>4632</v>
      </c>
      <c r="CX858">
        <v>16709899450</v>
      </c>
      <c r="CY858" t="s">
        <v>6430</v>
      </c>
      <c r="CZ858" t="s">
        <v>119</v>
      </c>
      <c r="DA858" t="s">
        <v>134</v>
      </c>
      <c r="DB858" t="s">
        <v>111</v>
      </c>
      <c r="DC858" t="s">
        <v>6427</v>
      </c>
      <c r="DD858" t="s">
        <v>6428</v>
      </c>
      <c r="DE858" t="s">
        <v>1012</v>
      </c>
      <c r="DF858" t="s">
        <v>6424</v>
      </c>
      <c r="DG858" t="s">
        <v>6430</v>
      </c>
    </row>
    <row r="859" spans="1:111" ht="15" customHeight="1" x14ac:dyDescent="0.25">
      <c r="A859" t="s">
        <v>5779</v>
      </c>
      <c r="B859" t="s">
        <v>137</v>
      </c>
      <c r="C859" s="1">
        <v>44132.051498726854</v>
      </c>
      <c r="D859" s="1">
        <v>44159</v>
      </c>
      <c r="E859" t="s">
        <v>138</v>
      </c>
      <c r="F859" s="1">
        <v>44103.833333333336</v>
      </c>
      <c r="G859" t="s">
        <v>134</v>
      </c>
      <c r="H859" t="s">
        <v>111</v>
      </c>
      <c r="I859" t="s">
        <v>111</v>
      </c>
      <c r="J859" t="s">
        <v>5780</v>
      </c>
      <c r="K859" t="s">
        <v>5781</v>
      </c>
      <c r="L859" t="s">
        <v>5782</v>
      </c>
      <c r="N859" t="s">
        <v>154</v>
      </c>
      <c r="O859" t="s">
        <v>117</v>
      </c>
      <c r="P859">
        <v>96950</v>
      </c>
      <c r="Q859" t="s">
        <v>118</v>
      </c>
      <c r="S859">
        <v>16702346412</v>
      </c>
      <c r="U859">
        <v>72111</v>
      </c>
      <c r="V859" t="s">
        <v>120</v>
      </c>
      <c r="X859" t="s">
        <v>5783</v>
      </c>
      <c r="Y859" t="s">
        <v>5784</v>
      </c>
      <c r="AA859" t="s">
        <v>5785</v>
      </c>
      <c r="AB859" t="s">
        <v>5782</v>
      </c>
      <c r="AD859" t="s">
        <v>154</v>
      </c>
      <c r="AE859" t="s">
        <v>117</v>
      </c>
      <c r="AF859">
        <v>96950</v>
      </c>
      <c r="AG859" t="s">
        <v>118</v>
      </c>
      <c r="AI859">
        <v>16702346412</v>
      </c>
      <c r="AK859" t="s">
        <v>5786</v>
      </c>
      <c r="BC859" t="str">
        <f>"39-1021.00"</f>
        <v>39-1021.00</v>
      </c>
      <c r="BD859" t="s">
        <v>1852</v>
      </c>
      <c r="BE859" t="s">
        <v>5787</v>
      </c>
      <c r="BF859" t="s">
        <v>5788</v>
      </c>
      <c r="BG859">
        <v>1</v>
      </c>
      <c r="BH859">
        <v>1</v>
      </c>
      <c r="BI859" s="1">
        <v>44105</v>
      </c>
      <c r="BJ859" s="1">
        <v>44469</v>
      </c>
      <c r="BK859" s="1">
        <v>44159</v>
      </c>
      <c r="BL859" s="1">
        <v>44469</v>
      </c>
      <c r="BM859">
        <v>40</v>
      </c>
      <c r="BN859">
        <v>8</v>
      </c>
      <c r="BO859">
        <v>8</v>
      </c>
      <c r="BP859">
        <v>0</v>
      </c>
      <c r="BQ859">
        <v>0</v>
      </c>
      <c r="BR859">
        <v>8</v>
      </c>
      <c r="BS859">
        <v>8</v>
      </c>
      <c r="BT859">
        <v>8</v>
      </c>
      <c r="BU859" t="str">
        <f>"6:00 AM"</f>
        <v>6:00 AM</v>
      </c>
      <c r="BV859" t="str">
        <f>"2:00 PM"</f>
        <v>2:00 PM</v>
      </c>
      <c r="BW859" t="s">
        <v>349</v>
      </c>
      <c r="BX859">
        <v>0</v>
      </c>
      <c r="BY859">
        <v>24</v>
      </c>
      <c r="BZ859" t="s">
        <v>134</v>
      </c>
      <c r="CA859">
        <v>10</v>
      </c>
      <c r="CB859" s="2" t="s">
        <v>5789</v>
      </c>
      <c r="CC859" t="s">
        <v>5790</v>
      </c>
      <c r="CD859" t="s">
        <v>5791</v>
      </c>
      <c r="CE859" t="s">
        <v>154</v>
      </c>
      <c r="CF859" t="s">
        <v>117</v>
      </c>
      <c r="CG859">
        <v>96950</v>
      </c>
      <c r="CH859" s="3">
        <v>2672</v>
      </c>
      <c r="CI859" s="3">
        <v>3800</v>
      </c>
      <c r="CL859" t="s">
        <v>952</v>
      </c>
      <c r="CM859" t="s">
        <v>5792</v>
      </c>
      <c r="CN859" t="s">
        <v>133</v>
      </c>
      <c r="CP859" t="s">
        <v>111</v>
      </c>
      <c r="CQ859" t="s">
        <v>134</v>
      </c>
      <c r="CR859" t="s">
        <v>111</v>
      </c>
      <c r="CS859" t="s">
        <v>111</v>
      </c>
      <c r="CT859" t="s">
        <v>119</v>
      </c>
      <c r="CU859" t="s">
        <v>134</v>
      </c>
      <c r="CV859" t="s">
        <v>119</v>
      </c>
      <c r="CW859" t="s">
        <v>5793</v>
      </c>
      <c r="CX859">
        <v>16702346412</v>
      </c>
      <c r="CY859" t="s">
        <v>5794</v>
      </c>
      <c r="CZ859" t="s">
        <v>119</v>
      </c>
      <c r="DA859" t="s">
        <v>134</v>
      </c>
      <c r="DB859" t="s">
        <v>111</v>
      </c>
    </row>
    <row r="860" spans="1:111" ht="15" customHeight="1" x14ac:dyDescent="0.25">
      <c r="A860" t="s">
        <v>2955</v>
      </c>
      <c r="B860" t="s">
        <v>137</v>
      </c>
      <c r="C860" s="1">
        <v>44132.057148263892</v>
      </c>
      <c r="D860" s="1">
        <v>44159</v>
      </c>
      <c r="E860" t="s">
        <v>138</v>
      </c>
      <c r="F860" s="1">
        <v>44174.791666666664</v>
      </c>
      <c r="G860" t="s">
        <v>111</v>
      </c>
      <c r="H860" t="s">
        <v>111</v>
      </c>
      <c r="I860" t="s">
        <v>111</v>
      </c>
      <c r="J860" t="s">
        <v>2956</v>
      </c>
      <c r="L860" t="s">
        <v>2957</v>
      </c>
      <c r="N860" t="s">
        <v>116</v>
      </c>
      <c r="O860" t="s">
        <v>117</v>
      </c>
      <c r="P860">
        <v>96950</v>
      </c>
      <c r="Q860" t="s">
        <v>118</v>
      </c>
      <c r="S860">
        <v>16702353838</v>
      </c>
      <c r="U860">
        <v>42499</v>
      </c>
      <c r="V860" t="s">
        <v>120</v>
      </c>
      <c r="X860" t="s">
        <v>2958</v>
      </c>
      <c r="Y860" t="s">
        <v>2959</v>
      </c>
      <c r="Z860" t="s">
        <v>2960</v>
      </c>
      <c r="AA860" t="s">
        <v>1737</v>
      </c>
      <c r="AB860" t="s">
        <v>2957</v>
      </c>
      <c r="AD860" t="s">
        <v>727</v>
      </c>
      <c r="AE860" t="s">
        <v>117</v>
      </c>
      <c r="AF860">
        <v>96950</v>
      </c>
      <c r="AG860" t="s">
        <v>118</v>
      </c>
      <c r="AI860">
        <v>16702353838</v>
      </c>
      <c r="AK860" t="s">
        <v>2961</v>
      </c>
      <c r="BC860" t="str">
        <f>"37-2011.00"</f>
        <v>37-2011.00</v>
      </c>
      <c r="BD860" t="s">
        <v>898</v>
      </c>
      <c r="BE860" t="s">
        <v>2962</v>
      </c>
      <c r="BF860" t="s">
        <v>2963</v>
      </c>
      <c r="BG860">
        <v>1</v>
      </c>
      <c r="BH860">
        <v>1</v>
      </c>
      <c r="BI860" s="1">
        <v>44176</v>
      </c>
      <c r="BJ860" s="1">
        <v>44540</v>
      </c>
      <c r="BK860" s="1">
        <v>44176</v>
      </c>
      <c r="BL860" s="1">
        <v>44540</v>
      </c>
      <c r="BM860">
        <v>39</v>
      </c>
      <c r="BN860">
        <v>0</v>
      </c>
      <c r="BO860">
        <v>6.5</v>
      </c>
      <c r="BP860">
        <v>6.5</v>
      </c>
      <c r="BQ860">
        <v>6.5</v>
      </c>
      <c r="BR860">
        <v>6.5</v>
      </c>
      <c r="BS860">
        <v>6.5</v>
      </c>
      <c r="BT860">
        <v>6.5</v>
      </c>
      <c r="BU860" t="str">
        <f>"8:30 AM"</f>
        <v>8:30 AM</v>
      </c>
      <c r="BV860" t="str">
        <f>"5:00 PM"</f>
        <v>5:00 PM</v>
      </c>
      <c r="BW860" t="s">
        <v>128</v>
      </c>
      <c r="BX860">
        <v>0</v>
      </c>
      <c r="BY860">
        <v>6</v>
      </c>
      <c r="BZ860" t="s">
        <v>111</v>
      </c>
      <c r="CA860">
        <v>0</v>
      </c>
      <c r="CB860" t="s">
        <v>2964</v>
      </c>
      <c r="CC860" t="s">
        <v>2965</v>
      </c>
      <c r="CE860" t="s">
        <v>116</v>
      </c>
      <c r="CF860" t="s">
        <v>117</v>
      </c>
      <c r="CG860">
        <v>96950</v>
      </c>
      <c r="CH860" s="3">
        <v>8.5</v>
      </c>
      <c r="CI860" s="3">
        <v>8.5</v>
      </c>
      <c r="CJ860" s="3">
        <v>12.75</v>
      </c>
      <c r="CK860" s="3">
        <v>12.75</v>
      </c>
      <c r="CL860" t="s">
        <v>132</v>
      </c>
      <c r="CM860" t="s">
        <v>119</v>
      </c>
      <c r="CN860" t="s">
        <v>133</v>
      </c>
      <c r="CP860" t="s">
        <v>111</v>
      </c>
      <c r="CQ860" t="s">
        <v>134</v>
      </c>
      <c r="CR860" t="s">
        <v>111</v>
      </c>
      <c r="CS860" t="s">
        <v>134</v>
      </c>
      <c r="CT860" t="s">
        <v>119</v>
      </c>
      <c r="CU860" t="s">
        <v>134</v>
      </c>
      <c r="CV860" t="s">
        <v>119</v>
      </c>
      <c r="CW860" t="s">
        <v>2966</v>
      </c>
      <c r="CX860">
        <v>16702353838</v>
      </c>
      <c r="CY860" t="s">
        <v>2961</v>
      </c>
      <c r="CZ860" t="s">
        <v>119</v>
      </c>
      <c r="DA860" t="s">
        <v>134</v>
      </c>
      <c r="DB860" t="s">
        <v>111</v>
      </c>
    </row>
    <row r="861" spans="1:111" ht="15" customHeight="1" x14ac:dyDescent="0.25">
      <c r="A861" t="s">
        <v>1490</v>
      </c>
      <c r="B861" t="s">
        <v>137</v>
      </c>
      <c r="C861" s="1">
        <v>44132.092169444448</v>
      </c>
      <c r="D861" s="1">
        <v>44196</v>
      </c>
      <c r="E861" t="s">
        <v>110</v>
      </c>
      <c r="G861" t="s">
        <v>111</v>
      </c>
      <c r="H861" t="s">
        <v>111</v>
      </c>
      <c r="I861" t="s">
        <v>111</v>
      </c>
      <c r="J861" t="s">
        <v>1491</v>
      </c>
      <c r="K861" t="s">
        <v>1492</v>
      </c>
      <c r="L861" t="s">
        <v>1493</v>
      </c>
      <c r="M861" t="s">
        <v>1494</v>
      </c>
      <c r="N861" t="s">
        <v>116</v>
      </c>
      <c r="O861" t="s">
        <v>117</v>
      </c>
      <c r="P861">
        <v>96950</v>
      </c>
      <c r="Q861" t="s">
        <v>118</v>
      </c>
      <c r="S861">
        <v>16702359981</v>
      </c>
      <c r="U861">
        <v>561510</v>
      </c>
      <c r="V861" t="s">
        <v>120</v>
      </c>
      <c r="X861" t="s">
        <v>1221</v>
      </c>
      <c r="Y861" t="s">
        <v>1495</v>
      </c>
      <c r="Z861" t="s">
        <v>1496</v>
      </c>
      <c r="AA861" t="s">
        <v>123</v>
      </c>
      <c r="AB861" t="s">
        <v>1493</v>
      </c>
      <c r="AC861" t="s">
        <v>1494</v>
      </c>
      <c r="AD861" t="s">
        <v>116</v>
      </c>
      <c r="AE861" t="s">
        <v>117</v>
      </c>
      <c r="AF861">
        <v>96950</v>
      </c>
      <c r="AG861" t="s">
        <v>118</v>
      </c>
      <c r="AI861">
        <v>16702879981</v>
      </c>
      <c r="AK861" t="s">
        <v>1497</v>
      </c>
      <c r="BC861" t="str">
        <f>"11-2021.00"</f>
        <v>11-2021.00</v>
      </c>
      <c r="BD861" t="s">
        <v>1038</v>
      </c>
      <c r="BE861" t="s">
        <v>1498</v>
      </c>
      <c r="BF861" t="s">
        <v>1040</v>
      </c>
      <c r="BG861">
        <v>1</v>
      </c>
      <c r="BH861">
        <v>1</v>
      </c>
      <c r="BI861" s="1">
        <v>44211</v>
      </c>
      <c r="BJ861" s="1">
        <v>44575</v>
      </c>
      <c r="BK861" s="1">
        <v>44211</v>
      </c>
      <c r="BL861" s="1">
        <v>44575</v>
      </c>
      <c r="BM861">
        <v>40</v>
      </c>
      <c r="BN861">
        <v>0</v>
      </c>
      <c r="BO861">
        <v>8</v>
      </c>
      <c r="BP861">
        <v>8</v>
      </c>
      <c r="BQ861">
        <v>8</v>
      </c>
      <c r="BR861">
        <v>8</v>
      </c>
      <c r="BS861">
        <v>8</v>
      </c>
      <c r="BT861">
        <v>0</v>
      </c>
      <c r="BU861" t="str">
        <f>"10:00 AM"</f>
        <v>10:00 AM</v>
      </c>
      <c r="BV861" t="str">
        <f>"6:00 PM"</f>
        <v>6:00 PM</v>
      </c>
      <c r="BW861" t="s">
        <v>162</v>
      </c>
      <c r="BX861">
        <v>0</v>
      </c>
      <c r="BY861">
        <v>24</v>
      </c>
      <c r="BZ861" t="s">
        <v>134</v>
      </c>
      <c r="CA861">
        <v>1</v>
      </c>
      <c r="CB861" t="s">
        <v>1499</v>
      </c>
      <c r="CC861" t="s">
        <v>1494</v>
      </c>
      <c r="CD861" t="s">
        <v>1493</v>
      </c>
      <c r="CE861" t="s">
        <v>116</v>
      </c>
      <c r="CF861" t="s">
        <v>117</v>
      </c>
      <c r="CG861">
        <v>96950</v>
      </c>
      <c r="CH861" s="3">
        <v>27.93</v>
      </c>
      <c r="CI861" s="3">
        <v>27.93</v>
      </c>
      <c r="CJ861" s="3">
        <v>41.9</v>
      </c>
      <c r="CK861" s="3">
        <v>41.9</v>
      </c>
      <c r="CL861" t="s">
        <v>132</v>
      </c>
      <c r="CM861" t="s">
        <v>119</v>
      </c>
      <c r="CN861" t="s">
        <v>133</v>
      </c>
      <c r="CP861" t="s">
        <v>111</v>
      </c>
      <c r="CQ861" t="s">
        <v>134</v>
      </c>
      <c r="CR861" t="s">
        <v>134</v>
      </c>
      <c r="CS861" t="s">
        <v>134</v>
      </c>
      <c r="CT861" t="s">
        <v>119</v>
      </c>
      <c r="CU861" t="s">
        <v>134</v>
      </c>
      <c r="CV861" t="s">
        <v>134</v>
      </c>
      <c r="CW861" t="s">
        <v>1500</v>
      </c>
      <c r="CX861">
        <v>16702879981</v>
      </c>
      <c r="CY861" t="s">
        <v>1497</v>
      </c>
      <c r="CZ861" t="s">
        <v>1178</v>
      </c>
      <c r="DA861" t="s">
        <v>134</v>
      </c>
      <c r="DB861" t="s">
        <v>111</v>
      </c>
      <c r="DC861" t="s">
        <v>1221</v>
      </c>
      <c r="DD861" t="s">
        <v>1495</v>
      </c>
      <c r="DE861" t="s">
        <v>134</v>
      </c>
      <c r="DF861" t="s">
        <v>1491</v>
      </c>
      <c r="DG861" t="s">
        <v>1497</v>
      </c>
    </row>
    <row r="862" spans="1:111" ht="15" customHeight="1" x14ac:dyDescent="0.25">
      <c r="A862" t="s">
        <v>1850</v>
      </c>
      <c r="B862" t="s">
        <v>109</v>
      </c>
      <c r="C862" s="1">
        <v>44132.110143055557</v>
      </c>
      <c r="D862" s="1">
        <v>44196</v>
      </c>
      <c r="E862" t="s">
        <v>110</v>
      </c>
      <c r="G862" t="s">
        <v>111</v>
      </c>
      <c r="H862" t="s">
        <v>111</v>
      </c>
      <c r="I862" t="s">
        <v>111</v>
      </c>
      <c r="J862" t="s">
        <v>1491</v>
      </c>
      <c r="K862" t="s">
        <v>1851</v>
      </c>
      <c r="L862" t="s">
        <v>1493</v>
      </c>
      <c r="M862" t="s">
        <v>1494</v>
      </c>
      <c r="N862" t="s">
        <v>116</v>
      </c>
      <c r="O862" t="s">
        <v>117</v>
      </c>
      <c r="P862">
        <v>96950</v>
      </c>
      <c r="Q862" t="s">
        <v>118</v>
      </c>
      <c r="S862">
        <v>16702359981</v>
      </c>
      <c r="U862">
        <v>561510</v>
      </c>
      <c r="V862" t="s">
        <v>120</v>
      </c>
      <c r="X862" t="s">
        <v>1221</v>
      </c>
      <c r="Y862" t="s">
        <v>1495</v>
      </c>
      <c r="Z862" t="s">
        <v>1496</v>
      </c>
      <c r="AA862" t="s">
        <v>123</v>
      </c>
      <c r="AB862" t="s">
        <v>1493</v>
      </c>
      <c r="AC862" t="s">
        <v>1494</v>
      </c>
      <c r="AD862" t="s">
        <v>116</v>
      </c>
      <c r="AE862" t="s">
        <v>117</v>
      </c>
      <c r="AF862">
        <v>96950</v>
      </c>
      <c r="AG862" t="s">
        <v>118</v>
      </c>
      <c r="AI862">
        <v>16702879981</v>
      </c>
      <c r="AK862" t="s">
        <v>1497</v>
      </c>
      <c r="BC862" t="str">
        <f>"39-1021.00"</f>
        <v>39-1021.00</v>
      </c>
      <c r="BD862" t="s">
        <v>1852</v>
      </c>
      <c r="BE862" t="s">
        <v>1853</v>
      </c>
      <c r="BF862" t="s">
        <v>1854</v>
      </c>
      <c r="BG862">
        <v>1</v>
      </c>
      <c r="BI862" s="1">
        <v>44211</v>
      </c>
      <c r="BJ862" s="1">
        <v>44575</v>
      </c>
      <c r="BM862">
        <v>40</v>
      </c>
      <c r="BN862">
        <v>0</v>
      </c>
      <c r="BO862">
        <v>8</v>
      </c>
      <c r="BP862">
        <v>8</v>
      </c>
      <c r="BQ862">
        <v>8</v>
      </c>
      <c r="BR862">
        <v>8</v>
      </c>
      <c r="BS862">
        <v>8</v>
      </c>
      <c r="BT862">
        <v>0</v>
      </c>
      <c r="BU862" t="str">
        <f>"9:00 AM"</f>
        <v>9:00 AM</v>
      </c>
      <c r="BV862" t="str">
        <f>"6:00 PM"</f>
        <v>6:00 PM</v>
      </c>
      <c r="BW862" t="s">
        <v>162</v>
      </c>
      <c r="BX862">
        <v>0</v>
      </c>
      <c r="BY862">
        <v>24</v>
      </c>
      <c r="BZ862" t="s">
        <v>134</v>
      </c>
      <c r="CA862">
        <v>1</v>
      </c>
      <c r="CB862" t="s">
        <v>1855</v>
      </c>
      <c r="CC862" t="s">
        <v>1494</v>
      </c>
      <c r="CD862" t="s">
        <v>1493</v>
      </c>
      <c r="CE862" t="s">
        <v>116</v>
      </c>
      <c r="CF862" t="s">
        <v>117</v>
      </c>
      <c r="CG862">
        <v>96950</v>
      </c>
      <c r="CH862" s="3">
        <v>15.41</v>
      </c>
      <c r="CI862" s="3">
        <v>15.41</v>
      </c>
      <c r="CJ862" s="3">
        <v>23.12</v>
      </c>
      <c r="CK862" s="3">
        <v>23.12</v>
      </c>
      <c r="CL862" t="s">
        <v>132</v>
      </c>
      <c r="CM862" t="s">
        <v>119</v>
      </c>
      <c r="CN862" t="s">
        <v>133</v>
      </c>
      <c r="CP862" t="s">
        <v>111</v>
      </c>
      <c r="CQ862" t="s">
        <v>134</v>
      </c>
      <c r="CR862" t="s">
        <v>134</v>
      </c>
      <c r="CS862" t="s">
        <v>134</v>
      </c>
      <c r="CT862" t="s">
        <v>119</v>
      </c>
      <c r="CU862" t="s">
        <v>134</v>
      </c>
      <c r="CV862" t="s">
        <v>134</v>
      </c>
      <c r="CW862" t="s">
        <v>1856</v>
      </c>
      <c r="CX862">
        <v>16702359981</v>
      </c>
      <c r="CY862" t="s">
        <v>1497</v>
      </c>
      <c r="CZ862" t="s">
        <v>1178</v>
      </c>
      <c r="DA862" t="s">
        <v>134</v>
      </c>
      <c r="DB862" t="s">
        <v>111</v>
      </c>
      <c r="DC862" t="s">
        <v>1221</v>
      </c>
      <c r="DD862" t="s">
        <v>1495</v>
      </c>
      <c r="DE862" t="s">
        <v>134</v>
      </c>
      <c r="DF862" t="s">
        <v>1491</v>
      </c>
      <c r="DG862" t="s">
        <v>1497</v>
      </c>
    </row>
    <row r="863" spans="1:111" ht="15" customHeight="1" x14ac:dyDescent="0.25">
      <c r="A863" t="s">
        <v>8170</v>
      </c>
      <c r="B863" t="s">
        <v>137</v>
      </c>
      <c r="C863" s="1">
        <v>44132.269466666665</v>
      </c>
      <c r="D863" s="1">
        <v>44179</v>
      </c>
      <c r="E863" t="s">
        <v>110</v>
      </c>
      <c r="G863" t="s">
        <v>111</v>
      </c>
      <c r="H863" t="s">
        <v>111</v>
      </c>
      <c r="I863" t="s">
        <v>111</v>
      </c>
      <c r="J863">
        <v>660801732</v>
      </c>
      <c r="K863">
        <v>660801732</v>
      </c>
      <c r="L863" t="s">
        <v>1613</v>
      </c>
      <c r="M863" t="s">
        <v>8171</v>
      </c>
      <c r="N863" t="s">
        <v>116</v>
      </c>
      <c r="O863" t="s">
        <v>117</v>
      </c>
      <c r="P863">
        <v>96950</v>
      </c>
      <c r="Q863" t="s">
        <v>118</v>
      </c>
      <c r="R863" t="s">
        <v>119</v>
      </c>
      <c r="S863">
        <v>16702333839</v>
      </c>
      <c r="U863">
        <v>236220</v>
      </c>
      <c r="V863" t="s">
        <v>120</v>
      </c>
      <c r="X863" t="s">
        <v>1615</v>
      </c>
      <c r="Y863" t="s">
        <v>1616</v>
      </c>
      <c r="Z863" t="s">
        <v>1617</v>
      </c>
      <c r="AA863" t="s">
        <v>711</v>
      </c>
      <c r="AB863" t="s">
        <v>1613</v>
      </c>
      <c r="AC863" t="s">
        <v>8172</v>
      </c>
      <c r="AD863" t="s">
        <v>340</v>
      </c>
      <c r="AE863" t="s">
        <v>117</v>
      </c>
      <c r="AF863">
        <v>96950</v>
      </c>
      <c r="AG863" t="s">
        <v>118</v>
      </c>
      <c r="AI863">
        <v>16702333839</v>
      </c>
      <c r="AK863" t="s">
        <v>1618</v>
      </c>
      <c r="BC863" t="str">
        <f>"47-2061.00"</f>
        <v>47-2061.00</v>
      </c>
      <c r="BD863" t="s">
        <v>628</v>
      </c>
      <c r="BE863" t="s">
        <v>8173</v>
      </c>
      <c r="BF863" t="s">
        <v>8174</v>
      </c>
      <c r="BG863">
        <v>20</v>
      </c>
      <c r="BH863">
        <v>20</v>
      </c>
      <c r="BI863" s="1">
        <v>44197</v>
      </c>
      <c r="BJ863" s="1">
        <v>44561</v>
      </c>
      <c r="BK863" s="1">
        <v>44197</v>
      </c>
      <c r="BL863" s="1">
        <v>44561</v>
      </c>
      <c r="BM863">
        <v>35</v>
      </c>
      <c r="BN863">
        <v>0</v>
      </c>
      <c r="BO863">
        <v>7</v>
      </c>
      <c r="BP863">
        <v>7</v>
      </c>
      <c r="BQ863">
        <v>7</v>
      </c>
      <c r="BR863">
        <v>7</v>
      </c>
      <c r="BS863">
        <v>7</v>
      </c>
      <c r="BT863">
        <v>0</v>
      </c>
      <c r="BU863" t="str">
        <f>"8:00 AM"</f>
        <v>8:00 AM</v>
      </c>
      <c r="BV863" t="str">
        <f>"4:00 PM"</f>
        <v>4:00 PM</v>
      </c>
      <c r="BW863" t="s">
        <v>128</v>
      </c>
      <c r="BX863">
        <v>0</v>
      </c>
      <c r="BY863">
        <v>6</v>
      </c>
      <c r="BZ863" t="s">
        <v>111</v>
      </c>
      <c r="CA863">
        <v>0</v>
      </c>
      <c r="CB863" t="s">
        <v>8175</v>
      </c>
      <c r="CC863" t="s">
        <v>8176</v>
      </c>
      <c r="CD863" t="s">
        <v>8172</v>
      </c>
      <c r="CE863" t="s">
        <v>340</v>
      </c>
      <c r="CF863" t="s">
        <v>117</v>
      </c>
      <c r="CG863">
        <v>96950</v>
      </c>
      <c r="CH863" s="3">
        <v>8.9700000000000006</v>
      </c>
      <c r="CI863" s="3">
        <v>8.9700000000000006</v>
      </c>
      <c r="CJ863" s="3">
        <v>13.45</v>
      </c>
      <c r="CK863" s="3">
        <v>13.45</v>
      </c>
      <c r="CL863" t="s">
        <v>132</v>
      </c>
      <c r="CM863" t="s">
        <v>8177</v>
      </c>
      <c r="CN863" t="s">
        <v>133</v>
      </c>
      <c r="CP863" t="s">
        <v>111</v>
      </c>
      <c r="CQ863" t="s">
        <v>134</v>
      </c>
      <c r="CR863" t="s">
        <v>134</v>
      </c>
      <c r="CS863" t="s">
        <v>134</v>
      </c>
      <c r="CT863" t="s">
        <v>119</v>
      </c>
      <c r="CU863" t="s">
        <v>134</v>
      </c>
      <c r="CV863" t="s">
        <v>134</v>
      </c>
      <c r="CW863" t="s">
        <v>8178</v>
      </c>
      <c r="CX863">
        <v>16702333839</v>
      </c>
      <c r="CY863" t="s">
        <v>1618</v>
      </c>
      <c r="CZ863" t="s">
        <v>119</v>
      </c>
      <c r="DA863" t="s">
        <v>134</v>
      </c>
      <c r="DB863" t="s">
        <v>111</v>
      </c>
    </row>
    <row r="864" spans="1:111" ht="15" customHeight="1" x14ac:dyDescent="0.25">
      <c r="A864" t="s">
        <v>8451</v>
      </c>
      <c r="B864" t="s">
        <v>137</v>
      </c>
      <c r="C864" s="1">
        <v>44132.283645138887</v>
      </c>
      <c r="D864" s="1">
        <v>44179</v>
      </c>
      <c r="E864" t="s">
        <v>110</v>
      </c>
      <c r="G864" t="s">
        <v>111</v>
      </c>
      <c r="H864" t="s">
        <v>111</v>
      </c>
      <c r="I864" t="s">
        <v>111</v>
      </c>
      <c r="J864" t="s">
        <v>1612</v>
      </c>
      <c r="L864" t="s">
        <v>1613</v>
      </c>
      <c r="M864" t="s">
        <v>4912</v>
      </c>
      <c r="N864" t="s">
        <v>260</v>
      </c>
      <c r="O864" t="s">
        <v>117</v>
      </c>
      <c r="P864">
        <v>96950</v>
      </c>
      <c r="Q864" t="s">
        <v>118</v>
      </c>
      <c r="R864" t="s">
        <v>119</v>
      </c>
      <c r="S864">
        <v>16702333839</v>
      </c>
      <c r="U864">
        <v>23622</v>
      </c>
      <c r="V864" t="s">
        <v>120</v>
      </c>
      <c r="X864" t="s">
        <v>1615</v>
      </c>
      <c r="Y864" t="s">
        <v>1616</v>
      </c>
      <c r="Z864" t="s">
        <v>1617</v>
      </c>
      <c r="AA864" t="s">
        <v>711</v>
      </c>
      <c r="AB864" t="s">
        <v>1613</v>
      </c>
      <c r="AC864" t="s">
        <v>1614</v>
      </c>
      <c r="AD864" t="s">
        <v>340</v>
      </c>
      <c r="AE864" t="s">
        <v>117</v>
      </c>
      <c r="AF864">
        <v>96950</v>
      </c>
      <c r="AG864" t="s">
        <v>118</v>
      </c>
      <c r="AH864" t="s">
        <v>119</v>
      </c>
      <c r="AI864">
        <v>16702333839</v>
      </c>
      <c r="AK864" t="s">
        <v>1618</v>
      </c>
      <c r="BC864" t="str">
        <f>"49-9098.00"</f>
        <v>49-9098.00</v>
      </c>
      <c r="BD864" t="s">
        <v>8452</v>
      </c>
      <c r="BE864" t="s">
        <v>8453</v>
      </c>
      <c r="BF864" t="s">
        <v>8454</v>
      </c>
      <c r="BG864">
        <v>10</v>
      </c>
      <c r="BH864">
        <v>10</v>
      </c>
      <c r="BI864" s="1">
        <v>44197</v>
      </c>
      <c r="BJ864" s="1">
        <v>44561</v>
      </c>
      <c r="BK864" s="1">
        <v>44197</v>
      </c>
      <c r="BL864" s="1">
        <v>44561</v>
      </c>
      <c r="BM864">
        <v>35</v>
      </c>
      <c r="BN864">
        <v>0</v>
      </c>
      <c r="BO864">
        <v>7</v>
      </c>
      <c r="BP864">
        <v>7</v>
      </c>
      <c r="BQ864">
        <v>7</v>
      </c>
      <c r="BR864">
        <v>7</v>
      </c>
      <c r="BS864">
        <v>7</v>
      </c>
      <c r="BT864">
        <v>0</v>
      </c>
      <c r="BU864" t="str">
        <f>"8:00 AM"</f>
        <v>8:00 AM</v>
      </c>
      <c r="BV864" t="str">
        <f>"4:00 PM"</f>
        <v>4:00 PM</v>
      </c>
      <c r="BW864" t="s">
        <v>128</v>
      </c>
      <c r="BX864">
        <v>0</v>
      </c>
      <c r="BY864">
        <v>12</v>
      </c>
      <c r="BZ864" t="s">
        <v>111</v>
      </c>
      <c r="CA864">
        <v>0</v>
      </c>
      <c r="CB864" t="s">
        <v>8455</v>
      </c>
      <c r="CC864" t="s">
        <v>8176</v>
      </c>
      <c r="CD864" t="s">
        <v>1614</v>
      </c>
      <c r="CE864" t="s">
        <v>340</v>
      </c>
      <c r="CF864" t="s">
        <v>117</v>
      </c>
      <c r="CG864">
        <v>96950</v>
      </c>
      <c r="CH864" s="3">
        <v>8.9</v>
      </c>
      <c r="CI864" s="3">
        <v>8.9</v>
      </c>
      <c r="CJ864" s="3">
        <v>13.35</v>
      </c>
      <c r="CK864" s="3">
        <v>13.35</v>
      </c>
      <c r="CL864" t="s">
        <v>132</v>
      </c>
      <c r="CM864" t="s">
        <v>8456</v>
      </c>
      <c r="CN864" t="s">
        <v>133</v>
      </c>
      <c r="CP864" t="s">
        <v>111</v>
      </c>
      <c r="CQ864" t="s">
        <v>134</v>
      </c>
      <c r="CR864" t="s">
        <v>134</v>
      </c>
      <c r="CS864" t="s">
        <v>134</v>
      </c>
      <c r="CT864" t="s">
        <v>119</v>
      </c>
      <c r="CU864" t="s">
        <v>134</v>
      </c>
      <c r="CV864" t="s">
        <v>134</v>
      </c>
      <c r="CW864" t="s">
        <v>8457</v>
      </c>
      <c r="CX864">
        <v>16702333839</v>
      </c>
      <c r="CY864" t="s">
        <v>1618</v>
      </c>
      <c r="CZ864" t="s">
        <v>119</v>
      </c>
      <c r="DA864" t="s">
        <v>134</v>
      </c>
      <c r="DB864" t="s">
        <v>111</v>
      </c>
    </row>
    <row r="865" spans="1:111" ht="15" customHeight="1" x14ac:dyDescent="0.25">
      <c r="A865" t="s">
        <v>9669</v>
      </c>
      <c r="B865" t="s">
        <v>193</v>
      </c>
      <c r="C865" s="1">
        <v>44132.304971990743</v>
      </c>
      <c r="D865" s="1">
        <v>44137</v>
      </c>
      <c r="E865" t="s">
        <v>138</v>
      </c>
      <c r="F865" s="1">
        <v>44103.833333333336</v>
      </c>
      <c r="G865" t="s">
        <v>111</v>
      </c>
      <c r="H865" t="s">
        <v>111</v>
      </c>
      <c r="I865" t="s">
        <v>111</v>
      </c>
      <c r="J865" t="s">
        <v>1380</v>
      </c>
      <c r="K865" t="s">
        <v>1381</v>
      </c>
      <c r="L865" t="s">
        <v>1382</v>
      </c>
      <c r="M865" t="s">
        <v>1383</v>
      </c>
      <c r="N865" t="s">
        <v>116</v>
      </c>
      <c r="O865" t="s">
        <v>117</v>
      </c>
      <c r="P865">
        <v>96950</v>
      </c>
      <c r="Q865" t="s">
        <v>118</v>
      </c>
      <c r="S865">
        <v>16702346284</v>
      </c>
      <c r="U865">
        <v>7139</v>
      </c>
      <c r="V865" t="s">
        <v>120</v>
      </c>
      <c r="X865" t="s">
        <v>1384</v>
      </c>
      <c r="Y865" t="s">
        <v>1385</v>
      </c>
      <c r="AA865" t="s">
        <v>123</v>
      </c>
      <c r="AB865" t="s">
        <v>1383</v>
      </c>
      <c r="AD865" t="s">
        <v>116</v>
      </c>
      <c r="AE865" t="s">
        <v>117</v>
      </c>
      <c r="AF865">
        <v>96950</v>
      </c>
      <c r="AG865" t="s">
        <v>118</v>
      </c>
      <c r="AI865">
        <v>16702346284</v>
      </c>
      <c r="AK865" t="s">
        <v>1386</v>
      </c>
      <c r="BC865" t="str">
        <f>"25-3021.00"</f>
        <v>25-3021.00</v>
      </c>
      <c r="BD865" t="s">
        <v>1387</v>
      </c>
      <c r="BE865" t="s">
        <v>1388</v>
      </c>
      <c r="BF865" t="s">
        <v>1389</v>
      </c>
      <c r="BG865">
        <v>1</v>
      </c>
      <c r="BI865" s="1">
        <v>44105</v>
      </c>
      <c r="BJ865" s="1">
        <v>44469</v>
      </c>
      <c r="BM865">
        <v>35</v>
      </c>
      <c r="BN865">
        <v>0</v>
      </c>
      <c r="BO865">
        <v>7</v>
      </c>
      <c r="BP865">
        <v>7</v>
      </c>
      <c r="BQ865">
        <v>7</v>
      </c>
      <c r="BR865">
        <v>7</v>
      </c>
      <c r="BS865">
        <v>7</v>
      </c>
      <c r="BT865">
        <v>0</v>
      </c>
      <c r="BU865" t="str">
        <f>"9:00 AM"</f>
        <v>9:00 AM</v>
      </c>
      <c r="BV865" t="str">
        <f>"9:00 PM"</f>
        <v>9:00 PM</v>
      </c>
      <c r="BW865" t="s">
        <v>162</v>
      </c>
      <c r="BX865">
        <v>0</v>
      </c>
      <c r="BY865">
        <v>24</v>
      </c>
      <c r="BZ865" t="s">
        <v>111</v>
      </c>
      <c r="CA865">
        <v>0</v>
      </c>
      <c r="CB865" t="s">
        <v>8248</v>
      </c>
      <c r="CC865" t="s">
        <v>1359</v>
      </c>
      <c r="CD865" t="s">
        <v>1383</v>
      </c>
      <c r="CE865" t="s">
        <v>116</v>
      </c>
      <c r="CF865" t="s">
        <v>117</v>
      </c>
      <c r="CG865">
        <v>96950</v>
      </c>
      <c r="CH865" s="3">
        <v>22.66</v>
      </c>
      <c r="CI865" s="3">
        <v>22.66</v>
      </c>
      <c r="CJ865" s="3">
        <v>33.99</v>
      </c>
      <c r="CK865" s="3">
        <v>33.99</v>
      </c>
      <c r="CL865" t="s">
        <v>132</v>
      </c>
      <c r="CN865" t="s">
        <v>133</v>
      </c>
      <c r="CP865" t="s">
        <v>111</v>
      </c>
      <c r="CQ865" t="s">
        <v>134</v>
      </c>
      <c r="CR865" t="s">
        <v>134</v>
      </c>
      <c r="CS865" t="s">
        <v>134</v>
      </c>
      <c r="CT865" t="s">
        <v>134</v>
      </c>
      <c r="CU865" t="s">
        <v>134</v>
      </c>
      <c r="CV865" t="s">
        <v>134</v>
      </c>
      <c r="CW865" t="s">
        <v>164</v>
      </c>
      <c r="CX865">
        <v>16702346284</v>
      </c>
      <c r="CY865" t="s">
        <v>1386</v>
      </c>
      <c r="CZ865" t="s">
        <v>119</v>
      </c>
      <c r="DA865" t="s">
        <v>134</v>
      </c>
      <c r="DB865" t="s">
        <v>111</v>
      </c>
    </row>
    <row r="866" spans="1:111" ht="15" customHeight="1" x14ac:dyDescent="0.25">
      <c r="A866" t="s">
        <v>9696</v>
      </c>
      <c r="B866" t="s">
        <v>137</v>
      </c>
      <c r="C866" s="1">
        <v>44132.3159443287</v>
      </c>
      <c r="D866" s="1">
        <v>44180</v>
      </c>
      <c r="E866" t="s">
        <v>110</v>
      </c>
      <c r="G866" t="s">
        <v>111</v>
      </c>
      <c r="H866" t="s">
        <v>134</v>
      </c>
      <c r="I866" t="s">
        <v>111</v>
      </c>
      <c r="J866" t="s">
        <v>9697</v>
      </c>
      <c r="K866" t="s">
        <v>9698</v>
      </c>
      <c r="L866" t="s">
        <v>9699</v>
      </c>
      <c r="M866" t="s">
        <v>2529</v>
      </c>
      <c r="N866" t="s">
        <v>116</v>
      </c>
      <c r="O866" t="s">
        <v>117</v>
      </c>
      <c r="P866">
        <v>96950</v>
      </c>
      <c r="Q866" t="s">
        <v>118</v>
      </c>
      <c r="S866">
        <v>16707892523</v>
      </c>
      <c r="U866">
        <v>722511</v>
      </c>
      <c r="V866" t="s">
        <v>120</v>
      </c>
      <c r="X866" t="s">
        <v>9700</v>
      </c>
      <c r="Y866" t="s">
        <v>9701</v>
      </c>
      <c r="Z866" t="s">
        <v>768</v>
      </c>
      <c r="AA866" t="s">
        <v>123</v>
      </c>
      <c r="AB866" t="s">
        <v>9702</v>
      </c>
      <c r="AC866" t="s">
        <v>2529</v>
      </c>
      <c r="AD866" t="s">
        <v>116</v>
      </c>
      <c r="AE866" t="s">
        <v>117</v>
      </c>
      <c r="AF866">
        <v>96950</v>
      </c>
      <c r="AG866" t="s">
        <v>118</v>
      </c>
      <c r="AI866">
        <v>16707892523</v>
      </c>
      <c r="AK866" t="s">
        <v>1280</v>
      </c>
      <c r="BC866" t="str">
        <f>"35-3031.00"</f>
        <v>35-3031.00</v>
      </c>
      <c r="BD866" t="s">
        <v>585</v>
      </c>
      <c r="BE866" t="s">
        <v>9703</v>
      </c>
      <c r="BF866" t="s">
        <v>587</v>
      </c>
      <c r="BG866">
        <v>2</v>
      </c>
      <c r="BH866">
        <v>2</v>
      </c>
      <c r="BI866" s="1">
        <v>44175</v>
      </c>
      <c r="BJ866" s="1">
        <v>44539</v>
      </c>
      <c r="BK866" s="1">
        <v>44180</v>
      </c>
      <c r="BL866" s="1">
        <v>44539</v>
      </c>
      <c r="BM866">
        <v>35</v>
      </c>
      <c r="BN866">
        <v>0</v>
      </c>
      <c r="BO866">
        <v>7</v>
      </c>
      <c r="BP866">
        <v>7</v>
      </c>
      <c r="BQ866">
        <v>7</v>
      </c>
      <c r="BR866">
        <v>7</v>
      </c>
      <c r="BS866">
        <v>7</v>
      </c>
      <c r="BT866">
        <v>0</v>
      </c>
      <c r="BU866" t="str">
        <f>"10:00 AM"</f>
        <v>10:00 AM</v>
      </c>
      <c r="BV866" t="str">
        <f>"6:00 PM"</f>
        <v>6:00 PM</v>
      </c>
      <c r="BW866" t="s">
        <v>128</v>
      </c>
      <c r="BX866">
        <v>0</v>
      </c>
      <c r="BY866">
        <v>12</v>
      </c>
      <c r="BZ866" t="s">
        <v>111</v>
      </c>
      <c r="CA866">
        <v>0</v>
      </c>
      <c r="CB866" s="2" t="s">
        <v>9704</v>
      </c>
      <c r="CC866" t="s">
        <v>9705</v>
      </c>
      <c r="CD866" t="s">
        <v>9702</v>
      </c>
      <c r="CE866" t="s">
        <v>116</v>
      </c>
      <c r="CF866" t="s">
        <v>117</v>
      </c>
      <c r="CG866">
        <v>96950</v>
      </c>
      <c r="CH866" s="3">
        <v>8.5</v>
      </c>
      <c r="CI866" s="3">
        <v>8.5</v>
      </c>
      <c r="CJ866" s="3">
        <v>12.75</v>
      </c>
      <c r="CK866" s="3">
        <v>12.75</v>
      </c>
      <c r="CL866" t="s">
        <v>132</v>
      </c>
      <c r="CM866" t="s">
        <v>9706</v>
      </c>
      <c r="CN866" t="s">
        <v>133</v>
      </c>
      <c r="CP866" t="s">
        <v>111</v>
      </c>
      <c r="CQ866" t="s">
        <v>134</v>
      </c>
      <c r="CR866" t="s">
        <v>134</v>
      </c>
      <c r="CS866" t="s">
        <v>134</v>
      </c>
      <c r="CT866" t="s">
        <v>119</v>
      </c>
      <c r="CU866" t="s">
        <v>134</v>
      </c>
      <c r="CV866" t="s">
        <v>119</v>
      </c>
      <c r="CW866" t="s">
        <v>1285</v>
      </c>
      <c r="CX866">
        <v>16707837461</v>
      </c>
      <c r="CY866" t="s">
        <v>1280</v>
      </c>
      <c r="CZ866" t="s">
        <v>1178</v>
      </c>
      <c r="DA866" t="s">
        <v>134</v>
      </c>
      <c r="DB866" t="s">
        <v>111</v>
      </c>
    </row>
    <row r="867" spans="1:111" ht="15" customHeight="1" x14ac:dyDescent="0.25">
      <c r="A867" t="s">
        <v>5638</v>
      </c>
      <c r="B867" t="s">
        <v>137</v>
      </c>
      <c r="C867" s="1">
        <v>44132.360807523146</v>
      </c>
      <c r="D867" s="1">
        <v>44167</v>
      </c>
      <c r="E867" t="s">
        <v>110</v>
      </c>
      <c r="G867" t="s">
        <v>111</v>
      </c>
      <c r="H867" t="s">
        <v>111</v>
      </c>
      <c r="I867" t="s">
        <v>111</v>
      </c>
      <c r="J867" t="s">
        <v>5639</v>
      </c>
      <c r="K867" t="s">
        <v>5640</v>
      </c>
      <c r="L867" t="s">
        <v>5641</v>
      </c>
      <c r="M867" t="s">
        <v>3164</v>
      </c>
      <c r="N867" t="s">
        <v>154</v>
      </c>
      <c r="O867" t="s">
        <v>117</v>
      </c>
      <c r="P867">
        <v>96950</v>
      </c>
      <c r="Q867" t="s">
        <v>118</v>
      </c>
      <c r="S867">
        <v>16702851820</v>
      </c>
      <c r="U867">
        <v>561320</v>
      </c>
      <c r="V867" t="s">
        <v>421</v>
      </c>
      <c r="W867" t="s">
        <v>134</v>
      </c>
      <c r="X867" t="s">
        <v>3165</v>
      </c>
      <c r="Y867" t="s">
        <v>5642</v>
      </c>
      <c r="Z867" t="s">
        <v>3167</v>
      </c>
      <c r="AA867" t="s">
        <v>3168</v>
      </c>
      <c r="AB867" t="s">
        <v>5641</v>
      </c>
      <c r="AC867" t="s">
        <v>3164</v>
      </c>
      <c r="AD867" t="s">
        <v>154</v>
      </c>
      <c r="AE867" t="s">
        <v>117</v>
      </c>
      <c r="AF867">
        <v>96950</v>
      </c>
      <c r="AG867" t="s">
        <v>118</v>
      </c>
      <c r="AI867">
        <v>16702851820</v>
      </c>
      <c r="AK867" t="s">
        <v>2276</v>
      </c>
      <c r="BC867" t="str">
        <f>"37-2012.00"</f>
        <v>37-2012.00</v>
      </c>
      <c r="BD867" t="s">
        <v>424</v>
      </c>
      <c r="BE867" t="s">
        <v>5643</v>
      </c>
      <c r="BF867" t="s">
        <v>5644</v>
      </c>
      <c r="BG867">
        <v>6</v>
      </c>
      <c r="BH867">
        <v>6</v>
      </c>
      <c r="BI867" s="1">
        <v>44197</v>
      </c>
      <c r="BJ867" s="1">
        <v>44561</v>
      </c>
      <c r="BK867" s="1">
        <v>44197</v>
      </c>
      <c r="BL867" s="1">
        <v>44561</v>
      </c>
      <c r="BM867">
        <v>36</v>
      </c>
      <c r="BN867">
        <v>6</v>
      </c>
      <c r="BO867">
        <v>0</v>
      </c>
      <c r="BP867">
        <v>6</v>
      </c>
      <c r="BQ867">
        <v>6</v>
      </c>
      <c r="BR867">
        <v>6</v>
      </c>
      <c r="BS867">
        <v>6</v>
      </c>
      <c r="BT867">
        <v>6</v>
      </c>
      <c r="BU867" t="str">
        <f>"8:00 AM"</f>
        <v>8:00 AM</v>
      </c>
      <c r="BV867" t="str">
        <f>"2:00 PM"</f>
        <v>2:00 PM</v>
      </c>
      <c r="BW867" t="s">
        <v>128</v>
      </c>
      <c r="BX867">
        <v>0</v>
      </c>
      <c r="BY867">
        <v>3</v>
      </c>
      <c r="BZ867" t="s">
        <v>111</v>
      </c>
      <c r="CA867">
        <v>0</v>
      </c>
      <c r="CB867" t="s">
        <v>5645</v>
      </c>
      <c r="CC867" t="s">
        <v>3164</v>
      </c>
      <c r="CE867" t="s">
        <v>154</v>
      </c>
      <c r="CF867" t="s">
        <v>117</v>
      </c>
      <c r="CG867">
        <v>96950</v>
      </c>
      <c r="CH867" s="3">
        <v>7.59</v>
      </c>
      <c r="CI867" s="3">
        <v>7.59</v>
      </c>
      <c r="CJ867" s="3">
        <v>11.39</v>
      </c>
      <c r="CK867" s="3">
        <v>11.39</v>
      </c>
      <c r="CL867" t="s">
        <v>132</v>
      </c>
      <c r="CM867" t="s">
        <v>1938</v>
      </c>
      <c r="CN867" t="s">
        <v>133</v>
      </c>
      <c r="CP867" t="s">
        <v>111</v>
      </c>
      <c r="CQ867" t="s">
        <v>134</v>
      </c>
      <c r="CR867" t="s">
        <v>111</v>
      </c>
      <c r="CS867" t="s">
        <v>134</v>
      </c>
      <c r="CT867" t="s">
        <v>119</v>
      </c>
      <c r="CU867" t="s">
        <v>134</v>
      </c>
      <c r="CV867" t="s">
        <v>119</v>
      </c>
      <c r="CW867" t="s">
        <v>1939</v>
      </c>
      <c r="CX867">
        <v>16702851820</v>
      </c>
      <c r="CY867" t="s">
        <v>2276</v>
      </c>
      <c r="CZ867" t="s">
        <v>119</v>
      </c>
      <c r="DA867" t="s">
        <v>134</v>
      </c>
      <c r="DB867" t="s">
        <v>134</v>
      </c>
    </row>
    <row r="868" spans="1:111" ht="15" customHeight="1" x14ac:dyDescent="0.25">
      <c r="A868" t="s">
        <v>3161</v>
      </c>
      <c r="B868" t="s">
        <v>137</v>
      </c>
      <c r="C868" s="1">
        <v>44132.368019212961</v>
      </c>
      <c r="D868" s="1">
        <v>44166</v>
      </c>
      <c r="E868" t="s">
        <v>110</v>
      </c>
      <c r="G868" t="s">
        <v>111</v>
      </c>
      <c r="H868" t="s">
        <v>111</v>
      </c>
      <c r="I868" t="s">
        <v>111</v>
      </c>
      <c r="J868" t="s">
        <v>2269</v>
      </c>
      <c r="K868" t="s">
        <v>3162</v>
      </c>
      <c r="L868" t="s">
        <v>3163</v>
      </c>
      <c r="M868" t="s">
        <v>3164</v>
      </c>
      <c r="N868" t="s">
        <v>154</v>
      </c>
      <c r="O868" t="s">
        <v>117</v>
      </c>
      <c r="P868">
        <v>96950</v>
      </c>
      <c r="Q868" t="s">
        <v>118</v>
      </c>
      <c r="S868">
        <v>16702851820</v>
      </c>
      <c r="U868">
        <v>624410</v>
      </c>
      <c r="V868" t="s">
        <v>120</v>
      </c>
      <c r="X868" t="s">
        <v>3165</v>
      </c>
      <c r="Y868" t="s">
        <v>3166</v>
      </c>
      <c r="Z868" t="s">
        <v>3167</v>
      </c>
      <c r="AA868" t="s">
        <v>3168</v>
      </c>
      <c r="AB868" t="s">
        <v>3163</v>
      </c>
      <c r="AC868" t="s">
        <v>3164</v>
      </c>
      <c r="AD868" t="s">
        <v>154</v>
      </c>
      <c r="AE868" t="s">
        <v>117</v>
      </c>
      <c r="AF868">
        <v>96950</v>
      </c>
      <c r="AG868" t="s">
        <v>118</v>
      </c>
      <c r="AI868">
        <v>16702851820</v>
      </c>
      <c r="AK868" t="s">
        <v>2276</v>
      </c>
      <c r="BC868" t="str">
        <f>"39-9011.00"</f>
        <v>39-9011.00</v>
      </c>
      <c r="BD868" t="s">
        <v>805</v>
      </c>
      <c r="BE868" t="s">
        <v>3169</v>
      </c>
      <c r="BF868" t="s">
        <v>3170</v>
      </c>
      <c r="BG868">
        <v>6</v>
      </c>
      <c r="BH868">
        <v>6</v>
      </c>
      <c r="BI868" s="1">
        <v>44197</v>
      </c>
      <c r="BJ868" s="1">
        <v>44561</v>
      </c>
      <c r="BK868" s="1">
        <v>44197</v>
      </c>
      <c r="BL868" s="1">
        <v>44561</v>
      </c>
      <c r="BM868">
        <v>35</v>
      </c>
      <c r="BN868">
        <v>0</v>
      </c>
      <c r="BO868">
        <v>7</v>
      </c>
      <c r="BP868">
        <v>7</v>
      </c>
      <c r="BQ868">
        <v>7</v>
      </c>
      <c r="BR868">
        <v>7</v>
      </c>
      <c r="BS868">
        <v>7</v>
      </c>
      <c r="BT868">
        <v>0</v>
      </c>
      <c r="BU868" t="str">
        <f>"8:00 AM"</f>
        <v>8:00 AM</v>
      </c>
      <c r="BV868" t="str">
        <f>"3:00 PM"</f>
        <v>3:00 PM</v>
      </c>
      <c r="BW868" t="s">
        <v>128</v>
      </c>
      <c r="BX868">
        <v>0</v>
      </c>
      <c r="BY868">
        <v>12</v>
      </c>
      <c r="BZ868" t="s">
        <v>111</v>
      </c>
      <c r="CA868">
        <v>0</v>
      </c>
      <c r="CB868" s="2" t="s">
        <v>3171</v>
      </c>
      <c r="CC868" t="s">
        <v>3172</v>
      </c>
      <c r="CE868" t="s">
        <v>154</v>
      </c>
      <c r="CF868" t="s">
        <v>117</v>
      </c>
      <c r="CG868">
        <v>96950</v>
      </c>
      <c r="CH868" s="3">
        <v>7.33</v>
      </c>
      <c r="CI868" s="3">
        <v>7.33</v>
      </c>
      <c r="CJ868" s="3">
        <v>11</v>
      </c>
      <c r="CK868" s="3">
        <v>11</v>
      </c>
      <c r="CL868" t="s">
        <v>132</v>
      </c>
      <c r="CM868" t="s">
        <v>1938</v>
      </c>
      <c r="CN868" t="s">
        <v>133</v>
      </c>
      <c r="CP868" t="s">
        <v>111</v>
      </c>
      <c r="CQ868" t="s">
        <v>134</v>
      </c>
      <c r="CR868" t="s">
        <v>111</v>
      </c>
      <c r="CS868" t="s">
        <v>134</v>
      </c>
      <c r="CT868" t="s">
        <v>119</v>
      </c>
      <c r="CU868" t="s">
        <v>134</v>
      </c>
      <c r="CV868" t="s">
        <v>119</v>
      </c>
      <c r="CW868" t="s">
        <v>1939</v>
      </c>
      <c r="CX868">
        <v>16702851820</v>
      </c>
      <c r="CY868" t="s">
        <v>2276</v>
      </c>
      <c r="CZ868" t="s">
        <v>119</v>
      </c>
      <c r="DA868" t="s">
        <v>134</v>
      </c>
      <c r="DB868" t="s">
        <v>111</v>
      </c>
    </row>
    <row r="869" spans="1:111" ht="15" customHeight="1" x14ac:dyDescent="0.25">
      <c r="A869" t="s">
        <v>5113</v>
      </c>
      <c r="B869" t="s">
        <v>137</v>
      </c>
      <c r="C869" s="1">
        <v>44132.381722106482</v>
      </c>
      <c r="D869" s="1">
        <v>44200</v>
      </c>
      <c r="E869" t="s">
        <v>110</v>
      </c>
      <c r="G869" t="s">
        <v>111</v>
      </c>
      <c r="H869" t="s">
        <v>111</v>
      </c>
      <c r="I869" t="s">
        <v>111</v>
      </c>
      <c r="J869" t="s">
        <v>5114</v>
      </c>
      <c r="K869" t="s">
        <v>5115</v>
      </c>
      <c r="L869" t="s">
        <v>5116</v>
      </c>
      <c r="M869" t="s">
        <v>5117</v>
      </c>
      <c r="N869" t="s">
        <v>154</v>
      </c>
      <c r="O869" t="s">
        <v>117</v>
      </c>
      <c r="P869">
        <v>96950</v>
      </c>
      <c r="Q869" t="s">
        <v>118</v>
      </c>
      <c r="S869">
        <v>16702332374</v>
      </c>
      <c r="U869">
        <v>531110</v>
      </c>
      <c r="V869" t="s">
        <v>120</v>
      </c>
      <c r="X869" t="s">
        <v>5118</v>
      </c>
      <c r="Y869" t="s">
        <v>5119</v>
      </c>
      <c r="Z869" t="s">
        <v>5120</v>
      </c>
      <c r="AA869" t="s">
        <v>342</v>
      </c>
      <c r="AB869" t="s">
        <v>5116</v>
      </c>
      <c r="AC869" t="s">
        <v>5121</v>
      </c>
      <c r="AD869" t="s">
        <v>154</v>
      </c>
      <c r="AE869" t="s">
        <v>117</v>
      </c>
      <c r="AF869">
        <v>96950</v>
      </c>
      <c r="AG869" t="s">
        <v>118</v>
      </c>
      <c r="AI869">
        <v>16702332374</v>
      </c>
      <c r="AK869" t="s">
        <v>5122</v>
      </c>
      <c r="BC869" t="str">
        <f>"49-9071.00"</f>
        <v>49-9071.00</v>
      </c>
      <c r="BD869" t="s">
        <v>125</v>
      </c>
      <c r="BE869" t="s">
        <v>5123</v>
      </c>
      <c r="BF869" t="s">
        <v>900</v>
      </c>
      <c r="BG869">
        <v>3</v>
      </c>
      <c r="BH869">
        <v>3</v>
      </c>
      <c r="BI869" s="1">
        <v>44197</v>
      </c>
      <c r="BJ869" s="1">
        <v>44561</v>
      </c>
      <c r="BK869" s="1">
        <v>44201</v>
      </c>
      <c r="BL869" s="1">
        <v>44561</v>
      </c>
      <c r="BM869">
        <v>35</v>
      </c>
      <c r="BN869">
        <v>0</v>
      </c>
      <c r="BO869">
        <v>7</v>
      </c>
      <c r="BP869">
        <v>7</v>
      </c>
      <c r="BQ869">
        <v>7</v>
      </c>
      <c r="BR869">
        <v>7</v>
      </c>
      <c r="BS869">
        <v>7</v>
      </c>
      <c r="BT869">
        <v>0</v>
      </c>
      <c r="BU869" t="str">
        <f>"9:00 AM"</f>
        <v>9:00 AM</v>
      </c>
      <c r="BV869" t="str">
        <f>"4:00 PM"</f>
        <v>4:00 PM</v>
      </c>
      <c r="BW869" t="s">
        <v>128</v>
      </c>
      <c r="BX869">
        <v>0</v>
      </c>
      <c r="BY869">
        <v>12</v>
      </c>
      <c r="BZ869" t="s">
        <v>111</v>
      </c>
      <c r="CA869">
        <v>0</v>
      </c>
      <c r="CB869" t="s">
        <v>5124</v>
      </c>
      <c r="CC869" t="s">
        <v>5117</v>
      </c>
      <c r="CE869" t="s">
        <v>154</v>
      </c>
      <c r="CF869" t="s">
        <v>117</v>
      </c>
      <c r="CG869">
        <v>96950</v>
      </c>
      <c r="CH869" s="3">
        <v>12.64</v>
      </c>
      <c r="CI869" s="3">
        <v>12.64</v>
      </c>
      <c r="CJ869" s="3">
        <v>18.96</v>
      </c>
      <c r="CK869" s="3">
        <v>18.96</v>
      </c>
      <c r="CL869" t="s">
        <v>132</v>
      </c>
      <c r="CM869" t="s">
        <v>1938</v>
      </c>
      <c r="CN869" t="s">
        <v>133</v>
      </c>
      <c r="CP869" t="s">
        <v>111</v>
      </c>
      <c r="CQ869" t="s">
        <v>134</v>
      </c>
      <c r="CR869" t="s">
        <v>111</v>
      </c>
      <c r="CS869" t="s">
        <v>134</v>
      </c>
      <c r="CT869" t="s">
        <v>119</v>
      </c>
      <c r="CU869" t="s">
        <v>134</v>
      </c>
      <c r="CV869" t="s">
        <v>119</v>
      </c>
      <c r="CW869" t="s">
        <v>1939</v>
      </c>
      <c r="CX869">
        <v>16702332374</v>
      </c>
      <c r="CY869" t="s">
        <v>5125</v>
      </c>
      <c r="CZ869" t="s">
        <v>119</v>
      </c>
      <c r="DA869" t="s">
        <v>134</v>
      </c>
      <c r="DB869" t="s">
        <v>111</v>
      </c>
    </row>
    <row r="870" spans="1:111" ht="15" customHeight="1" x14ac:dyDescent="0.25">
      <c r="A870" t="s">
        <v>9552</v>
      </c>
      <c r="B870" t="s">
        <v>109</v>
      </c>
      <c r="C870" s="1">
        <v>44132.981338425925</v>
      </c>
      <c r="D870" s="1">
        <v>44194</v>
      </c>
      <c r="E870" t="s">
        <v>138</v>
      </c>
      <c r="F870" s="1">
        <v>44104.833333333336</v>
      </c>
      <c r="G870" t="s">
        <v>134</v>
      </c>
      <c r="H870" t="s">
        <v>111</v>
      </c>
      <c r="I870" t="s">
        <v>111</v>
      </c>
      <c r="J870" t="s">
        <v>9553</v>
      </c>
      <c r="K870" t="s">
        <v>9554</v>
      </c>
      <c r="L870" t="s">
        <v>9555</v>
      </c>
      <c r="M870" t="s">
        <v>9556</v>
      </c>
      <c r="N870" t="s">
        <v>116</v>
      </c>
      <c r="O870" t="s">
        <v>117</v>
      </c>
      <c r="P870">
        <v>96950</v>
      </c>
      <c r="Q870" t="s">
        <v>118</v>
      </c>
      <c r="S870">
        <v>16704836670</v>
      </c>
      <c r="U870">
        <v>71329</v>
      </c>
      <c r="V870" t="s">
        <v>120</v>
      </c>
      <c r="X870" t="s">
        <v>2365</v>
      </c>
      <c r="Y870" t="s">
        <v>9557</v>
      </c>
      <c r="AA870" t="s">
        <v>123</v>
      </c>
      <c r="AB870" t="s">
        <v>9555</v>
      </c>
      <c r="AC870" t="s">
        <v>9558</v>
      </c>
      <c r="AD870" t="s">
        <v>116</v>
      </c>
      <c r="AE870" t="s">
        <v>117</v>
      </c>
      <c r="AF870">
        <v>96950</v>
      </c>
      <c r="AG870" t="s">
        <v>118</v>
      </c>
      <c r="AI870">
        <v>16704836670</v>
      </c>
      <c r="AK870" t="s">
        <v>1705</v>
      </c>
      <c r="AL870" t="s">
        <v>1754</v>
      </c>
      <c r="AM870" t="s">
        <v>2325</v>
      </c>
      <c r="AN870" t="s">
        <v>2326</v>
      </c>
      <c r="AP870" t="s">
        <v>6092</v>
      </c>
      <c r="AQ870" t="s">
        <v>9556</v>
      </c>
      <c r="AR870" t="s">
        <v>116</v>
      </c>
      <c r="AS870" t="s">
        <v>117</v>
      </c>
      <c r="AT870">
        <v>96950</v>
      </c>
      <c r="AU870" t="s">
        <v>118</v>
      </c>
      <c r="AW870">
        <v>16702353403</v>
      </c>
      <c r="AY870" t="s">
        <v>6093</v>
      </c>
      <c r="AZ870" t="s">
        <v>2329</v>
      </c>
      <c r="BC870" t="str">
        <f>"41-2012.00"</f>
        <v>41-2012.00</v>
      </c>
      <c r="BD870" t="s">
        <v>3925</v>
      </c>
      <c r="BE870" t="s">
        <v>9559</v>
      </c>
      <c r="BF870" t="s">
        <v>4698</v>
      </c>
      <c r="BG870">
        <v>2</v>
      </c>
      <c r="BI870" s="1">
        <v>44106</v>
      </c>
      <c r="BJ870" s="1">
        <v>45200</v>
      </c>
      <c r="BM870">
        <v>35</v>
      </c>
      <c r="BN870">
        <v>0</v>
      </c>
      <c r="BO870">
        <v>7</v>
      </c>
      <c r="BP870">
        <v>7</v>
      </c>
      <c r="BQ870">
        <v>7</v>
      </c>
      <c r="BR870">
        <v>7</v>
      </c>
      <c r="BS870">
        <v>7</v>
      </c>
      <c r="BT870">
        <v>0</v>
      </c>
      <c r="BU870" t="str">
        <f>"9:00 AM"</f>
        <v>9:00 AM</v>
      </c>
      <c r="BV870" t="str">
        <f>"5:00 PM"</f>
        <v>5:00 PM</v>
      </c>
      <c r="BW870" t="s">
        <v>128</v>
      </c>
      <c r="BX870">
        <v>0</v>
      </c>
      <c r="BY870">
        <v>12</v>
      </c>
      <c r="BZ870" t="s">
        <v>111</v>
      </c>
      <c r="CA870">
        <v>0</v>
      </c>
      <c r="CB870" t="s">
        <v>8303</v>
      </c>
      <c r="CC870" t="s">
        <v>9556</v>
      </c>
      <c r="CD870" t="s">
        <v>9555</v>
      </c>
      <c r="CE870" t="s">
        <v>116</v>
      </c>
      <c r="CF870" t="s">
        <v>117</v>
      </c>
      <c r="CG870">
        <v>96950</v>
      </c>
      <c r="CH870" s="3">
        <v>8.73</v>
      </c>
      <c r="CI870" s="3">
        <v>8.73</v>
      </c>
      <c r="CJ870" s="3">
        <v>13.1</v>
      </c>
      <c r="CK870" s="3">
        <v>13.1</v>
      </c>
      <c r="CL870" t="s">
        <v>132</v>
      </c>
      <c r="CN870" t="s">
        <v>133</v>
      </c>
      <c r="CP870" t="s">
        <v>111</v>
      </c>
      <c r="CQ870" t="s">
        <v>134</v>
      </c>
      <c r="CR870" t="s">
        <v>111</v>
      </c>
      <c r="CS870" t="s">
        <v>134</v>
      </c>
      <c r="CT870" t="s">
        <v>119</v>
      </c>
      <c r="CU870" t="s">
        <v>134</v>
      </c>
      <c r="CV870" t="s">
        <v>119</v>
      </c>
      <c r="CW870" t="s">
        <v>1709</v>
      </c>
      <c r="CX870">
        <v>16704836670</v>
      </c>
      <c r="CY870" t="s">
        <v>1705</v>
      </c>
      <c r="CZ870" t="s">
        <v>119</v>
      </c>
      <c r="DA870" t="s">
        <v>134</v>
      </c>
      <c r="DB870" t="s">
        <v>111</v>
      </c>
    </row>
    <row r="871" spans="1:111" ht="15" customHeight="1" x14ac:dyDescent="0.25">
      <c r="A871" t="s">
        <v>8572</v>
      </c>
      <c r="B871" t="s">
        <v>109</v>
      </c>
      <c r="C871" s="1">
        <v>44132.985152430556</v>
      </c>
      <c r="D871" s="1">
        <v>44186</v>
      </c>
      <c r="E871" t="s">
        <v>110</v>
      </c>
      <c r="G871" t="s">
        <v>134</v>
      </c>
      <c r="H871" t="s">
        <v>111</v>
      </c>
      <c r="I871" t="s">
        <v>111</v>
      </c>
      <c r="J871" t="s">
        <v>8573</v>
      </c>
      <c r="K871" t="s">
        <v>8574</v>
      </c>
      <c r="L871" t="s">
        <v>8575</v>
      </c>
      <c r="M871" t="s">
        <v>6320</v>
      </c>
      <c r="N871" t="s">
        <v>116</v>
      </c>
      <c r="O871" t="s">
        <v>117</v>
      </c>
      <c r="P871">
        <v>96950</v>
      </c>
      <c r="Q871" t="s">
        <v>118</v>
      </c>
      <c r="S871">
        <v>16702882226</v>
      </c>
      <c r="U871">
        <v>72251</v>
      </c>
      <c r="V871" t="s">
        <v>120</v>
      </c>
      <c r="X871" t="s">
        <v>1947</v>
      </c>
      <c r="Y871" t="s">
        <v>8576</v>
      </c>
      <c r="AA871" t="s">
        <v>123</v>
      </c>
      <c r="AB871" t="s">
        <v>8577</v>
      </c>
      <c r="AC871" t="s">
        <v>6320</v>
      </c>
      <c r="AD871" t="s">
        <v>116</v>
      </c>
      <c r="AE871" t="s">
        <v>117</v>
      </c>
      <c r="AF871">
        <v>96950</v>
      </c>
      <c r="AG871" t="s">
        <v>118</v>
      </c>
      <c r="AI871">
        <v>16702882226</v>
      </c>
      <c r="AK871" t="s">
        <v>8578</v>
      </c>
      <c r="AL871" t="s">
        <v>1754</v>
      </c>
      <c r="AM871" t="s">
        <v>2325</v>
      </c>
      <c r="AN871" t="s">
        <v>2326</v>
      </c>
      <c r="AP871" t="s">
        <v>6092</v>
      </c>
      <c r="AQ871" t="s">
        <v>8579</v>
      </c>
      <c r="AR871" t="s">
        <v>116</v>
      </c>
      <c r="AS871" t="s">
        <v>117</v>
      </c>
      <c r="AT871">
        <v>96950</v>
      </c>
      <c r="AU871" t="s">
        <v>118</v>
      </c>
      <c r="AW871">
        <v>16702353403</v>
      </c>
      <c r="AY871" t="s">
        <v>6093</v>
      </c>
      <c r="AZ871" t="s">
        <v>2329</v>
      </c>
      <c r="BC871" t="str">
        <f>"35-1012.00"</f>
        <v>35-1012.00</v>
      </c>
      <c r="BD871" t="s">
        <v>1814</v>
      </c>
      <c r="BE871" t="s">
        <v>8580</v>
      </c>
      <c r="BF871" t="s">
        <v>2358</v>
      </c>
      <c r="BG871">
        <v>1</v>
      </c>
      <c r="BI871" s="1">
        <v>44106</v>
      </c>
      <c r="BJ871" s="1">
        <v>45200</v>
      </c>
      <c r="BM871">
        <v>35</v>
      </c>
      <c r="BN871">
        <v>0</v>
      </c>
      <c r="BO871">
        <v>7</v>
      </c>
      <c r="BP871">
        <v>7</v>
      </c>
      <c r="BQ871">
        <v>7</v>
      </c>
      <c r="BR871">
        <v>7</v>
      </c>
      <c r="BS871">
        <v>7</v>
      </c>
      <c r="BT871">
        <v>0</v>
      </c>
      <c r="BU871" t="str">
        <f>"9:00 AM"</f>
        <v>9:00 AM</v>
      </c>
      <c r="BV871" t="str">
        <f>"5:00 PM"</f>
        <v>5:00 PM</v>
      </c>
      <c r="BW871" t="s">
        <v>128</v>
      </c>
      <c r="BX871">
        <v>0</v>
      </c>
      <c r="BY871">
        <v>12</v>
      </c>
      <c r="BZ871" t="s">
        <v>134</v>
      </c>
      <c r="CA871">
        <v>2</v>
      </c>
      <c r="CB871" t="s">
        <v>8581</v>
      </c>
      <c r="CC871" t="s">
        <v>6320</v>
      </c>
      <c r="CD871" t="s">
        <v>8577</v>
      </c>
      <c r="CE871" t="s">
        <v>116</v>
      </c>
      <c r="CF871" t="s">
        <v>117</v>
      </c>
      <c r="CG871">
        <v>96950</v>
      </c>
      <c r="CH871" s="3">
        <v>10.039999999999999</v>
      </c>
      <c r="CI871" s="3">
        <v>10.039999999999999</v>
      </c>
      <c r="CJ871" s="3">
        <v>15.06</v>
      </c>
      <c r="CK871" s="3">
        <v>15.06</v>
      </c>
      <c r="CL871" t="s">
        <v>132</v>
      </c>
      <c r="CN871" t="s">
        <v>133</v>
      </c>
      <c r="CP871" t="s">
        <v>111</v>
      </c>
      <c r="CQ871" t="s">
        <v>134</v>
      </c>
      <c r="CR871" t="s">
        <v>111</v>
      </c>
      <c r="CS871" t="s">
        <v>134</v>
      </c>
      <c r="CT871" t="s">
        <v>119</v>
      </c>
      <c r="CU871" t="s">
        <v>134</v>
      </c>
      <c r="CV871" t="s">
        <v>119</v>
      </c>
      <c r="CW871" t="s">
        <v>1709</v>
      </c>
      <c r="CX871">
        <v>16702882226</v>
      </c>
      <c r="CY871" t="s">
        <v>1705</v>
      </c>
      <c r="CZ871" t="s">
        <v>119</v>
      </c>
      <c r="DA871" t="s">
        <v>134</v>
      </c>
      <c r="DB871" t="s">
        <v>111</v>
      </c>
    </row>
    <row r="872" spans="1:111" ht="15" customHeight="1" x14ac:dyDescent="0.25">
      <c r="A872" t="s">
        <v>6588</v>
      </c>
      <c r="B872" t="s">
        <v>137</v>
      </c>
      <c r="C872" s="1">
        <v>44133.038642129628</v>
      </c>
      <c r="D872" s="1">
        <v>44167</v>
      </c>
      <c r="E872" t="s">
        <v>138</v>
      </c>
      <c r="F872" s="1">
        <v>44195.791666666664</v>
      </c>
      <c r="G872" t="s">
        <v>111</v>
      </c>
      <c r="H872" t="s">
        <v>111</v>
      </c>
      <c r="I872" t="s">
        <v>111</v>
      </c>
      <c r="J872" t="s">
        <v>5558</v>
      </c>
      <c r="K872" t="s">
        <v>5559</v>
      </c>
      <c r="L872" t="s">
        <v>5560</v>
      </c>
      <c r="M872" t="s">
        <v>5561</v>
      </c>
      <c r="N872" t="s">
        <v>116</v>
      </c>
      <c r="O872" t="s">
        <v>117</v>
      </c>
      <c r="P872">
        <v>96950</v>
      </c>
      <c r="Q872" t="s">
        <v>118</v>
      </c>
      <c r="R872" t="s">
        <v>119</v>
      </c>
      <c r="S872">
        <v>16702882288</v>
      </c>
      <c r="T872">
        <v>106</v>
      </c>
      <c r="U872">
        <v>44413</v>
      </c>
      <c r="V872" t="s">
        <v>120</v>
      </c>
      <c r="X872" t="s">
        <v>5562</v>
      </c>
      <c r="Y872" t="s">
        <v>5563</v>
      </c>
      <c r="Z872" t="s">
        <v>119</v>
      </c>
      <c r="AA872" t="s">
        <v>5564</v>
      </c>
      <c r="AB872" t="s">
        <v>5560</v>
      </c>
      <c r="AC872" t="s">
        <v>5561</v>
      </c>
      <c r="AD872" t="s">
        <v>154</v>
      </c>
      <c r="AE872" t="s">
        <v>117</v>
      </c>
      <c r="AF872">
        <v>96950</v>
      </c>
      <c r="AG872" t="s">
        <v>118</v>
      </c>
      <c r="AH872" t="s">
        <v>119</v>
      </c>
      <c r="AI872">
        <v>16702882288</v>
      </c>
      <c r="AJ872">
        <v>106</v>
      </c>
      <c r="AK872" t="s">
        <v>5565</v>
      </c>
      <c r="BC872" t="str">
        <f>"43-5081.01"</f>
        <v>43-5081.01</v>
      </c>
      <c r="BD872" t="s">
        <v>1053</v>
      </c>
      <c r="BE872" t="s">
        <v>5566</v>
      </c>
      <c r="BF872" t="s">
        <v>5567</v>
      </c>
      <c r="BG872">
        <v>1</v>
      </c>
      <c r="BH872">
        <v>1</v>
      </c>
      <c r="BI872" s="1">
        <v>44197</v>
      </c>
      <c r="BJ872" s="1">
        <v>44561</v>
      </c>
      <c r="BK872" s="1">
        <v>44197</v>
      </c>
      <c r="BL872" s="1">
        <v>44561</v>
      </c>
      <c r="BM872">
        <v>40</v>
      </c>
      <c r="BN872">
        <v>0</v>
      </c>
      <c r="BO872">
        <v>7</v>
      </c>
      <c r="BP872">
        <v>6.5</v>
      </c>
      <c r="BQ872">
        <v>6.5</v>
      </c>
      <c r="BR872">
        <v>6.5</v>
      </c>
      <c r="BS872">
        <v>6.5</v>
      </c>
      <c r="BT872">
        <v>7</v>
      </c>
      <c r="BU872" t="str">
        <f>"8:00 AM"</f>
        <v>8:00 AM</v>
      </c>
      <c r="BV872" t="str">
        <f>"5:00 PM"</f>
        <v>5:00 PM</v>
      </c>
      <c r="BW872" t="s">
        <v>128</v>
      </c>
      <c r="BX872">
        <v>0</v>
      </c>
      <c r="BY872">
        <v>12</v>
      </c>
      <c r="BZ872" t="s">
        <v>111</v>
      </c>
      <c r="CA872">
        <v>0</v>
      </c>
      <c r="CB872" t="s">
        <v>5568</v>
      </c>
      <c r="CC872" t="s">
        <v>5560</v>
      </c>
      <c r="CD872" t="s">
        <v>5569</v>
      </c>
      <c r="CE872" t="s">
        <v>116</v>
      </c>
      <c r="CF872" t="s">
        <v>117</v>
      </c>
      <c r="CG872">
        <v>96950</v>
      </c>
      <c r="CH872" s="3">
        <v>7.58</v>
      </c>
      <c r="CI872" s="3">
        <v>8</v>
      </c>
      <c r="CJ872" s="3">
        <v>11.37</v>
      </c>
      <c r="CK872" s="3">
        <v>12</v>
      </c>
      <c r="CL872" t="s">
        <v>132</v>
      </c>
      <c r="CM872" t="s">
        <v>119</v>
      </c>
      <c r="CN872" t="s">
        <v>133</v>
      </c>
      <c r="CP872" t="s">
        <v>111</v>
      </c>
      <c r="CQ872" t="s">
        <v>134</v>
      </c>
      <c r="CR872" t="s">
        <v>111</v>
      </c>
      <c r="CS872" t="s">
        <v>134</v>
      </c>
      <c r="CT872" t="s">
        <v>119</v>
      </c>
      <c r="CU872" t="s">
        <v>134</v>
      </c>
      <c r="CV872" t="s">
        <v>134</v>
      </c>
      <c r="CW872" t="s">
        <v>5777</v>
      </c>
      <c r="CX872">
        <v>16702882288</v>
      </c>
      <c r="CY872" t="s">
        <v>5565</v>
      </c>
      <c r="CZ872" t="s">
        <v>119</v>
      </c>
      <c r="DA872" t="s">
        <v>134</v>
      </c>
      <c r="DB872" t="s">
        <v>111</v>
      </c>
    </row>
    <row r="873" spans="1:111" ht="15" customHeight="1" x14ac:dyDescent="0.25">
      <c r="A873" t="s">
        <v>5278</v>
      </c>
      <c r="B873" t="s">
        <v>109</v>
      </c>
      <c r="C873" s="1">
        <v>44133.055153587964</v>
      </c>
      <c r="D873" s="1">
        <v>44153</v>
      </c>
      <c r="E873" t="s">
        <v>110</v>
      </c>
      <c r="G873" t="s">
        <v>134</v>
      </c>
      <c r="H873" t="s">
        <v>134</v>
      </c>
      <c r="I873" t="s">
        <v>111</v>
      </c>
      <c r="J873" t="s">
        <v>4935</v>
      </c>
      <c r="K873" t="s">
        <v>4936</v>
      </c>
      <c r="L873" t="s">
        <v>4937</v>
      </c>
      <c r="M873" t="s">
        <v>154</v>
      </c>
      <c r="N873" t="s">
        <v>2607</v>
      </c>
      <c r="O873" t="s">
        <v>117</v>
      </c>
      <c r="P873">
        <v>96950</v>
      </c>
      <c r="Q873" t="s">
        <v>118</v>
      </c>
      <c r="R873" t="s">
        <v>4938</v>
      </c>
      <c r="S873">
        <v>16702885032</v>
      </c>
      <c r="T873">
        <v>0</v>
      </c>
      <c r="U873">
        <v>236116</v>
      </c>
      <c r="V873" t="s">
        <v>120</v>
      </c>
      <c r="X873" t="s">
        <v>4411</v>
      </c>
      <c r="Y873" t="s">
        <v>4939</v>
      </c>
      <c r="Z873" t="s">
        <v>4940</v>
      </c>
      <c r="AA873" t="s">
        <v>4941</v>
      </c>
      <c r="AB873" t="s">
        <v>4937</v>
      </c>
      <c r="AC873" t="s">
        <v>154</v>
      </c>
      <c r="AD873" t="s">
        <v>2607</v>
      </c>
      <c r="AE873" t="s">
        <v>117</v>
      </c>
      <c r="AF873">
        <v>96950</v>
      </c>
      <c r="AG873" t="s">
        <v>118</v>
      </c>
      <c r="AH873" t="s">
        <v>4938</v>
      </c>
      <c r="AI873">
        <v>16702885032</v>
      </c>
      <c r="AK873" t="s">
        <v>4942</v>
      </c>
      <c r="BC873" t="str">
        <f>"37-2011.00"</f>
        <v>37-2011.00</v>
      </c>
      <c r="BD873" t="s">
        <v>898</v>
      </c>
      <c r="BE873" t="s">
        <v>4943</v>
      </c>
      <c r="BF873" t="s">
        <v>4042</v>
      </c>
      <c r="BG873">
        <v>1</v>
      </c>
      <c r="BI873" s="1">
        <v>44105</v>
      </c>
      <c r="BJ873" s="1">
        <v>44469</v>
      </c>
      <c r="BM873">
        <v>40</v>
      </c>
      <c r="BN873">
        <v>0</v>
      </c>
      <c r="BO873">
        <v>8</v>
      </c>
      <c r="BP873">
        <v>8</v>
      </c>
      <c r="BQ873">
        <v>8</v>
      </c>
      <c r="BR873">
        <v>8</v>
      </c>
      <c r="BS873">
        <v>8</v>
      </c>
      <c r="BT873">
        <v>0</v>
      </c>
      <c r="BU873" t="str">
        <f>"7:30 AM"</f>
        <v>7:30 AM</v>
      </c>
      <c r="BV873" t="str">
        <f>"4:30 PM"</f>
        <v>4:30 PM</v>
      </c>
      <c r="BW873" t="s">
        <v>128</v>
      </c>
      <c r="BX873">
        <v>0</v>
      </c>
      <c r="BY873">
        <v>36</v>
      </c>
      <c r="BZ873" t="s">
        <v>111</v>
      </c>
      <c r="CA873">
        <v>0</v>
      </c>
      <c r="CB873" t="s">
        <v>4944</v>
      </c>
      <c r="CC873" t="s">
        <v>4937</v>
      </c>
      <c r="CD873" t="s">
        <v>154</v>
      </c>
      <c r="CE873" t="s">
        <v>2607</v>
      </c>
      <c r="CF873" t="s">
        <v>117</v>
      </c>
      <c r="CG873">
        <v>96950</v>
      </c>
      <c r="CH873" s="3">
        <v>10.42</v>
      </c>
      <c r="CI873" s="3">
        <v>10.42</v>
      </c>
      <c r="CJ873" s="3">
        <v>15.63</v>
      </c>
      <c r="CK873" s="3">
        <v>15.63</v>
      </c>
      <c r="CL873" t="s">
        <v>132</v>
      </c>
      <c r="CM873" t="s">
        <v>5279</v>
      </c>
      <c r="CN873" t="s">
        <v>133</v>
      </c>
      <c r="CP873" t="s">
        <v>111</v>
      </c>
      <c r="CQ873" t="s">
        <v>134</v>
      </c>
      <c r="CR873" t="s">
        <v>134</v>
      </c>
      <c r="CS873" t="s">
        <v>134</v>
      </c>
      <c r="CT873" t="s">
        <v>134</v>
      </c>
      <c r="CU873" t="s">
        <v>134</v>
      </c>
      <c r="CV873" t="s">
        <v>134</v>
      </c>
      <c r="CW873" t="s">
        <v>5280</v>
      </c>
      <c r="CX873">
        <v>16702885032</v>
      </c>
      <c r="CY873" t="s">
        <v>4942</v>
      </c>
      <c r="CZ873" t="s">
        <v>119</v>
      </c>
      <c r="DA873" t="s">
        <v>134</v>
      </c>
      <c r="DB873" t="s">
        <v>111</v>
      </c>
      <c r="DC873" t="s">
        <v>4411</v>
      </c>
      <c r="DD873" t="s">
        <v>4939</v>
      </c>
      <c r="DE873" t="s">
        <v>528</v>
      </c>
      <c r="DF873" t="s">
        <v>5281</v>
      </c>
      <c r="DG873" t="s">
        <v>4942</v>
      </c>
    </row>
    <row r="874" spans="1:111" ht="15" customHeight="1" x14ac:dyDescent="0.25">
      <c r="A874" t="s">
        <v>6777</v>
      </c>
      <c r="B874" t="s">
        <v>109</v>
      </c>
      <c r="C874" s="1">
        <v>44133.089014351855</v>
      </c>
      <c r="D874" s="1">
        <v>44152</v>
      </c>
      <c r="E874" t="s">
        <v>110</v>
      </c>
      <c r="G874" t="s">
        <v>134</v>
      </c>
      <c r="H874" t="s">
        <v>111</v>
      </c>
      <c r="I874" t="s">
        <v>111</v>
      </c>
      <c r="J874" t="s">
        <v>783</v>
      </c>
      <c r="K874" t="s">
        <v>784</v>
      </c>
      <c r="L874" t="s">
        <v>785</v>
      </c>
      <c r="M874" t="s">
        <v>786</v>
      </c>
      <c r="N874" t="s">
        <v>116</v>
      </c>
      <c r="O874" t="s">
        <v>117</v>
      </c>
      <c r="P874">
        <v>96950</v>
      </c>
      <c r="Q874" t="s">
        <v>118</v>
      </c>
      <c r="R874" t="s">
        <v>509</v>
      </c>
      <c r="S874">
        <v>16702337000</v>
      </c>
      <c r="U874">
        <v>72251</v>
      </c>
      <c r="V874" t="s">
        <v>120</v>
      </c>
      <c r="X874" t="s">
        <v>787</v>
      </c>
      <c r="Y874" t="s">
        <v>6778</v>
      </c>
      <c r="AA874" t="s">
        <v>789</v>
      </c>
      <c r="AB874" t="s">
        <v>785</v>
      </c>
      <c r="AC874" t="s">
        <v>786</v>
      </c>
      <c r="AD874" t="s">
        <v>116</v>
      </c>
      <c r="AE874" t="s">
        <v>117</v>
      </c>
      <c r="AF874">
        <v>96950</v>
      </c>
      <c r="AG874" t="s">
        <v>118</v>
      </c>
      <c r="AH874" t="s">
        <v>509</v>
      </c>
      <c r="AI874">
        <v>16702337000</v>
      </c>
      <c r="AK874" t="s">
        <v>790</v>
      </c>
      <c r="BC874" t="str">
        <f>"35-1012.00"</f>
        <v>35-1012.00</v>
      </c>
      <c r="BD874" t="s">
        <v>1814</v>
      </c>
      <c r="BE874" t="s">
        <v>6779</v>
      </c>
      <c r="BF874" t="s">
        <v>6780</v>
      </c>
      <c r="BG874">
        <v>1</v>
      </c>
      <c r="BI874" s="1">
        <v>44197</v>
      </c>
      <c r="BJ874" s="1">
        <v>44561</v>
      </c>
      <c r="BM874">
        <v>40</v>
      </c>
      <c r="BN874">
        <v>0</v>
      </c>
      <c r="BO874">
        <v>8</v>
      </c>
      <c r="BP874">
        <v>8</v>
      </c>
      <c r="BQ874">
        <v>8</v>
      </c>
      <c r="BR874">
        <v>8</v>
      </c>
      <c r="BS874">
        <v>8</v>
      </c>
      <c r="BT874">
        <v>0</v>
      </c>
      <c r="BU874" t="str">
        <f>"9:00 AM"</f>
        <v>9:00 AM</v>
      </c>
      <c r="BV874" t="str">
        <f>"6:00 PM"</f>
        <v>6:00 PM</v>
      </c>
      <c r="BW874" t="s">
        <v>128</v>
      </c>
      <c r="BX874">
        <v>0</v>
      </c>
      <c r="BY874">
        <v>12</v>
      </c>
      <c r="BZ874" t="s">
        <v>134</v>
      </c>
      <c r="CA874">
        <v>6</v>
      </c>
      <c r="CB874" t="s">
        <v>6781</v>
      </c>
      <c r="CC874" t="s">
        <v>785</v>
      </c>
      <c r="CD874" t="s">
        <v>786</v>
      </c>
      <c r="CE874" t="s">
        <v>116</v>
      </c>
      <c r="CF874" t="s">
        <v>117</v>
      </c>
      <c r="CG874">
        <v>96950</v>
      </c>
      <c r="CH874" s="3">
        <v>10.039999999999999</v>
      </c>
      <c r="CJ874" s="3">
        <v>15.06</v>
      </c>
      <c r="CL874" t="s">
        <v>132</v>
      </c>
      <c r="CM874" t="s">
        <v>509</v>
      </c>
      <c r="CN874" t="s">
        <v>133</v>
      </c>
      <c r="CP874" t="s">
        <v>111</v>
      </c>
      <c r="CQ874" t="s">
        <v>134</v>
      </c>
      <c r="CR874" t="s">
        <v>111</v>
      </c>
      <c r="CS874" t="s">
        <v>134</v>
      </c>
      <c r="CT874" t="s">
        <v>119</v>
      </c>
      <c r="CU874" t="s">
        <v>134</v>
      </c>
      <c r="CV874" t="s">
        <v>119</v>
      </c>
      <c r="CW874" t="s">
        <v>793</v>
      </c>
      <c r="CX874">
        <v>16702337000</v>
      </c>
      <c r="CY874" t="s">
        <v>790</v>
      </c>
      <c r="CZ874" t="s">
        <v>119</v>
      </c>
      <c r="DA874" t="s">
        <v>134</v>
      </c>
      <c r="DB874" t="s">
        <v>111</v>
      </c>
      <c r="DC874" t="s">
        <v>794</v>
      </c>
      <c r="DD874" t="s">
        <v>795</v>
      </c>
      <c r="DE874" t="s">
        <v>863</v>
      </c>
      <c r="DF874" t="s">
        <v>783</v>
      </c>
      <c r="DG874" t="s">
        <v>790</v>
      </c>
    </row>
    <row r="875" spans="1:111" ht="15" customHeight="1" x14ac:dyDescent="0.25">
      <c r="A875" t="s">
        <v>7600</v>
      </c>
      <c r="B875" t="s">
        <v>137</v>
      </c>
      <c r="C875" s="1">
        <v>44133.098746990741</v>
      </c>
      <c r="D875" s="1">
        <v>44172</v>
      </c>
      <c r="E875" t="s">
        <v>110</v>
      </c>
      <c r="G875" t="s">
        <v>134</v>
      </c>
      <c r="H875" t="s">
        <v>111</v>
      </c>
      <c r="I875" t="s">
        <v>111</v>
      </c>
      <c r="J875" t="s">
        <v>783</v>
      </c>
      <c r="K875" t="s">
        <v>784</v>
      </c>
      <c r="L875" t="s">
        <v>785</v>
      </c>
      <c r="M875" t="s">
        <v>786</v>
      </c>
      <c r="N875" t="s">
        <v>116</v>
      </c>
      <c r="O875" t="s">
        <v>117</v>
      </c>
      <c r="P875">
        <v>96950</v>
      </c>
      <c r="Q875" t="s">
        <v>118</v>
      </c>
      <c r="R875" t="s">
        <v>119</v>
      </c>
      <c r="S875">
        <v>16702337000</v>
      </c>
      <c r="U875">
        <v>72251</v>
      </c>
      <c r="V875" t="s">
        <v>120</v>
      </c>
      <c r="X875" t="s">
        <v>787</v>
      </c>
      <c r="Y875" t="s">
        <v>788</v>
      </c>
      <c r="AA875" t="s">
        <v>789</v>
      </c>
      <c r="AB875" t="s">
        <v>785</v>
      </c>
      <c r="AC875" t="s">
        <v>786</v>
      </c>
      <c r="AD875" t="s">
        <v>116</v>
      </c>
      <c r="AE875" t="s">
        <v>117</v>
      </c>
      <c r="AF875">
        <v>96950</v>
      </c>
      <c r="AG875" t="s">
        <v>118</v>
      </c>
      <c r="AH875" t="s">
        <v>119</v>
      </c>
      <c r="AI875">
        <v>16702337000</v>
      </c>
      <c r="AK875" t="s">
        <v>790</v>
      </c>
      <c r="BC875" t="str">
        <f>"35-2014.00"</f>
        <v>35-2014.00</v>
      </c>
      <c r="BD875" t="s">
        <v>393</v>
      </c>
      <c r="BE875" t="s">
        <v>791</v>
      </c>
      <c r="BF875" t="s">
        <v>395</v>
      </c>
      <c r="BG875">
        <v>1</v>
      </c>
      <c r="BH875">
        <v>1</v>
      </c>
      <c r="BI875" s="1">
        <v>44197</v>
      </c>
      <c r="BJ875" s="1">
        <v>44561</v>
      </c>
      <c r="BK875" s="1">
        <v>44197</v>
      </c>
      <c r="BL875" s="1">
        <v>44561</v>
      </c>
      <c r="BM875">
        <v>40</v>
      </c>
      <c r="BN875">
        <v>0</v>
      </c>
      <c r="BO875">
        <v>8</v>
      </c>
      <c r="BP875">
        <v>8</v>
      </c>
      <c r="BQ875">
        <v>8</v>
      </c>
      <c r="BR875">
        <v>8</v>
      </c>
      <c r="BS875">
        <v>8</v>
      </c>
      <c r="BT875">
        <v>0</v>
      </c>
      <c r="BU875" t="str">
        <f>"10:00 AM"</f>
        <v>10:00 AM</v>
      </c>
      <c r="BV875" t="str">
        <f>"6:10 PM"</f>
        <v>6:10 PM</v>
      </c>
      <c r="BW875" t="s">
        <v>128</v>
      </c>
      <c r="BX875">
        <v>0</v>
      </c>
      <c r="BY875">
        <v>12</v>
      </c>
      <c r="BZ875" t="s">
        <v>111</v>
      </c>
      <c r="CA875">
        <v>0</v>
      </c>
      <c r="CB875" t="s">
        <v>7601</v>
      </c>
      <c r="CC875" t="s">
        <v>785</v>
      </c>
      <c r="CD875" t="s">
        <v>786</v>
      </c>
      <c r="CE875" t="s">
        <v>116</v>
      </c>
      <c r="CF875" t="s">
        <v>117</v>
      </c>
      <c r="CG875">
        <v>96950</v>
      </c>
      <c r="CH875" s="3">
        <v>8.68</v>
      </c>
      <c r="CJ875" s="3">
        <v>13.02</v>
      </c>
      <c r="CL875" t="s">
        <v>132</v>
      </c>
      <c r="CM875" t="s">
        <v>509</v>
      </c>
      <c r="CN875" t="s">
        <v>133</v>
      </c>
      <c r="CP875" t="s">
        <v>111</v>
      </c>
      <c r="CQ875" t="s">
        <v>134</v>
      </c>
      <c r="CR875" t="s">
        <v>111</v>
      </c>
      <c r="CS875" t="s">
        <v>134</v>
      </c>
      <c r="CT875" t="s">
        <v>119</v>
      </c>
      <c r="CU875" t="s">
        <v>134</v>
      </c>
      <c r="CV875" t="s">
        <v>119</v>
      </c>
      <c r="CW875" t="s">
        <v>793</v>
      </c>
      <c r="CX875">
        <v>16702337000</v>
      </c>
      <c r="CY875" t="s">
        <v>790</v>
      </c>
      <c r="CZ875" t="s">
        <v>119</v>
      </c>
      <c r="DA875" t="s">
        <v>134</v>
      </c>
      <c r="DB875" t="s">
        <v>111</v>
      </c>
      <c r="DC875" t="s">
        <v>794</v>
      </c>
      <c r="DD875" t="s">
        <v>795</v>
      </c>
      <c r="DE875" t="s">
        <v>863</v>
      </c>
      <c r="DF875" t="s">
        <v>783</v>
      </c>
      <c r="DG875" t="s">
        <v>790</v>
      </c>
    </row>
    <row r="876" spans="1:111" ht="15" customHeight="1" x14ac:dyDescent="0.25">
      <c r="A876" t="s">
        <v>8763</v>
      </c>
      <c r="B876" t="s">
        <v>109</v>
      </c>
      <c r="C876" s="1">
        <v>44133.098812962962</v>
      </c>
      <c r="D876" s="1">
        <v>44186</v>
      </c>
      <c r="E876" t="s">
        <v>138</v>
      </c>
      <c r="F876" s="1">
        <v>44103.833333333336</v>
      </c>
      <c r="G876" t="s">
        <v>134</v>
      </c>
      <c r="H876" t="s">
        <v>111</v>
      </c>
      <c r="I876" t="s">
        <v>111</v>
      </c>
      <c r="J876" t="s">
        <v>270</v>
      </c>
      <c r="K876" t="s">
        <v>8764</v>
      </c>
      <c r="L876" t="s">
        <v>276</v>
      </c>
      <c r="N876" t="s">
        <v>727</v>
      </c>
      <c r="O876" t="s">
        <v>117</v>
      </c>
      <c r="P876">
        <v>96950</v>
      </c>
      <c r="Q876" t="s">
        <v>118</v>
      </c>
      <c r="R876" t="s">
        <v>273</v>
      </c>
      <c r="S876">
        <v>16702333112</v>
      </c>
      <c r="T876">
        <v>0</v>
      </c>
      <c r="U876">
        <v>452319</v>
      </c>
      <c r="V876" t="s">
        <v>120</v>
      </c>
      <c r="X876" t="s">
        <v>6908</v>
      </c>
      <c r="Y876" t="s">
        <v>6909</v>
      </c>
      <c r="Z876" t="s">
        <v>111</v>
      </c>
      <c r="AA876" t="s">
        <v>342</v>
      </c>
      <c r="AB876" t="s">
        <v>8765</v>
      </c>
      <c r="AD876" t="s">
        <v>154</v>
      </c>
      <c r="AE876" t="s">
        <v>117</v>
      </c>
      <c r="AF876">
        <v>96950</v>
      </c>
      <c r="AG876" t="s">
        <v>118</v>
      </c>
      <c r="AH876" t="s">
        <v>273</v>
      </c>
      <c r="AI876">
        <v>16702333112</v>
      </c>
      <c r="AJ876">
        <v>0</v>
      </c>
      <c r="AK876" t="s">
        <v>278</v>
      </c>
      <c r="BC876" t="str">
        <f>"41-2031.00"</f>
        <v>41-2031.00</v>
      </c>
      <c r="BD876" t="s">
        <v>3070</v>
      </c>
      <c r="BE876" t="s">
        <v>8766</v>
      </c>
      <c r="BF876" t="s">
        <v>8767</v>
      </c>
      <c r="BG876">
        <v>1</v>
      </c>
      <c r="BI876" s="1">
        <v>44155</v>
      </c>
      <c r="BJ876" s="1">
        <v>45199</v>
      </c>
      <c r="BM876">
        <v>35</v>
      </c>
      <c r="BN876">
        <v>6</v>
      </c>
      <c r="BO876">
        <v>0</v>
      </c>
      <c r="BP876">
        <v>6</v>
      </c>
      <c r="BQ876">
        <v>6</v>
      </c>
      <c r="BR876">
        <v>6</v>
      </c>
      <c r="BS876">
        <v>5</v>
      </c>
      <c r="BT876">
        <v>6</v>
      </c>
      <c r="BU876" t="str">
        <f>"8:00 AM"</f>
        <v>8:00 AM</v>
      </c>
      <c r="BV876" t="str">
        <f>"5:00 PM"</f>
        <v>5:00 PM</v>
      </c>
      <c r="BW876" t="s">
        <v>128</v>
      </c>
      <c r="BX876">
        <v>0</v>
      </c>
      <c r="BY876">
        <v>12</v>
      </c>
      <c r="BZ876" t="s">
        <v>111</v>
      </c>
      <c r="CA876">
        <v>0</v>
      </c>
      <c r="CB876" t="s">
        <v>8768</v>
      </c>
      <c r="CC876" t="s">
        <v>8769</v>
      </c>
      <c r="CD876" t="s">
        <v>277</v>
      </c>
      <c r="CE876" t="s">
        <v>116</v>
      </c>
      <c r="CF876" t="s">
        <v>117</v>
      </c>
      <c r="CG876">
        <v>96950</v>
      </c>
      <c r="CH876" s="3">
        <v>11.52</v>
      </c>
      <c r="CI876" s="3">
        <v>11.52</v>
      </c>
      <c r="CJ876" s="3">
        <v>17.28</v>
      </c>
      <c r="CK876" s="3">
        <v>17.28</v>
      </c>
      <c r="CL876" t="s">
        <v>132</v>
      </c>
      <c r="CM876" t="s">
        <v>284</v>
      </c>
      <c r="CN876" t="s">
        <v>133</v>
      </c>
      <c r="CP876" t="s">
        <v>111</v>
      </c>
      <c r="CQ876" t="s">
        <v>134</v>
      </c>
      <c r="CR876" t="s">
        <v>134</v>
      </c>
      <c r="CS876" t="s">
        <v>134</v>
      </c>
      <c r="CT876" t="s">
        <v>119</v>
      </c>
      <c r="CU876" t="s">
        <v>119</v>
      </c>
      <c r="CV876" t="s">
        <v>119</v>
      </c>
      <c r="CW876" t="s">
        <v>8770</v>
      </c>
      <c r="CX876">
        <v>16702333112</v>
      </c>
      <c r="CY876" t="s">
        <v>278</v>
      </c>
      <c r="CZ876" t="s">
        <v>268</v>
      </c>
      <c r="DA876" t="s">
        <v>134</v>
      </c>
      <c r="DB876" t="s">
        <v>111</v>
      </c>
    </row>
    <row r="877" spans="1:111" ht="15" customHeight="1" x14ac:dyDescent="0.25">
      <c r="A877" t="s">
        <v>5575</v>
      </c>
      <c r="B877" t="s">
        <v>137</v>
      </c>
      <c r="C877" s="1">
        <v>44133.179582291668</v>
      </c>
      <c r="D877" s="1">
        <v>44168</v>
      </c>
      <c r="E877" t="s">
        <v>138</v>
      </c>
      <c r="F877" s="1">
        <v>44103.833333333336</v>
      </c>
      <c r="G877" t="s">
        <v>111</v>
      </c>
      <c r="H877" t="s">
        <v>111</v>
      </c>
      <c r="I877" t="s">
        <v>111</v>
      </c>
      <c r="J877" t="s">
        <v>5558</v>
      </c>
      <c r="K877" t="s">
        <v>5559</v>
      </c>
      <c r="L877" t="s">
        <v>5560</v>
      </c>
      <c r="M877" t="s">
        <v>5561</v>
      </c>
      <c r="N877" t="s">
        <v>116</v>
      </c>
      <c r="O877" t="s">
        <v>117</v>
      </c>
      <c r="P877">
        <v>96950</v>
      </c>
      <c r="Q877" t="s">
        <v>118</v>
      </c>
      <c r="R877" t="s">
        <v>119</v>
      </c>
      <c r="S877">
        <v>16702882288</v>
      </c>
      <c r="T877">
        <v>106</v>
      </c>
      <c r="U877">
        <v>44413</v>
      </c>
      <c r="V877" t="s">
        <v>120</v>
      </c>
      <c r="X877" t="s">
        <v>5562</v>
      </c>
      <c r="Y877" t="s">
        <v>5563</v>
      </c>
      <c r="Z877" t="s">
        <v>119</v>
      </c>
      <c r="AA877" t="s">
        <v>5564</v>
      </c>
      <c r="AB877" t="s">
        <v>5560</v>
      </c>
      <c r="AC877" t="s">
        <v>5561</v>
      </c>
      <c r="AD877" t="s">
        <v>154</v>
      </c>
      <c r="AE877" t="s">
        <v>117</v>
      </c>
      <c r="AF877">
        <v>96950</v>
      </c>
      <c r="AG877" t="s">
        <v>118</v>
      </c>
      <c r="AH877" t="s">
        <v>119</v>
      </c>
      <c r="AI877">
        <v>16702882288</v>
      </c>
      <c r="AJ877">
        <v>106</v>
      </c>
      <c r="AK877" t="s">
        <v>5565</v>
      </c>
      <c r="BC877" t="str">
        <f>"43-5081.01"</f>
        <v>43-5081.01</v>
      </c>
      <c r="BD877" t="s">
        <v>1053</v>
      </c>
      <c r="BE877" t="s">
        <v>5566</v>
      </c>
      <c r="BF877" t="s">
        <v>5567</v>
      </c>
      <c r="BG877">
        <v>1</v>
      </c>
      <c r="BH877">
        <v>1</v>
      </c>
      <c r="BI877" s="1">
        <v>44105</v>
      </c>
      <c r="BJ877" s="1">
        <v>44469</v>
      </c>
      <c r="BK877" s="1">
        <v>44168</v>
      </c>
      <c r="BL877" s="1">
        <v>44469</v>
      </c>
      <c r="BM877">
        <v>40</v>
      </c>
      <c r="BN877">
        <v>0</v>
      </c>
      <c r="BO877">
        <v>7</v>
      </c>
      <c r="BP877">
        <v>6.5</v>
      </c>
      <c r="BQ877">
        <v>6.5</v>
      </c>
      <c r="BR877">
        <v>6.5</v>
      </c>
      <c r="BS877">
        <v>6.5</v>
      </c>
      <c r="BT877">
        <v>7</v>
      </c>
      <c r="BU877" t="str">
        <f>"8:00 AM"</f>
        <v>8:00 AM</v>
      </c>
      <c r="BV877" t="str">
        <f>"5:00 PM"</f>
        <v>5:00 PM</v>
      </c>
      <c r="BW877" t="s">
        <v>128</v>
      </c>
      <c r="BX877">
        <v>0</v>
      </c>
      <c r="BY877">
        <v>12</v>
      </c>
      <c r="BZ877" t="s">
        <v>111</v>
      </c>
      <c r="CA877">
        <v>0</v>
      </c>
      <c r="CB877" t="s">
        <v>5568</v>
      </c>
      <c r="CC877" t="s">
        <v>5560</v>
      </c>
      <c r="CD877" t="s">
        <v>5569</v>
      </c>
      <c r="CE877" t="s">
        <v>116</v>
      </c>
      <c r="CF877" t="s">
        <v>117</v>
      </c>
      <c r="CG877">
        <v>96950</v>
      </c>
      <c r="CH877" s="3">
        <v>7.6</v>
      </c>
      <c r="CI877" s="3">
        <v>9</v>
      </c>
      <c r="CJ877" s="3">
        <v>11.4</v>
      </c>
      <c r="CK877" s="3">
        <v>13.5</v>
      </c>
      <c r="CL877" t="s">
        <v>132</v>
      </c>
      <c r="CM877" t="s">
        <v>119</v>
      </c>
      <c r="CN877" t="s">
        <v>133</v>
      </c>
      <c r="CP877" t="s">
        <v>111</v>
      </c>
      <c r="CQ877" t="s">
        <v>134</v>
      </c>
      <c r="CR877" t="s">
        <v>111</v>
      </c>
      <c r="CS877" t="s">
        <v>134</v>
      </c>
      <c r="CT877" t="s">
        <v>119</v>
      </c>
      <c r="CU877" t="s">
        <v>134</v>
      </c>
      <c r="CV877" t="s">
        <v>134</v>
      </c>
      <c r="CW877" t="s">
        <v>5570</v>
      </c>
      <c r="CX877">
        <v>16702882288</v>
      </c>
      <c r="CY877" t="s">
        <v>5565</v>
      </c>
      <c r="CZ877" t="s">
        <v>119</v>
      </c>
      <c r="DA877" t="s">
        <v>134</v>
      </c>
      <c r="DB877" t="s">
        <v>111</v>
      </c>
    </row>
    <row r="878" spans="1:111" ht="15" customHeight="1" x14ac:dyDescent="0.25">
      <c r="A878" t="s">
        <v>8937</v>
      </c>
      <c r="B878" t="s">
        <v>137</v>
      </c>
      <c r="C878" s="1">
        <v>44133.194581597221</v>
      </c>
      <c r="D878" s="1">
        <v>44168</v>
      </c>
      <c r="E878" t="s">
        <v>138</v>
      </c>
      <c r="F878" s="1">
        <v>44103.833333333336</v>
      </c>
      <c r="G878" t="s">
        <v>111</v>
      </c>
      <c r="H878" t="s">
        <v>111</v>
      </c>
      <c r="I878" t="s">
        <v>111</v>
      </c>
      <c r="J878" t="s">
        <v>5558</v>
      </c>
      <c r="K878" t="s">
        <v>5559</v>
      </c>
      <c r="L878" t="s">
        <v>5560</v>
      </c>
      <c r="M878" t="s">
        <v>5569</v>
      </c>
      <c r="N878" t="s">
        <v>154</v>
      </c>
      <c r="O878" t="s">
        <v>117</v>
      </c>
      <c r="P878">
        <v>96950</v>
      </c>
      <c r="Q878" t="s">
        <v>118</v>
      </c>
      <c r="R878" t="s">
        <v>119</v>
      </c>
      <c r="S878">
        <v>16702882288</v>
      </c>
      <c r="T878">
        <v>106</v>
      </c>
      <c r="U878">
        <v>44413</v>
      </c>
      <c r="V878" t="s">
        <v>120</v>
      </c>
      <c r="X878" t="s">
        <v>5562</v>
      </c>
      <c r="Y878" t="s">
        <v>5563</v>
      </c>
      <c r="Z878" t="s">
        <v>119</v>
      </c>
      <c r="AA878" t="s">
        <v>5564</v>
      </c>
      <c r="AB878" t="s">
        <v>5560</v>
      </c>
      <c r="AC878" t="s">
        <v>5561</v>
      </c>
      <c r="AD878" t="s">
        <v>154</v>
      </c>
      <c r="AE878" t="s">
        <v>117</v>
      </c>
      <c r="AF878">
        <v>96950</v>
      </c>
      <c r="AG878" t="s">
        <v>118</v>
      </c>
      <c r="AH878" t="s">
        <v>119</v>
      </c>
      <c r="AI878">
        <v>1670288228</v>
      </c>
      <c r="AJ878">
        <v>106</v>
      </c>
      <c r="AK878" t="s">
        <v>5565</v>
      </c>
      <c r="BC878" t="str">
        <f>"43-9061.00"</f>
        <v>43-9061.00</v>
      </c>
      <c r="BD878" t="s">
        <v>939</v>
      </c>
      <c r="BE878" t="s">
        <v>8938</v>
      </c>
      <c r="BF878" t="s">
        <v>8939</v>
      </c>
      <c r="BG878">
        <v>1</v>
      </c>
      <c r="BH878">
        <v>1</v>
      </c>
      <c r="BI878" s="1">
        <v>44105</v>
      </c>
      <c r="BJ878" s="1">
        <v>44469</v>
      </c>
      <c r="BK878" s="1">
        <v>44168</v>
      </c>
      <c r="BL878" s="1">
        <v>44469</v>
      </c>
      <c r="BM878">
        <v>40</v>
      </c>
      <c r="BN878">
        <v>0</v>
      </c>
      <c r="BO878">
        <v>7</v>
      </c>
      <c r="BP878">
        <v>6.5</v>
      </c>
      <c r="BQ878">
        <v>6.5</v>
      </c>
      <c r="BR878">
        <v>6.5</v>
      </c>
      <c r="BS878">
        <v>6.5</v>
      </c>
      <c r="BT878">
        <v>7</v>
      </c>
      <c r="BU878" t="str">
        <f>"8:00 AM"</f>
        <v>8:00 AM</v>
      </c>
      <c r="BV878" t="str">
        <f>"5:00 PM"</f>
        <v>5:00 PM</v>
      </c>
      <c r="BW878" t="s">
        <v>128</v>
      </c>
      <c r="BX878">
        <v>0</v>
      </c>
      <c r="BY878">
        <v>12</v>
      </c>
      <c r="BZ878" t="s">
        <v>111</v>
      </c>
      <c r="CA878">
        <v>0</v>
      </c>
      <c r="CB878" t="s">
        <v>8940</v>
      </c>
      <c r="CC878" t="s">
        <v>5560</v>
      </c>
      <c r="CD878" t="s">
        <v>5569</v>
      </c>
      <c r="CE878" t="s">
        <v>154</v>
      </c>
      <c r="CF878" t="s">
        <v>117</v>
      </c>
      <c r="CG878">
        <v>96950</v>
      </c>
      <c r="CH878" s="3">
        <v>11.05</v>
      </c>
      <c r="CI878" s="3">
        <v>11.1</v>
      </c>
      <c r="CJ878" s="3">
        <v>16.579999999999998</v>
      </c>
      <c r="CK878" s="3">
        <v>16.649999999999999</v>
      </c>
      <c r="CL878" t="s">
        <v>132</v>
      </c>
      <c r="CM878" t="s">
        <v>119</v>
      </c>
      <c r="CN878" t="s">
        <v>133</v>
      </c>
      <c r="CP878" t="s">
        <v>111</v>
      </c>
      <c r="CQ878" t="s">
        <v>134</v>
      </c>
      <c r="CR878" t="s">
        <v>111</v>
      </c>
      <c r="CS878" t="s">
        <v>134</v>
      </c>
      <c r="CT878" t="s">
        <v>119</v>
      </c>
      <c r="CU878" t="s">
        <v>134</v>
      </c>
      <c r="CV878" t="s">
        <v>134</v>
      </c>
      <c r="CW878" t="s">
        <v>5570</v>
      </c>
      <c r="CX878">
        <v>16702882288</v>
      </c>
      <c r="CY878" t="s">
        <v>5565</v>
      </c>
      <c r="CZ878" t="s">
        <v>119</v>
      </c>
      <c r="DA878" t="s">
        <v>134</v>
      </c>
      <c r="DB878" t="s">
        <v>111</v>
      </c>
    </row>
    <row r="879" spans="1:111" ht="15" customHeight="1" x14ac:dyDescent="0.25">
      <c r="A879" t="s">
        <v>5557</v>
      </c>
      <c r="B879" t="s">
        <v>193</v>
      </c>
      <c r="C879" s="1">
        <v>44133.262408101851</v>
      </c>
      <c r="D879" s="1">
        <v>44182</v>
      </c>
      <c r="E879" t="s">
        <v>138</v>
      </c>
      <c r="F879" s="1">
        <v>44103.833333333336</v>
      </c>
      <c r="G879" t="s">
        <v>111</v>
      </c>
      <c r="H879" t="s">
        <v>111</v>
      </c>
      <c r="I879" t="s">
        <v>111</v>
      </c>
      <c r="J879" t="s">
        <v>5558</v>
      </c>
      <c r="K879" t="s">
        <v>5559</v>
      </c>
      <c r="L879" t="s">
        <v>5560</v>
      </c>
      <c r="M879" t="s">
        <v>5561</v>
      </c>
      <c r="N879" t="s">
        <v>116</v>
      </c>
      <c r="O879" t="s">
        <v>117</v>
      </c>
      <c r="P879">
        <v>96950</v>
      </c>
      <c r="Q879" t="s">
        <v>118</v>
      </c>
      <c r="R879" t="s">
        <v>119</v>
      </c>
      <c r="S879">
        <v>16702882288</v>
      </c>
      <c r="T879">
        <v>106</v>
      </c>
      <c r="U879">
        <v>44413</v>
      </c>
      <c r="V879" t="s">
        <v>120</v>
      </c>
      <c r="X879" t="s">
        <v>5562</v>
      </c>
      <c r="Y879" t="s">
        <v>5563</v>
      </c>
      <c r="Z879" t="s">
        <v>119</v>
      </c>
      <c r="AA879" t="s">
        <v>5564</v>
      </c>
      <c r="AB879" t="s">
        <v>5560</v>
      </c>
      <c r="AC879" t="s">
        <v>5561</v>
      </c>
      <c r="AD879" t="s">
        <v>154</v>
      </c>
      <c r="AE879" t="s">
        <v>117</v>
      </c>
      <c r="AF879">
        <v>96950</v>
      </c>
      <c r="AG879" t="s">
        <v>118</v>
      </c>
      <c r="AH879" t="s">
        <v>119</v>
      </c>
      <c r="AI879">
        <v>16702882288</v>
      </c>
      <c r="AJ879">
        <v>106</v>
      </c>
      <c r="AK879" t="s">
        <v>5565</v>
      </c>
      <c r="BC879" t="str">
        <f>"43-5081.01"</f>
        <v>43-5081.01</v>
      </c>
      <c r="BD879" t="s">
        <v>1053</v>
      </c>
      <c r="BE879" t="s">
        <v>5566</v>
      </c>
      <c r="BF879" t="s">
        <v>5567</v>
      </c>
      <c r="BG879">
        <v>1</v>
      </c>
      <c r="BI879" s="1">
        <v>44105</v>
      </c>
      <c r="BJ879" s="1">
        <v>44469</v>
      </c>
      <c r="BM879">
        <v>40</v>
      </c>
      <c r="BN879">
        <v>0</v>
      </c>
      <c r="BO879">
        <v>7</v>
      </c>
      <c r="BP879">
        <v>6.5</v>
      </c>
      <c r="BQ879">
        <v>6.5</v>
      </c>
      <c r="BR879">
        <v>6.5</v>
      </c>
      <c r="BS879">
        <v>6.5</v>
      </c>
      <c r="BT879">
        <v>7</v>
      </c>
      <c r="BU879" t="str">
        <f>"8:00 AM"</f>
        <v>8:00 AM</v>
      </c>
      <c r="BV879" t="str">
        <f>"5:00 PM"</f>
        <v>5:00 PM</v>
      </c>
      <c r="BW879" t="s">
        <v>128</v>
      </c>
      <c r="BX879">
        <v>0</v>
      </c>
      <c r="BY879">
        <v>12</v>
      </c>
      <c r="BZ879" t="s">
        <v>111</v>
      </c>
      <c r="CA879">
        <v>0</v>
      </c>
      <c r="CB879" t="s">
        <v>5568</v>
      </c>
      <c r="CC879" t="s">
        <v>5560</v>
      </c>
      <c r="CD879" t="s">
        <v>5569</v>
      </c>
      <c r="CE879" t="s">
        <v>116</v>
      </c>
      <c r="CF879" t="s">
        <v>117</v>
      </c>
      <c r="CG879">
        <v>96950</v>
      </c>
      <c r="CH879" s="3">
        <v>7.6</v>
      </c>
      <c r="CI879" s="3">
        <v>9.0500000000000007</v>
      </c>
      <c r="CJ879" s="3">
        <v>11.4</v>
      </c>
      <c r="CK879" s="3">
        <v>13.57</v>
      </c>
      <c r="CL879" t="s">
        <v>132</v>
      </c>
      <c r="CM879" t="s">
        <v>119</v>
      </c>
      <c r="CN879" t="s">
        <v>133</v>
      </c>
      <c r="CP879" t="s">
        <v>111</v>
      </c>
      <c r="CQ879" t="s">
        <v>134</v>
      </c>
      <c r="CR879" t="s">
        <v>111</v>
      </c>
      <c r="CS879" t="s">
        <v>134</v>
      </c>
      <c r="CT879" t="s">
        <v>119</v>
      </c>
      <c r="CU879" t="s">
        <v>134</v>
      </c>
      <c r="CV879" t="s">
        <v>119</v>
      </c>
      <c r="CW879" t="s">
        <v>5570</v>
      </c>
      <c r="CX879">
        <v>16702882288</v>
      </c>
      <c r="CY879" t="s">
        <v>5565</v>
      </c>
      <c r="CZ879" t="s">
        <v>119</v>
      </c>
      <c r="DA879" t="s">
        <v>134</v>
      </c>
      <c r="DB879" t="s">
        <v>111</v>
      </c>
    </row>
    <row r="880" spans="1:111" ht="15" customHeight="1" x14ac:dyDescent="0.25">
      <c r="A880" t="s">
        <v>5851</v>
      </c>
      <c r="B880" t="s">
        <v>137</v>
      </c>
      <c r="C880" s="1">
        <v>44133.268167592592</v>
      </c>
      <c r="D880" s="1">
        <v>44167</v>
      </c>
      <c r="E880" t="s">
        <v>138</v>
      </c>
      <c r="F880" s="1">
        <v>44103.833333333336</v>
      </c>
      <c r="G880" t="s">
        <v>111</v>
      </c>
      <c r="H880" t="s">
        <v>111</v>
      </c>
      <c r="I880" t="s">
        <v>111</v>
      </c>
      <c r="J880" t="s">
        <v>5558</v>
      </c>
      <c r="K880" t="s">
        <v>5559</v>
      </c>
      <c r="L880" t="s">
        <v>5560</v>
      </c>
      <c r="M880" t="s">
        <v>5569</v>
      </c>
      <c r="N880" t="s">
        <v>154</v>
      </c>
      <c r="O880" t="s">
        <v>117</v>
      </c>
      <c r="P880">
        <v>96950</v>
      </c>
      <c r="Q880" t="s">
        <v>118</v>
      </c>
      <c r="R880" t="s">
        <v>119</v>
      </c>
      <c r="S880">
        <v>16702882288</v>
      </c>
      <c r="T880">
        <v>106</v>
      </c>
      <c r="U880">
        <v>44413</v>
      </c>
      <c r="V880" t="s">
        <v>120</v>
      </c>
      <c r="X880" t="s">
        <v>5562</v>
      </c>
      <c r="Y880" t="s">
        <v>5563</v>
      </c>
      <c r="Z880" t="s">
        <v>119</v>
      </c>
      <c r="AA880" t="s">
        <v>5564</v>
      </c>
      <c r="AB880" t="s">
        <v>5560</v>
      </c>
      <c r="AC880" t="s">
        <v>5561</v>
      </c>
      <c r="AD880" t="s">
        <v>154</v>
      </c>
      <c r="AE880" t="s">
        <v>117</v>
      </c>
      <c r="AF880">
        <v>96950</v>
      </c>
      <c r="AG880" t="s">
        <v>118</v>
      </c>
      <c r="AH880" t="s">
        <v>119</v>
      </c>
      <c r="AI880">
        <v>16702882288</v>
      </c>
      <c r="AJ880">
        <v>106</v>
      </c>
      <c r="AK880" t="s">
        <v>5565</v>
      </c>
      <c r="BC880" t="str">
        <f>"11-1021.00"</f>
        <v>11-1021.00</v>
      </c>
      <c r="BD880" t="s">
        <v>838</v>
      </c>
      <c r="BE880" t="s">
        <v>5852</v>
      </c>
      <c r="BF880" t="s">
        <v>333</v>
      </c>
      <c r="BG880">
        <v>1</v>
      </c>
      <c r="BH880">
        <v>1</v>
      </c>
      <c r="BI880" s="1">
        <v>44105</v>
      </c>
      <c r="BJ880" s="1">
        <v>44469</v>
      </c>
      <c r="BK880" s="1">
        <v>44167</v>
      </c>
      <c r="BL880" s="1">
        <v>44469</v>
      </c>
      <c r="BM880">
        <v>36</v>
      </c>
      <c r="BN880">
        <v>0</v>
      </c>
      <c r="BO880">
        <v>6</v>
      </c>
      <c r="BP880">
        <v>6</v>
      </c>
      <c r="BQ880">
        <v>6</v>
      </c>
      <c r="BR880">
        <v>6</v>
      </c>
      <c r="BS880">
        <v>6</v>
      </c>
      <c r="BT880">
        <v>6</v>
      </c>
      <c r="BU880" t="str">
        <f>"8:00 AM"</f>
        <v>8:00 AM</v>
      </c>
      <c r="BV880" t="str">
        <f>"5:00 PM"</f>
        <v>5:00 PM</v>
      </c>
      <c r="BW880" t="s">
        <v>415</v>
      </c>
      <c r="BX880">
        <v>0</v>
      </c>
      <c r="BY880">
        <v>48</v>
      </c>
      <c r="BZ880" t="s">
        <v>134</v>
      </c>
      <c r="CA880">
        <v>18</v>
      </c>
      <c r="CB880" s="2" t="s">
        <v>5853</v>
      </c>
      <c r="CC880" t="s">
        <v>5560</v>
      </c>
      <c r="CD880" t="s">
        <v>5569</v>
      </c>
      <c r="CE880" t="s">
        <v>154</v>
      </c>
      <c r="CF880" t="s">
        <v>117</v>
      </c>
      <c r="CG880">
        <v>96950</v>
      </c>
      <c r="CH880" s="3">
        <v>22.55</v>
      </c>
      <c r="CI880" s="3">
        <v>22.6</v>
      </c>
      <c r="CL880" t="s">
        <v>132</v>
      </c>
      <c r="CM880" t="s">
        <v>119</v>
      </c>
      <c r="CN880" t="s">
        <v>133</v>
      </c>
      <c r="CP880" t="s">
        <v>111</v>
      </c>
      <c r="CQ880" t="s">
        <v>134</v>
      </c>
      <c r="CR880" t="s">
        <v>111</v>
      </c>
      <c r="CS880" t="s">
        <v>111</v>
      </c>
      <c r="CT880" t="s">
        <v>119</v>
      </c>
      <c r="CU880" t="s">
        <v>134</v>
      </c>
      <c r="CV880" t="s">
        <v>134</v>
      </c>
      <c r="CW880" t="s">
        <v>5570</v>
      </c>
      <c r="CX880">
        <v>16702882288</v>
      </c>
      <c r="CY880" t="s">
        <v>5565</v>
      </c>
      <c r="CZ880" t="s">
        <v>119</v>
      </c>
      <c r="DA880" t="s">
        <v>134</v>
      </c>
      <c r="DB880" t="s">
        <v>111</v>
      </c>
    </row>
    <row r="881" spans="1:111" ht="15" customHeight="1" x14ac:dyDescent="0.25">
      <c r="A881" t="s">
        <v>6409</v>
      </c>
      <c r="B881" t="s">
        <v>137</v>
      </c>
      <c r="C881" s="1">
        <v>44133.333320833335</v>
      </c>
      <c r="D881" s="1">
        <v>44172</v>
      </c>
      <c r="E881" t="s">
        <v>138</v>
      </c>
      <c r="F881" s="1">
        <v>44103.833333333336</v>
      </c>
      <c r="G881" t="s">
        <v>111</v>
      </c>
      <c r="H881" t="s">
        <v>111</v>
      </c>
      <c r="I881" t="s">
        <v>111</v>
      </c>
      <c r="J881" t="s">
        <v>6410</v>
      </c>
      <c r="K881" t="s">
        <v>5559</v>
      </c>
      <c r="L881" t="s">
        <v>5560</v>
      </c>
      <c r="M881" t="s">
        <v>5569</v>
      </c>
      <c r="N881" t="s">
        <v>154</v>
      </c>
      <c r="O881" t="s">
        <v>117</v>
      </c>
      <c r="P881">
        <v>96950</v>
      </c>
      <c r="Q881" t="s">
        <v>118</v>
      </c>
      <c r="R881" t="s">
        <v>119</v>
      </c>
      <c r="S881">
        <v>16702882288</v>
      </c>
      <c r="T881">
        <v>106</v>
      </c>
      <c r="U881">
        <v>44413</v>
      </c>
      <c r="V881" t="s">
        <v>120</v>
      </c>
      <c r="X881" t="s">
        <v>5562</v>
      </c>
      <c r="Y881" t="s">
        <v>5563</v>
      </c>
      <c r="Z881" t="s">
        <v>119</v>
      </c>
      <c r="AA881" t="s">
        <v>5564</v>
      </c>
      <c r="AB881" t="s">
        <v>5560</v>
      </c>
      <c r="AC881" t="s">
        <v>5569</v>
      </c>
      <c r="AD881" t="s">
        <v>154</v>
      </c>
      <c r="AE881" t="s">
        <v>117</v>
      </c>
      <c r="AF881">
        <v>96950</v>
      </c>
      <c r="AG881" t="s">
        <v>118</v>
      </c>
      <c r="AH881" t="s">
        <v>119</v>
      </c>
      <c r="AI881">
        <v>16702882288</v>
      </c>
      <c r="AJ881">
        <v>106</v>
      </c>
      <c r="AK881" t="s">
        <v>5565</v>
      </c>
      <c r="BC881" t="str">
        <f>"35-2011.00"</f>
        <v>35-2011.00</v>
      </c>
      <c r="BD881" t="s">
        <v>2446</v>
      </c>
      <c r="BE881" t="s">
        <v>6411</v>
      </c>
      <c r="BF881" t="s">
        <v>6412</v>
      </c>
      <c r="BG881">
        <v>1</v>
      </c>
      <c r="BH881">
        <v>1</v>
      </c>
      <c r="BI881" s="1">
        <v>44105</v>
      </c>
      <c r="BJ881" s="1">
        <v>44469</v>
      </c>
      <c r="BK881" s="1">
        <v>44172</v>
      </c>
      <c r="BL881" s="1">
        <v>44469</v>
      </c>
      <c r="BM881">
        <v>40</v>
      </c>
      <c r="BN881">
        <v>4</v>
      </c>
      <c r="BO881">
        <v>6</v>
      </c>
      <c r="BP881">
        <v>6</v>
      </c>
      <c r="BQ881">
        <v>6</v>
      </c>
      <c r="BR881">
        <v>6</v>
      </c>
      <c r="BS881">
        <v>6</v>
      </c>
      <c r="BT881">
        <v>6</v>
      </c>
      <c r="BU881" t="str">
        <f>"7:00 AM"</f>
        <v>7:00 AM</v>
      </c>
      <c r="BV881" t="str">
        <f>"6:00 PM"</f>
        <v>6:00 PM</v>
      </c>
      <c r="BW881" t="s">
        <v>162</v>
      </c>
      <c r="BX881">
        <v>0</v>
      </c>
      <c r="BY881">
        <v>3</v>
      </c>
      <c r="BZ881" t="s">
        <v>111</v>
      </c>
      <c r="CA881">
        <v>0</v>
      </c>
      <c r="CB881" t="s">
        <v>6413</v>
      </c>
      <c r="CC881" t="s">
        <v>5560</v>
      </c>
      <c r="CD881" t="s">
        <v>5569</v>
      </c>
      <c r="CE881" t="s">
        <v>154</v>
      </c>
      <c r="CF881" t="s">
        <v>117</v>
      </c>
      <c r="CG881">
        <v>96950</v>
      </c>
      <c r="CH881" s="3">
        <v>8.81</v>
      </c>
      <c r="CI881" s="3">
        <v>8.82</v>
      </c>
      <c r="CJ881" s="3">
        <v>13.21</v>
      </c>
      <c r="CK881" s="3">
        <v>13.23</v>
      </c>
      <c r="CL881" t="s">
        <v>132</v>
      </c>
      <c r="CM881" t="s">
        <v>119</v>
      </c>
      <c r="CN881" t="s">
        <v>133</v>
      </c>
      <c r="CP881" t="s">
        <v>111</v>
      </c>
      <c r="CQ881" t="s">
        <v>134</v>
      </c>
      <c r="CR881" t="s">
        <v>111</v>
      </c>
      <c r="CS881" t="s">
        <v>134</v>
      </c>
      <c r="CT881" t="s">
        <v>119</v>
      </c>
      <c r="CU881" t="s">
        <v>134</v>
      </c>
      <c r="CV881" t="s">
        <v>134</v>
      </c>
      <c r="CW881" t="s">
        <v>5570</v>
      </c>
      <c r="CX881">
        <v>16702882288</v>
      </c>
      <c r="CY881" t="s">
        <v>5565</v>
      </c>
      <c r="CZ881" t="s">
        <v>119</v>
      </c>
      <c r="DA881" t="s">
        <v>134</v>
      </c>
      <c r="DB881" t="s">
        <v>111</v>
      </c>
    </row>
    <row r="882" spans="1:111" ht="15" customHeight="1" x14ac:dyDescent="0.25">
      <c r="A882" t="s">
        <v>2449</v>
      </c>
      <c r="B882" t="s">
        <v>137</v>
      </c>
      <c r="C882" s="1">
        <v>44133.601086689814</v>
      </c>
      <c r="D882" s="1">
        <v>44182</v>
      </c>
      <c r="E882" t="s">
        <v>110</v>
      </c>
      <c r="G882" t="s">
        <v>134</v>
      </c>
      <c r="H882" t="s">
        <v>111</v>
      </c>
      <c r="I882" t="s">
        <v>111</v>
      </c>
      <c r="J882" t="s">
        <v>2450</v>
      </c>
      <c r="K882" t="s">
        <v>2451</v>
      </c>
      <c r="L882" t="s">
        <v>2452</v>
      </c>
      <c r="N882" t="s">
        <v>154</v>
      </c>
      <c r="O882" t="s">
        <v>117</v>
      </c>
      <c r="P882">
        <v>96950</v>
      </c>
      <c r="Q882" t="s">
        <v>118</v>
      </c>
      <c r="S882">
        <v>16702876046</v>
      </c>
      <c r="U882">
        <v>812112</v>
      </c>
      <c r="V882" t="s">
        <v>120</v>
      </c>
      <c r="X882" t="s">
        <v>2453</v>
      </c>
      <c r="Y882" t="s">
        <v>2454</v>
      </c>
      <c r="AA882" t="s">
        <v>1962</v>
      </c>
      <c r="AB882" t="s">
        <v>2452</v>
      </c>
      <c r="AD882" t="s">
        <v>154</v>
      </c>
      <c r="AE882" t="s">
        <v>117</v>
      </c>
      <c r="AF882">
        <v>96950</v>
      </c>
      <c r="AG882" t="s">
        <v>118</v>
      </c>
      <c r="AH882" t="s">
        <v>358</v>
      </c>
      <c r="AI882">
        <v>16702876046</v>
      </c>
      <c r="AK882" t="s">
        <v>2455</v>
      </c>
      <c r="BC882" t="str">
        <f>"39-5012.00"</f>
        <v>39-5012.00</v>
      </c>
      <c r="BD882" t="s">
        <v>468</v>
      </c>
      <c r="BE882" t="s">
        <v>2456</v>
      </c>
      <c r="BF882" t="s">
        <v>2457</v>
      </c>
      <c r="BG882">
        <v>5</v>
      </c>
      <c r="BH882">
        <v>5</v>
      </c>
      <c r="BI882" s="1">
        <v>44197</v>
      </c>
      <c r="BJ882" s="1">
        <v>44561</v>
      </c>
      <c r="BK882" s="1">
        <v>44197</v>
      </c>
      <c r="BL882" s="1">
        <v>44561</v>
      </c>
      <c r="BM882">
        <v>35</v>
      </c>
      <c r="BN882">
        <v>5</v>
      </c>
      <c r="BO882">
        <v>5</v>
      </c>
      <c r="BP882">
        <v>5</v>
      </c>
      <c r="BQ882">
        <v>5</v>
      </c>
      <c r="BR882">
        <v>5</v>
      </c>
      <c r="BS882">
        <v>5</v>
      </c>
      <c r="BT882">
        <v>5</v>
      </c>
      <c r="BU882" t="str">
        <f>"12:00 PM"</f>
        <v>12:00 PM</v>
      </c>
      <c r="BV882" t="str">
        <f>"5:30 PM"</f>
        <v>5:30 PM</v>
      </c>
      <c r="BW882" t="s">
        <v>162</v>
      </c>
      <c r="BX882">
        <v>0</v>
      </c>
      <c r="BY882">
        <v>24</v>
      </c>
      <c r="BZ882" t="s">
        <v>111</v>
      </c>
      <c r="CA882">
        <v>0</v>
      </c>
      <c r="CB882" s="2" t="s">
        <v>2458</v>
      </c>
      <c r="CC882" t="s">
        <v>2459</v>
      </c>
      <c r="CD882" t="s">
        <v>344</v>
      </c>
      <c r="CE882" t="s">
        <v>154</v>
      </c>
      <c r="CF882" t="s">
        <v>117</v>
      </c>
      <c r="CG882">
        <v>96950</v>
      </c>
      <c r="CH882" s="3">
        <v>8.08</v>
      </c>
      <c r="CI882" s="3">
        <v>8.1</v>
      </c>
      <c r="CJ882" s="3">
        <v>12.12</v>
      </c>
      <c r="CK882" s="3">
        <v>12.15</v>
      </c>
      <c r="CL882" t="s">
        <v>132</v>
      </c>
      <c r="CM882" t="s">
        <v>119</v>
      </c>
      <c r="CN882" t="s">
        <v>133</v>
      </c>
      <c r="CP882" t="s">
        <v>111</v>
      </c>
      <c r="CQ882" t="s">
        <v>134</v>
      </c>
      <c r="CR882" t="s">
        <v>111</v>
      </c>
      <c r="CS882" t="s">
        <v>134</v>
      </c>
      <c r="CT882" t="s">
        <v>119</v>
      </c>
      <c r="CU882" t="s">
        <v>134</v>
      </c>
      <c r="CV882" t="s">
        <v>134</v>
      </c>
      <c r="CW882" t="s">
        <v>2460</v>
      </c>
      <c r="CX882">
        <v>16702876046</v>
      </c>
      <c r="CY882" t="s">
        <v>2455</v>
      </c>
      <c r="CZ882" t="s">
        <v>119</v>
      </c>
      <c r="DA882" t="s">
        <v>134</v>
      </c>
      <c r="DB882" t="s">
        <v>111</v>
      </c>
    </row>
    <row r="883" spans="1:111" ht="15" customHeight="1" x14ac:dyDescent="0.25">
      <c r="A883" t="s">
        <v>7837</v>
      </c>
      <c r="B883" t="s">
        <v>109</v>
      </c>
      <c r="C883" s="1">
        <v>44133.857020023148</v>
      </c>
      <c r="D883" s="1">
        <v>44200</v>
      </c>
      <c r="E883" t="s">
        <v>110</v>
      </c>
      <c r="G883" t="s">
        <v>111</v>
      </c>
      <c r="H883" t="s">
        <v>111</v>
      </c>
      <c r="I883" t="s">
        <v>111</v>
      </c>
      <c r="J883" t="s">
        <v>865</v>
      </c>
      <c r="L883" t="s">
        <v>4559</v>
      </c>
      <c r="N883" t="s">
        <v>154</v>
      </c>
      <c r="O883" t="s">
        <v>117</v>
      </c>
      <c r="P883">
        <v>96950</v>
      </c>
      <c r="Q883" t="s">
        <v>118</v>
      </c>
      <c r="S883">
        <v>16702338040</v>
      </c>
      <c r="U883">
        <v>61162</v>
      </c>
      <c r="V883" t="s">
        <v>120</v>
      </c>
      <c r="X883" t="s">
        <v>867</v>
      </c>
      <c r="Y883" t="s">
        <v>4560</v>
      </c>
      <c r="Z883" t="s">
        <v>869</v>
      </c>
      <c r="AA883" t="s">
        <v>789</v>
      </c>
      <c r="AB883" t="s">
        <v>4561</v>
      </c>
      <c r="AD883" t="s">
        <v>154</v>
      </c>
      <c r="AE883" t="s">
        <v>117</v>
      </c>
      <c r="AF883">
        <v>96950</v>
      </c>
      <c r="AG883" t="s">
        <v>118</v>
      </c>
      <c r="AI883">
        <v>16702338040</v>
      </c>
      <c r="AK883" t="s">
        <v>870</v>
      </c>
      <c r="BC883" t="str">
        <f>"25-3021.00"</f>
        <v>25-3021.00</v>
      </c>
      <c r="BD883" t="s">
        <v>1387</v>
      </c>
      <c r="BE883" t="s">
        <v>4562</v>
      </c>
      <c r="BF883" t="s">
        <v>913</v>
      </c>
      <c r="BG883">
        <v>3</v>
      </c>
      <c r="BI883" s="1">
        <v>44185</v>
      </c>
      <c r="BJ883" s="1">
        <v>44469</v>
      </c>
      <c r="BM883">
        <v>40</v>
      </c>
      <c r="BN883">
        <v>0</v>
      </c>
      <c r="BO883">
        <v>8</v>
      </c>
      <c r="BP883">
        <v>8</v>
      </c>
      <c r="BQ883">
        <v>8</v>
      </c>
      <c r="BR883">
        <v>8</v>
      </c>
      <c r="BS883">
        <v>8</v>
      </c>
      <c r="BT883">
        <v>0</v>
      </c>
      <c r="BU883" t="str">
        <f>"9:00 AM"</f>
        <v>9:00 AM</v>
      </c>
      <c r="BV883" t="str">
        <f>"5:00 PM"</f>
        <v>5:00 PM</v>
      </c>
      <c r="BW883" t="s">
        <v>162</v>
      </c>
      <c r="BX883">
        <v>3</v>
      </c>
      <c r="BY883">
        <v>3</v>
      </c>
      <c r="BZ883" t="s">
        <v>111</v>
      </c>
      <c r="CA883">
        <v>0</v>
      </c>
      <c r="CB883" t="s">
        <v>162</v>
      </c>
      <c r="CC883" t="s">
        <v>4559</v>
      </c>
      <c r="CE883" t="s">
        <v>116</v>
      </c>
      <c r="CF883" t="s">
        <v>117</v>
      </c>
      <c r="CG883">
        <v>96950</v>
      </c>
      <c r="CH883" s="3">
        <v>28.5</v>
      </c>
      <c r="CI883" s="3">
        <v>28.5</v>
      </c>
      <c r="CJ883" s="3">
        <v>42.75</v>
      </c>
      <c r="CK883" s="3">
        <v>42.75</v>
      </c>
      <c r="CL883" t="s">
        <v>132</v>
      </c>
      <c r="CM883" t="s">
        <v>162</v>
      </c>
      <c r="CN883" t="s">
        <v>133</v>
      </c>
      <c r="CP883" t="s">
        <v>111</v>
      </c>
      <c r="CQ883" t="s">
        <v>134</v>
      </c>
      <c r="CR883" t="s">
        <v>111</v>
      </c>
      <c r="CS883" t="s">
        <v>134</v>
      </c>
      <c r="CT883" t="s">
        <v>134</v>
      </c>
      <c r="CU883" t="s">
        <v>134</v>
      </c>
      <c r="CV883" t="s">
        <v>119</v>
      </c>
      <c r="CW883" t="s">
        <v>874</v>
      </c>
      <c r="CX883">
        <v>16702338040</v>
      </c>
      <c r="CY883" t="s">
        <v>875</v>
      </c>
      <c r="CZ883" t="s">
        <v>119</v>
      </c>
      <c r="DA883" t="s">
        <v>134</v>
      </c>
      <c r="DB883" t="s">
        <v>111</v>
      </c>
    </row>
    <row r="884" spans="1:111" ht="15" customHeight="1" x14ac:dyDescent="0.25">
      <c r="A884" t="s">
        <v>822</v>
      </c>
      <c r="B884" t="s">
        <v>137</v>
      </c>
      <c r="C884" s="1">
        <v>44133.918394560184</v>
      </c>
      <c r="D884" s="1">
        <v>44167</v>
      </c>
      <c r="E884" t="s">
        <v>110</v>
      </c>
      <c r="G884" t="s">
        <v>134</v>
      </c>
      <c r="H884" t="s">
        <v>111</v>
      </c>
      <c r="I884" t="s">
        <v>111</v>
      </c>
      <c r="J884" t="s">
        <v>823</v>
      </c>
      <c r="L884" t="s">
        <v>356</v>
      </c>
      <c r="M884" t="s">
        <v>357</v>
      </c>
      <c r="N884" t="s">
        <v>154</v>
      </c>
      <c r="O884" t="s">
        <v>117</v>
      </c>
      <c r="P884">
        <v>96950</v>
      </c>
      <c r="Q884" t="s">
        <v>118</v>
      </c>
      <c r="R884" t="s">
        <v>358</v>
      </c>
      <c r="S884">
        <v>16702352653</v>
      </c>
      <c r="T884">
        <v>324</v>
      </c>
      <c r="U884">
        <v>424490</v>
      </c>
      <c r="V884" t="s">
        <v>120</v>
      </c>
      <c r="X884" t="s">
        <v>359</v>
      </c>
      <c r="Y884" t="s">
        <v>360</v>
      </c>
      <c r="Z884" t="s">
        <v>361</v>
      </c>
      <c r="AA884" t="s">
        <v>362</v>
      </c>
      <c r="AB884" t="s">
        <v>356</v>
      </c>
      <c r="AC884" t="s">
        <v>357</v>
      </c>
      <c r="AD884" t="s">
        <v>154</v>
      </c>
      <c r="AE884" t="s">
        <v>117</v>
      </c>
      <c r="AF884">
        <v>96950</v>
      </c>
      <c r="AG884" t="s">
        <v>118</v>
      </c>
      <c r="AH884" t="s">
        <v>358</v>
      </c>
      <c r="AI884">
        <v>16702352653</v>
      </c>
      <c r="AJ884">
        <v>324</v>
      </c>
      <c r="AK884" t="s">
        <v>363</v>
      </c>
      <c r="BC884" t="str">
        <f>"49-9021.02"</f>
        <v>49-9021.02</v>
      </c>
      <c r="BD884" t="s">
        <v>824</v>
      </c>
      <c r="BE884" t="s">
        <v>825</v>
      </c>
      <c r="BF884" t="s">
        <v>826</v>
      </c>
      <c r="BG884">
        <v>2</v>
      </c>
      <c r="BH884">
        <v>2</v>
      </c>
      <c r="BI884" s="1">
        <v>44165</v>
      </c>
      <c r="BJ884" s="1">
        <v>45259</v>
      </c>
      <c r="BK884" s="1">
        <v>44167</v>
      </c>
      <c r="BL884" s="1">
        <v>45259</v>
      </c>
      <c r="BM884">
        <v>40</v>
      </c>
      <c r="BN884">
        <v>0</v>
      </c>
      <c r="BO884">
        <v>8</v>
      </c>
      <c r="BP884">
        <v>8</v>
      </c>
      <c r="BQ884">
        <v>8</v>
      </c>
      <c r="BR884">
        <v>8</v>
      </c>
      <c r="BS884">
        <v>8</v>
      </c>
      <c r="BT884">
        <v>0</v>
      </c>
      <c r="BU884" t="str">
        <f>"8:00 AM"</f>
        <v>8:00 AM</v>
      </c>
      <c r="BV884" t="str">
        <f>"5:00 PM"</f>
        <v>5:00 PM</v>
      </c>
      <c r="BW884" t="s">
        <v>349</v>
      </c>
      <c r="BX884">
        <v>0</v>
      </c>
      <c r="BY884">
        <v>24</v>
      </c>
      <c r="BZ884" t="s">
        <v>111</v>
      </c>
      <c r="CA884">
        <v>0</v>
      </c>
      <c r="CB884" t="s">
        <v>827</v>
      </c>
      <c r="CC884" t="s">
        <v>356</v>
      </c>
      <c r="CD884" t="s">
        <v>357</v>
      </c>
      <c r="CE884" t="s">
        <v>154</v>
      </c>
      <c r="CF884" t="s">
        <v>117</v>
      </c>
      <c r="CG884">
        <v>96950</v>
      </c>
      <c r="CH884" s="3">
        <v>9.0299999999999994</v>
      </c>
      <c r="CI884" s="3">
        <v>11.38</v>
      </c>
      <c r="CJ884" s="3">
        <v>13.54</v>
      </c>
      <c r="CK884" s="3">
        <v>17.07</v>
      </c>
      <c r="CL884" t="s">
        <v>132</v>
      </c>
      <c r="CM884" t="s">
        <v>119</v>
      </c>
      <c r="CN884" t="s">
        <v>133</v>
      </c>
      <c r="CP884" t="s">
        <v>111</v>
      </c>
      <c r="CQ884" t="s">
        <v>134</v>
      </c>
      <c r="CR884" t="s">
        <v>111</v>
      </c>
      <c r="CS884" t="s">
        <v>134</v>
      </c>
      <c r="CT884" t="s">
        <v>119</v>
      </c>
      <c r="CU884" t="s">
        <v>134</v>
      </c>
      <c r="CV884" t="s">
        <v>119</v>
      </c>
      <c r="CW884" t="s">
        <v>368</v>
      </c>
      <c r="CX884">
        <v>16702352653</v>
      </c>
      <c r="CY884" t="s">
        <v>363</v>
      </c>
      <c r="CZ884" t="s">
        <v>236</v>
      </c>
      <c r="DA884" t="s">
        <v>134</v>
      </c>
      <c r="DB884" t="s">
        <v>111</v>
      </c>
    </row>
    <row r="885" spans="1:111" ht="15" customHeight="1" x14ac:dyDescent="0.25">
      <c r="A885" t="s">
        <v>7744</v>
      </c>
      <c r="B885" t="s">
        <v>137</v>
      </c>
      <c r="C885" s="1">
        <v>44133.962842939814</v>
      </c>
      <c r="D885" s="1">
        <v>44180</v>
      </c>
      <c r="E885" t="s">
        <v>110</v>
      </c>
      <c r="F885" s="1">
        <v>44103.833333333336</v>
      </c>
      <c r="G885" t="s">
        <v>134</v>
      </c>
      <c r="H885" t="s">
        <v>111</v>
      </c>
      <c r="I885" t="s">
        <v>111</v>
      </c>
      <c r="J885" t="s">
        <v>4460</v>
      </c>
      <c r="L885" t="s">
        <v>4461</v>
      </c>
      <c r="M885" t="s">
        <v>425</v>
      </c>
      <c r="N885" t="s">
        <v>116</v>
      </c>
      <c r="O885" t="s">
        <v>117</v>
      </c>
      <c r="P885">
        <v>96950</v>
      </c>
      <c r="Q885" t="s">
        <v>118</v>
      </c>
      <c r="S885">
        <v>16702883820</v>
      </c>
      <c r="U885">
        <v>424410</v>
      </c>
      <c r="V885" t="s">
        <v>120</v>
      </c>
      <c r="X885" t="s">
        <v>4462</v>
      </c>
      <c r="Y885" t="s">
        <v>4463</v>
      </c>
      <c r="Z885" t="s">
        <v>4464</v>
      </c>
      <c r="AA885" t="s">
        <v>4465</v>
      </c>
      <c r="AB885" t="s">
        <v>4461</v>
      </c>
      <c r="AC885" t="s">
        <v>425</v>
      </c>
      <c r="AD885" t="s">
        <v>116</v>
      </c>
      <c r="AE885" t="s">
        <v>117</v>
      </c>
      <c r="AF885">
        <v>96950</v>
      </c>
      <c r="AG885" t="s">
        <v>118</v>
      </c>
      <c r="AI885">
        <v>16702883820</v>
      </c>
      <c r="AK885" t="s">
        <v>4466</v>
      </c>
      <c r="AL885" t="s">
        <v>1754</v>
      </c>
      <c r="AM885" t="s">
        <v>2866</v>
      </c>
      <c r="AN885" t="s">
        <v>4467</v>
      </c>
      <c r="AO885" t="s">
        <v>4468</v>
      </c>
      <c r="AP885" t="s">
        <v>4469</v>
      </c>
      <c r="AQ885" t="s">
        <v>2874</v>
      </c>
      <c r="AR885" t="s">
        <v>116</v>
      </c>
      <c r="AS885" t="s">
        <v>117</v>
      </c>
      <c r="AT885">
        <v>96950</v>
      </c>
      <c r="AU885" t="s">
        <v>118</v>
      </c>
      <c r="AW885">
        <v>16702353285</v>
      </c>
      <c r="AY885" t="s">
        <v>4466</v>
      </c>
      <c r="AZ885" t="s">
        <v>4471</v>
      </c>
      <c r="BC885" t="str">
        <f>"41-4012.00"</f>
        <v>41-4012.00</v>
      </c>
      <c r="BD885" t="s">
        <v>1235</v>
      </c>
      <c r="BE885" t="s">
        <v>7745</v>
      </c>
      <c r="BF885" t="s">
        <v>1237</v>
      </c>
      <c r="BG885">
        <v>2</v>
      </c>
      <c r="BH885">
        <v>2</v>
      </c>
      <c r="BI885" s="1">
        <v>44136</v>
      </c>
      <c r="BJ885" s="1">
        <v>45199</v>
      </c>
      <c r="BK885" s="1">
        <v>44180</v>
      </c>
      <c r="BL885" s="1">
        <v>45199</v>
      </c>
      <c r="BM885">
        <v>40</v>
      </c>
      <c r="BN885">
        <v>0</v>
      </c>
      <c r="BO885">
        <v>8</v>
      </c>
      <c r="BP885">
        <v>8</v>
      </c>
      <c r="BQ885">
        <v>8</v>
      </c>
      <c r="BR885">
        <v>8</v>
      </c>
      <c r="BS885">
        <v>8</v>
      </c>
      <c r="BT885">
        <v>0</v>
      </c>
      <c r="BU885" t="str">
        <f>"8:00 AM"</f>
        <v>8:00 AM</v>
      </c>
      <c r="BV885" t="str">
        <f>"5:00 PM"</f>
        <v>5:00 PM</v>
      </c>
      <c r="BW885" t="s">
        <v>128</v>
      </c>
      <c r="BX885">
        <v>0</v>
      </c>
      <c r="BY885">
        <v>24</v>
      </c>
      <c r="BZ885" t="s">
        <v>111</v>
      </c>
      <c r="CA885">
        <v>0</v>
      </c>
      <c r="CB885" s="2" t="s">
        <v>7746</v>
      </c>
      <c r="CC885" t="s">
        <v>4604</v>
      </c>
      <c r="CD885" t="s">
        <v>4605</v>
      </c>
      <c r="CE885" t="s">
        <v>116</v>
      </c>
      <c r="CF885" t="s">
        <v>117</v>
      </c>
      <c r="CG885">
        <v>96950</v>
      </c>
      <c r="CH885" s="3">
        <v>13.06</v>
      </c>
      <c r="CI885" s="3">
        <v>13.06</v>
      </c>
      <c r="CJ885" s="3">
        <v>19.59</v>
      </c>
      <c r="CK885" s="3">
        <v>19.59</v>
      </c>
      <c r="CL885" t="s">
        <v>132</v>
      </c>
      <c r="CM885" t="s">
        <v>119</v>
      </c>
      <c r="CN885" t="s">
        <v>133</v>
      </c>
      <c r="CP885" t="s">
        <v>111</v>
      </c>
      <c r="CQ885" t="s">
        <v>134</v>
      </c>
      <c r="CR885" t="s">
        <v>111</v>
      </c>
      <c r="CS885" t="s">
        <v>134</v>
      </c>
      <c r="CT885" t="s">
        <v>119</v>
      </c>
      <c r="CU885" t="s">
        <v>134</v>
      </c>
      <c r="CV885" t="s">
        <v>119</v>
      </c>
      <c r="CW885" t="s">
        <v>4606</v>
      </c>
      <c r="CX885">
        <v>16702883820</v>
      </c>
      <c r="CY885" t="s">
        <v>4476</v>
      </c>
      <c r="CZ885" t="s">
        <v>119</v>
      </c>
      <c r="DA885" t="s">
        <v>134</v>
      </c>
      <c r="DB885" t="s">
        <v>111</v>
      </c>
    </row>
    <row r="886" spans="1:111" ht="15" customHeight="1" x14ac:dyDescent="0.25">
      <c r="A886" t="s">
        <v>4603</v>
      </c>
      <c r="B886" t="s">
        <v>109</v>
      </c>
      <c r="C886" s="1">
        <v>44134.003560763886</v>
      </c>
      <c r="D886" s="1">
        <v>44195</v>
      </c>
      <c r="E886" t="s">
        <v>110</v>
      </c>
      <c r="G886" t="s">
        <v>134</v>
      </c>
      <c r="H886" t="s">
        <v>111</v>
      </c>
      <c r="I886" t="s">
        <v>111</v>
      </c>
      <c r="J886" t="s">
        <v>4460</v>
      </c>
      <c r="L886" t="s">
        <v>4461</v>
      </c>
      <c r="M886" t="s">
        <v>425</v>
      </c>
      <c r="N886" t="s">
        <v>116</v>
      </c>
      <c r="O886" t="s">
        <v>117</v>
      </c>
      <c r="P886">
        <v>96950</v>
      </c>
      <c r="Q886" t="s">
        <v>118</v>
      </c>
      <c r="S886">
        <v>16702883820</v>
      </c>
      <c r="U886">
        <v>424410</v>
      </c>
      <c r="V886" t="s">
        <v>120</v>
      </c>
      <c r="X886" t="s">
        <v>4462</v>
      </c>
      <c r="Y886" t="s">
        <v>4463</v>
      </c>
      <c r="Z886" t="s">
        <v>4464</v>
      </c>
      <c r="AA886" t="s">
        <v>4465</v>
      </c>
      <c r="AB886" t="s">
        <v>4461</v>
      </c>
      <c r="AC886" t="s">
        <v>425</v>
      </c>
      <c r="AD886" t="s">
        <v>116</v>
      </c>
      <c r="AE886" t="s">
        <v>117</v>
      </c>
      <c r="AF886">
        <v>96950</v>
      </c>
      <c r="AG886" t="s">
        <v>118</v>
      </c>
      <c r="AI886">
        <v>16702883820</v>
      </c>
      <c r="AK886" t="s">
        <v>4466</v>
      </c>
      <c r="AL886" t="s">
        <v>1754</v>
      </c>
      <c r="AM886" t="s">
        <v>2866</v>
      </c>
      <c r="AN886" t="s">
        <v>4467</v>
      </c>
      <c r="AO886" t="s">
        <v>4468</v>
      </c>
      <c r="AP886" t="s">
        <v>4469</v>
      </c>
      <c r="AQ886" t="s">
        <v>2874</v>
      </c>
      <c r="AR886" t="s">
        <v>116</v>
      </c>
      <c r="AS886" t="s">
        <v>117</v>
      </c>
      <c r="AT886">
        <v>96950</v>
      </c>
      <c r="AU886" t="s">
        <v>118</v>
      </c>
      <c r="AW886">
        <v>16702353285</v>
      </c>
      <c r="AY886" t="s">
        <v>4466</v>
      </c>
      <c r="AZ886" t="s">
        <v>4471</v>
      </c>
      <c r="BC886" t="str">
        <f>"53-3031.00"</f>
        <v>53-3031.00</v>
      </c>
      <c r="BD886" t="s">
        <v>1154</v>
      </c>
      <c r="BE886" t="s">
        <v>4472</v>
      </c>
      <c r="BF886" t="s">
        <v>4473</v>
      </c>
      <c r="BG886">
        <v>3</v>
      </c>
      <c r="BI886" s="1">
        <v>44136</v>
      </c>
      <c r="BJ886" s="1">
        <v>45199</v>
      </c>
      <c r="BM886">
        <v>40</v>
      </c>
      <c r="BN886">
        <v>0</v>
      </c>
      <c r="BO886">
        <v>8</v>
      </c>
      <c r="BP886">
        <v>8</v>
      </c>
      <c r="BQ886">
        <v>8</v>
      </c>
      <c r="BR886">
        <v>8</v>
      </c>
      <c r="BS886">
        <v>8</v>
      </c>
      <c r="BT886">
        <v>0</v>
      </c>
      <c r="BU886" t="str">
        <f>"8:00 AM"</f>
        <v>8:00 AM</v>
      </c>
      <c r="BV886" t="str">
        <f>"5:00 PM"</f>
        <v>5:00 PM</v>
      </c>
      <c r="BW886" t="s">
        <v>128</v>
      </c>
      <c r="BX886">
        <v>0</v>
      </c>
      <c r="BY886">
        <v>12</v>
      </c>
      <c r="BZ886" t="s">
        <v>111</v>
      </c>
      <c r="CA886">
        <v>0</v>
      </c>
      <c r="CB886" s="2" t="s">
        <v>4474</v>
      </c>
      <c r="CC886" t="s">
        <v>4604</v>
      </c>
      <c r="CD886" t="s">
        <v>4605</v>
      </c>
      <c r="CE886" t="s">
        <v>116</v>
      </c>
      <c r="CF886" t="s">
        <v>117</v>
      </c>
      <c r="CG886">
        <v>96950</v>
      </c>
      <c r="CH886" s="3">
        <v>10.02</v>
      </c>
      <c r="CI886" s="3">
        <v>10.02</v>
      </c>
      <c r="CJ886" s="3">
        <v>15.03</v>
      </c>
      <c r="CK886" s="3">
        <v>15.03</v>
      </c>
      <c r="CL886" t="s">
        <v>132</v>
      </c>
      <c r="CM886" t="s">
        <v>119</v>
      </c>
      <c r="CN886" t="s">
        <v>631</v>
      </c>
      <c r="CP886" t="s">
        <v>111</v>
      </c>
      <c r="CQ886" t="s">
        <v>134</v>
      </c>
      <c r="CR886" t="s">
        <v>111</v>
      </c>
      <c r="CS886" t="s">
        <v>134</v>
      </c>
      <c r="CT886" t="s">
        <v>119</v>
      </c>
      <c r="CU886" t="s">
        <v>134</v>
      </c>
      <c r="CV886" t="s">
        <v>119</v>
      </c>
      <c r="CW886" t="s">
        <v>4606</v>
      </c>
      <c r="CX886">
        <v>16702883820</v>
      </c>
      <c r="CY886" t="s">
        <v>4476</v>
      </c>
      <c r="CZ886" t="s">
        <v>119</v>
      </c>
      <c r="DA886" t="s">
        <v>134</v>
      </c>
      <c r="DB886" t="s">
        <v>111</v>
      </c>
    </row>
    <row r="887" spans="1:111" ht="15" customHeight="1" x14ac:dyDescent="0.25">
      <c r="A887" t="s">
        <v>5408</v>
      </c>
      <c r="B887" t="s">
        <v>137</v>
      </c>
      <c r="C887" s="1">
        <v>44134.033657754633</v>
      </c>
      <c r="D887" s="1">
        <v>44180</v>
      </c>
      <c r="E887" t="s">
        <v>138</v>
      </c>
      <c r="F887" s="1">
        <v>44103.833333333336</v>
      </c>
      <c r="G887" t="s">
        <v>134</v>
      </c>
      <c r="H887" t="s">
        <v>111</v>
      </c>
      <c r="I887" t="s">
        <v>111</v>
      </c>
      <c r="J887" t="s">
        <v>4460</v>
      </c>
      <c r="L887" t="s">
        <v>4461</v>
      </c>
      <c r="M887" t="s">
        <v>425</v>
      </c>
      <c r="N887" t="s">
        <v>116</v>
      </c>
      <c r="O887" t="s">
        <v>117</v>
      </c>
      <c r="P887">
        <v>96950</v>
      </c>
      <c r="Q887" t="s">
        <v>118</v>
      </c>
      <c r="S887">
        <v>16702883820</v>
      </c>
      <c r="U887">
        <v>424410</v>
      </c>
      <c r="V887" t="s">
        <v>120</v>
      </c>
      <c r="X887" t="s">
        <v>4462</v>
      </c>
      <c r="Y887" t="s">
        <v>4463</v>
      </c>
      <c r="Z887" t="s">
        <v>4464</v>
      </c>
      <c r="AA887" t="s">
        <v>4465</v>
      </c>
      <c r="AB887" t="s">
        <v>4461</v>
      </c>
      <c r="AC887" t="s">
        <v>425</v>
      </c>
      <c r="AD887" t="s">
        <v>116</v>
      </c>
      <c r="AE887" t="s">
        <v>117</v>
      </c>
      <c r="AF887">
        <v>96950</v>
      </c>
      <c r="AG887" t="s">
        <v>118</v>
      </c>
      <c r="AI887">
        <v>16702883820</v>
      </c>
      <c r="AK887" t="s">
        <v>4466</v>
      </c>
      <c r="AL887" t="s">
        <v>1754</v>
      </c>
      <c r="AM887" t="s">
        <v>2866</v>
      </c>
      <c r="AN887" t="s">
        <v>4467</v>
      </c>
      <c r="AO887" t="s">
        <v>4468</v>
      </c>
      <c r="AP887" t="s">
        <v>4469</v>
      </c>
      <c r="AQ887" t="s">
        <v>2874</v>
      </c>
      <c r="AR887" t="s">
        <v>116</v>
      </c>
      <c r="AS887" t="s">
        <v>117</v>
      </c>
      <c r="AT887">
        <v>96950</v>
      </c>
      <c r="AU887" t="s">
        <v>118</v>
      </c>
      <c r="AW887">
        <v>16702353285</v>
      </c>
      <c r="AY887" t="s">
        <v>4466</v>
      </c>
      <c r="AZ887" t="s">
        <v>4471</v>
      </c>
      <c r="BC887" t="str">
        <f>"43-5081.01"</f>
        <v>43-5081.01</v>
      </c>
      <c r="BD887" t="s">
        <v>1053</v>
      </c>
      <c r="BE887" t="s">
        <v>5409</v>
      </c>
      <c r="BF887" t="s">
        <v>5410</v>
      </c>
      <c r="BG887">
        <v>2</v>
      </c>
      <c r="BH887">
        <v>2</v>
      </c>
      <c r="BI887" s="1">
        <v>44136</v>
      </c>
      <c r="BJ887" s="1">
        <v>45199</v>
      </c>
      <c r="BK887" s="1">
        <v>44180</v>
      </c>
      <c r="BL887" s="1">
        <v>45199</v>
      </c>
      <c r="BM887">
        <v>40</v>
      </c>
      <c r="BN887">
        <v>0</v>
      </c>
      <c r="BO887">
        <v>8</v>
      </c>
      <c r="BP887">
        <v>8</v>
      </c>
      <c r="BQ887">
        <v>8</v>
      </c>
      <c r="BR887">
        <v>8</v>
      </c>
      <c r="BS887">
        <v>8</v>
      </c>
      <c r="BT887">
        <v>0</v>
      </c>
      <c r="BU887" t="str">
        <f>"8:00 AM"</f>
        <v>8:00 AM</v>
      </c>
      <c r="BV887" t="str">
        <f>"5:00 PM"</f>
        <v>5:00 PM</v>
      </c>
      <c r="BW887" t="s">
        <v>128</v>
      </c>
      <c r="BX887">
        <v>0</v>
      </c>
      <c r="BY887">
        <v>12</v>
      </c>
      <c r="BZ887" t="s">
        <v>111</v>
      </c>
      <c r="CA887">
        <v>0</v>
      </c>
      <c r="CB887" s="2" t="s">
        <v>5411</v>
      </c>
      <c r="CC887" t="s">
        <v>4604</v>
      </c>
      <c r="CD887" t="s">
        <v>4605</v>
      </c>
      <c r="CE887" t="s">
        <v>116</v>
      </c>
      <c r="CF887" t="s">
        <v>117</v>
      </c>
      <c r="CG887">
        <v>96950</v>
      </c>
      <c r="CH887" s="3">
        <v>10.66</v>
      </c>
      <c r="CI887" s="3">
        <v>10.66</v>
      </c>
      <c r="CJ887" s="3">
        <v>15.99</v>
      </c>
      <c r="CK887" s="3">
        <v>15.99</v>
      </c>
      <c r="CL887" t="s">
        <v>132</v>
      </c>
      <c r="CM887" t="s">
        <v>119</v>
      </c>
      <c r="CN887" t="s">
        <v>133</v>
      </c>
      <c r="CP887" t="s">
        <v>111</v>
      </c>
      <c r="CQ887" t="s">
        <v>134</v>
      </c>
      <c r="CR887" t="s">
        <v>111</v>
      </c>
      <c r="CS887" t="s">
        <v>134</v>
      </c>
      <c r="CT887" t="s">
        <v>119</v>
      </c>
      <c r="CU887" t="s">
        <v>134</v>
      </c>
      <c r="CV887" t="s">
        <v>119</v>
      </c>
      <c r="CW887" t="s">
        <v>5412</v>
      </c>
      <c r="CX887">
        <v>16702883280</v>
      </c>
      <c r="CY887" t="s">
        <v>4476</v>
      </c>
      <c r="CZ887" t="s">
        <v>119</v>
      </c>
      <c r="DA887" t="s">
        <v>134</v>
      </c>
      <c r="DB887" t="s">
        <v>111</v>
      </c>
    </row>
    <row r="888" spans="1:111" ht="15" customHeight="1" x14ac:dyDescent="0.25">
      <c r="A888" t="s">
        <v>3400</v>
      </c>
      <c r="B888" t="s">
        <v>137</v>
      </c>
      <c r="C888" s="1">
        <v>44134.395990740741</v>
      </c>
      <c r="D888" s="1">
        <v>44181</v>
      </c>
      <c r="E888" t="s">
        <v>110</v>
      </c>
      <c r="G888" t="s">
        <v>111</v>
      </c>
      <c r="H888" t="s">
        <v>111</v>
      </c>
      <c r="I888" t="s">
        <v>111</v>
      </c>
      <c r="J888" t="s">
        <v>1137</v>
      </c>
      <c r="K888" t="s">
        <v>1138</v>
      </c>
      <c r="L888" t="s">
        <v>1139</v>
      </c>
      <c r="M888" t="s">
        <v>344</v>
      </c>
      <c r="N888" t="s">
        <v>154</v>
      </c>
      <c r="O888" t="s">
        <v>117</v>
      </c>
      <c r="P888">
        <v>96950</v>
      </c>
      <c r="Q888" t="s">
        <v>118</v>
      </c>
      <c r="S888">
        <v>16702379950</v>
      </c>
      <c r="U888">
        <v>721120</v>
      </c>
      <c r="V888" t="s">
        <v>120</v>
      </c>
      <c r="X888" t="s">
        <v>2590</v>
      </c>
      <c r="Y888" t="s">
        <v>2591</v>
      </c>
      <c r="AA888" t="s">
        <v>1142</v>
      </c>
      <c r="AB888" t="s">
        <v>1139</v>
      </c>
      <c r="AC888" t="s">
        <v>344</v>
      </c>
      <c r="AD888" t="s">
        <v>154</v>
      </c>
      <c r="AE888" t="s">
        <v>117</v>
      </c>
      <c r="AF888">
        <v>96950</v>
      </c>
      <c r="AG888" t="s">
        <v>118</v>
      </c>
      <c r="AI888">
        <v>16702379950</v>
      </c>
      <c r="AK888" t="s">
        <v>1143</v>
      </c>
      <c r="BC888" t="str">
        <f>"47-2152.02"</f>
        <v>47-2152.02</v>
      </c>
      <c r="BD888" t="s">
        <v>2592</v>
      </c>
      <c r="BE888" t="s">
        <v>2593</v>
      </c>
      <c r="BF888" t="s">
        <v>2594</v>
      </c>
      <c r="BG888">
        <v>80</v>
      </c>
      <c r="BH888">
        <v>80</v>
      </c>
      <c r="BI888" s="1">
        <v>44136</v>
      </c>
      <c r="BJ888" s="1">
        <v>44469</v>
      </c>
      <c r="BK888" s="1">
        <v>44181</v>
      </c>
      <c r="BL888" s="1">
        <v>44469</v>
      </c>
      <c r="BM888">
        <v>35</v>
      </c>
      <c r="BN888">
        <v>0</v>
      </c>
      <c r="BO888">
        <v>7</v>
      </c>
      <c r="BP888">
        <v>7</v>
      </c>
      <c r="BQ888">
        <v>7</v>
      </c>
      <c r="BR888">
        <v>7</v>
      </c>
      <c r="BS888">
        <v>7</v>
      </c>
      <c r="BT888">
        <v>0</v>
      </c>
      <c r="BU888" t="str">
        <f>"6:00 AM"</f>
        <v>6:00 AM</v>
      </c>
      <c r="BV888" t="str">
        <f>"2:00 PM"</f>
        <v>2:00 PM</v>
      </c>
      <c r="BW888" t="s">
        <v>128</v>
      </c>
      <c r="BX888">
        <v>0</v>
      </c>
      <c r="BY888">
        <v>24</v>
      </c>
      <c r="BZ888" t="s">
        <v>111</v>
      </c>
      <c r="CA888">
        <v>0</v>
      </c>
      <c r="CB888" t="s">
        <v>2595</v>
      </c>
      <c r="CC888" t="s">
        <v>1139</v>
      </c>
      <c r="CD888" t="s">
        <v>344</v>
      </c>
      <c r="CE888" t="s">
        <v>154</v>
      </c>
      <c r="CF888" t="s">
        <v>117</v>
      </c>
      <c r="CG888">
        <v>96950</v>
      </c>
      <c r="CH888" s="3">
        <v>17.22</v>
      </c>
      <c r="CI888" s="3">
        <v>20.66</v>
      </c>
      <c r="CJ888" s="3">
        <v>25.83</v>
      </c>
      <c r="CK888" s="3">
        <v>30.99</v>
      </c>
      <c r="CL888" t="s">
        <v>132</v>
      </c>
      <c r="CN888" t="s">
        <v>133</v>
      </c>
      <c r="CP888" t="s">
        <v>111</v>
      </c>
      <c r="CQ888" t="s">
        <v>134</v>
      </c>
      <c r="CR888" t="s">
        <v>134</v>
      </c>
      <c r="CS888" t="s">
        <v>134</v>
      </c>
      <c r="CT888" t="s">
        <v>119</v>
      </c>
      <c r="CU888" t="s">
        <v>134</v>
      </c>
      <c r="CV888" t="s">
        <v>134</v>
      </c>
      <c r="CW888" t="s">
        <v>1147</v>
      </c>
      <c r="CX888">
        <v>16702379900</v>
      </c>
      <c r="CY888" t="s">
        <v>1148</v>
      </c>
      <c r="CZ888" t="s">
        <v>119</v>
      </c>
      <c r="DA888" t="s">
        <v>134</v>
      </c>
      <c r="DB888" t="s">
        <v>111</v>
      </c>
    </row>
    <row r="889" spans="1:111" ht="15" customHeight="1" x14ac:dyDescent="0.25">
      <c r="A889" t="s">
        <v>8363</v>
      </c>
      <c r="B889" t="s">
        <v>137</v>
      </c>
      <c r="C889" s="1">
        <v>44134.409278125</v>
      </c>
      <c r="D889" s="1">
        <v>44181</v>
      </c>
      <c r="E889" t="s">
        <v>110</v>
      </c>
      <c r="G889" t="s">
        <v>111</v>
      </c>
      <c r="H889" t="s">
        <v>111</v>
      </c>
      <c r="I889" t="s">
        <v>111</v>
      </c>
      <c r="J889" t="s">
        <v>1137</v>
      </c>
      <c r="K889" t="s">
        <v>1138</v>
      </c>
      <c r="L889" t="s">
        <v>1139</v>
      </c>
      <c r="M889" t="s">
        <v>344</v>
      </c>
      <c r="N889" t="s">
        <v>154</v>
      </c>
      <c r="O889" t="s">
        <v>117</v>
      </c>
      <c r="P889">
        <v>96950</v>
      </c>
      <c r="Q889" t="s">
        <v>118</v>
      </c>
      <c r="S889">
        <v>16702379950</v>
      </c>
      <c r="U889">
        <v>721120</v>
      </c>
      <c r="V889" t="s">
        <v>120</v>
      </c>
      <c r="X889" t="s">
        <v>2590</v>
      </c>
      <c r="Y889" t="s">
        <v>2591</v>
      </c>
      <c r="AA889" t="s">
        <v>1142</v>
      </c>
      <c r="AB889" t="s">
        <v>1139</v>
      </c>
      <c r="AC889" t="s">
        <v>344</v>
      </c>
      <c r="AD889" t="s">
        <v>154</v>
      </c>
      <c r="AE889" t="s">
        <v>117</v>
      </c>
      <c r="AF889">
        <v>96950</v>
      </c>
      <c r="AG889" t="s">
        <v>118</v>
      </c>
      <c r="AI889">
        <v>16702379950</v>
      </c>
      <c r="AK889" t="s">
        <v>1143</v>
      </c>
      <c r="BC889" t="str">
        <f>"53-7021.00"</f>
        <v>53-7021.00</v>
      </c>
      <c r="BD889" t="s">
        <v>3784</v>
      </c>
      <c r="BE889" t="s">
        <v>5537</v>
      </c>
      <c r="BF889" t="s">
        <v>5538</v>
      </c>
      <c r="BG889">
        <v>16</v>
      </c>
      <c r="BH889">
        <v>16</v>
      </c>
      <c r="BI889" s="1">
        <v>44136</v>
      </c>
      <c r="BJ889" s="1">
        <v>44469</v>
      </c>
      <c r="BK889" s="1">
        <v>44181</v>
      </c>
      <c r="BL889" s="1">
        <v>44469</v>
      </c>
      <c r="BM889">
        <v>35</v>
      </c>
      <c r="BN889">
        <v>0</v>
      </c>
      <c r="BO889">
        <v>7</v>
      </c>
      <c r="BP889">
        <v>7</v>
      </c>
      <c r="BQ889">
        <v>7</v>
      </c>
      <c r="BR889">
        <v>7</v>
      </c>
      <c r="BS889">
        <v>7</v>
      </c>
      <c r="BT889">
        <v>0</v>
      </c>
      <c r="BU889" t="str">
        <f>"6:00 AM"</f>
        <v>6:00 AM</v>
      </c>
      <c r="BV889" t="str">
        <f>"2:00 PM"</f>
        <v>2:00 PM</v>
      </c>
      <c r="BW889" t="s">
        <v>128</v>
      </c>
      <c r="BX889">
        <v>0</v>
      </c>
      <c r="BY889">
        <v>24</v>
      </c>
      <c r="BZ889" t="s">
        <v>111</v>
      </c>
      <c r="CA889">
        <v>0</v>
      </c>
      <c r="CB889" t="s">
        <v>5539</v>
      </c>
      <c r="CC889" t="s">
        <v>1139</v>
      </c>
      <c r="CD889" t="s">
        <v>344</v>
      </c>
      <c r="CE889" t="s">
        <v>154</v>
      </c>
      <c r="CF889" t="s">
        <v>117</v>
      </c>
      <c r="CG889">
        <v>96950</v>
      </c>
      <c r="CH889" s="3">
        <v>25.2</v>
      </c>
      <c r="CI889" s="3">
        <v>30.24</v>
      </c>
      <c r="CJ889" s="3">
        <v>37.799999999999997</v>
      </c>
      <c r="CK889" s="3">
        <v>45.36</v>
      </c>
      <c r="CL889" t="s">
        <v>132</v>
      </c>
      <c r="CN889" t="s">
        <v>133</v>
      </c>
      <c r="CP889" t="s">
        <v>111</v>
      </c>
      <c r="CQ889" t="s">
        <v>134</v>
      </c>
      <c r="CR889" t="s">
        <v>134</v>
      </c>
      <c r="CS889" t="s">
        <v>134</v>
      </c>
      <c r="CT889" t="s">
        <v>119</v>
      </c>
      <c r="CU889" t="s">
        <v>134</v>
      </c>
      <c r="CV889" t="s">
        <v>134</v>
      </c>
      <c r="CW889" t="s">
        <v>1147</v>
      </c>
      <c r="CX889">
        <v>16702379900</v>
      </c>
      <c r="CY889" t="s">
        <v>1148</v>
      </c>
      <c r="CZ889" t="s">
        <v>119</v>
      </c>
      <c r="DA889" t="s">
        <v>134</v>
      </c>
      <c r="DB889" t="s">
        <v>111</v>
      </c>
    </row>
    <row r="890" spans="1:111" ht="15" customHeight="1" x14ac:dyDescent="0.25">
      <c r="A890" t="s">
        <v>9150</v>
      </c>
      <c r="B890" t="s">
        <v>109</v>
      </c>
      <c r="C890" s="1">
        <v>44135.068621759259</v>
      </c>
      <c r="D890" s="1">
        <v>44169</v>
      </c>
      <c r="E890" t="s">
        <v>138</v>
      </c>
      <c r="F890" s="1">
        <v>44103.833333333336</v>
      </c>
      <c r="G890" t="s">
        <v>134</v>
      </c>
      <c r="H890" t="s">
        <v>134</v>
      </c>
      <c r="I890" t="s">
        <v>111</v>
      </c>
      <c r="J890" t="s">
        <v>4949</v>
      </c>
      <c r="K890" t="s">
        <v>119</v>
      </c>
      <c r="L890" t="s">
        <v>4950</v>
      </c>
      <c r="N890" t="s">
        <v>6821</v>
      </c>
      <c r="O890" t="s">
        <v>117</v>
      </c>
      <c r="P890">
        <v>96950</v>
      </c>
      <c r="Q890" t="s">
        <v>118</v>
      </c>
      <c r="R890" t="s">
        <v>119</v>
      </c>
      <c r="S890">
        <v>16702565473</v>
      </c>
      <c r="U890">
        <v>611620</v>
      </c>
      <c r="V890" t="s">
        <v>120</v>
      </c>
      <c r="X890" t="s">
        <v>4952</v>
      </c>
      <c r="Y890" t="s">
        <v>4953</v>
      </c>
      <c r="Z890" t="s">
        <v>119</v>
      </c>
      <c r="AA890" t="s">
        <v>342</v>
      </c>
      <c r="AB890" t="s">
        <v>4950</v>
      </c>
      <c r="AD890" t="s">
        <v>6821</v>
      </c>
      <c r="AE890" t="s">
        <v>117</v>
      </c>
      <c r="AF890">
        <v>96950</v>
      </c>
      <c r="AG890" t="s">
        <v>118</v>
      </c>
      <c r="AH890" t="s">
        <v>119</v>
      </c>
      <c r="AI890">
        <v>16702565473</v>
      </c>
      <c r="AK890" t="s">
        <v>4955</v>
      </c>
      <c r="BC890" t="str">
        <f>"25-3021.00"</f>
        <v>25-3021.00</v>
      </c>
      <c r="BD890" t="s">
        <v>1387</v>
      </c>
      <c r="BE890" t="s">
        <v>6822</v>
      </c>
      <c r="BF890" t="s">
        <v>6823</v>
      </c>
      <c r="BG890">
        <v>1</v>
      </c>
      <c r="BI890" s="1">
        <v>44105</v>
      </c>
      <c r="BJ890" s="1">
        <v>44469</v>
      </c>
      <c r="BM890">
        <v>40</v>
      </c>
      <c r="BN890">
        <v>0</v>
      </c>
      <c r="BO890">
        <v>8</v>
      </c>
      <c r="BP890">
        <v>8</v>
      </c>
      <c r="BQ890">
        <v>8</v>
      </c>
      <c r="BR890">
        <v>8</v>
      </c>
      <c r="BS890">
        <v>8</v>
      </c>
      <c r="BT890">
        <v>0</v>
      </c>
      <c r="BU890" t="str">
        <f>"7:30 AM"</f>
        <v>7:30 AM</v>
      </c>
      <c r="BV890" t="str">
        <f>"4:30 PM"</f>
        <v>4:30 PM</v>
      </c>
      <c r="BW890" t="s">
        <v>128</v>
      </c>
      <c r="BX890">
        <v>3</v>
      </c>
      <c r="BY890">
        <v>24</v>
      </c>
      <c r="BZ890" t="s">
        <v>111</v>
      </c>
      <c r="CA890">
        <v>0</v>
      </c>
      <c r="CB890" t="s">
        <v>9151</v>
      </c>
      <c r="CC890" t="s">
        <v>4950</v>
      </c>
      <c r="CE890" t="s">
        <v>6821</v>
      </c>
      <c r="CF890" t="s">
        <v>117</v>
      </c>
      <c r="CG890">
        <v>96950</v>
      </c>
      <c r="CH890" s="3">
        <v>28.5</v>
      </c>
      <c r="CI890" s="3">
        <v>28.5</v>
      </c>
      <c r="CJ890" s="3">
        <v>42.75</v>
      </c>
      <c r="CK890" s="3">
        <v>42.75</v>
      </c>
      <c r="CL890" t="s">
        <v>132</v>
      </c>
      <c r="CN890" t="s">
        <v>133</v>
      </c>
      <c r="CP890" t="s">
        <v>111</v>
      </c>
      <c r="CQ890" t="s">
        <v>134</v>
      </c>
      <c r="CR890" t="s">
        <v>134</v>
      </c>
      <c r="CS890" t="s">
        <v>134</v>
      </c>
      <c r="CT890" t="s">
        <v>134</v>
      </c>
      <c r="CU890" t="s">
        <v>134</v>
      </c>
      <c r="CV890" t="s">
        <v>134</v>
      </c>
      <c r="CW890" t="s">
        <v>9152</v>
      </c>
      <c r="CX890">
        <v>16702565473</v>
      </c>
      <c r="CY890" t="s">
        <v>4955</v>
      </c>
      <c r="CZ890" t="s">
        <v>119</v>
      </c>
      <c r="DA890" t="s">
        <v>134</v>
      </c>
      <c r="DB890" t="s">
        <v>111</v>
      </c>
    </row>
    <row r="891" spans="1:111" ht="15" customHeight="1" x14ac:dyDescent="0.25">
      <c r="A891" t="s">
        <v>9670</v>
      </c>
      <c r="B891" t="s">
        <v>137</v>
      </c>
      <c r="C891" s="1">
        <v>44135.077649305553</v>
      </c>
      <c r="D891" s="1">
        <v>44169</v>
      </c>
      <c r="E891" t="s">
        <v>138</v>
      </c>
      <c r="F891" s="1">
        <v>44103.833333333336</v>
      </c>
      <c r="G891" t="s">
        <v>134</v>
      </c>
      <c r="H891" t="s">
        <v>134</v>
      </c>
      <c r="I891" t="s">
        <v>111</v>
      </c>
      <c r="J891" t="s">
        <v>4949</v>
      </c>
      <c r="K891" t="s">
        <v>119</v>
      </c>
      <c r="L891" t="s">
        <v>9671</v>
      </c>
      <c r="N891" t="s">
        <v>116</v>
      </c>
      <c r="O891" t="s">
        <v>117</v>
      </c>
      <c r="P891">
        <v>96950</v>
      </c>
      <c r="Q891" t="s">
        <v>118</v>
      </c>
      <c r="S891">
        <v>16702565473</v>
      </c>
      <c r="U891">
        <v>611620</v>
      </c>
      <c r="V891" t="s">
        <v>120</v>
      </c>
      <c r="X891" t="s">
        <v>4952</v>
      </c>
      <c r="Y891" t="s">
        <v>4953</v>
      </c>
      <c r="Z891" t="s">
        <v>119</v>
      </c>
      <c r="AA891" t="s">
        <v>342</v>
      </c>
      <c r="AB891" t="s">
        <v>9672</v>
      </c>
      <c r="AD891" t="s">
        <v>116</v>
      </c>
      <c r="AE891" t="s">
        <v>117</v>
      </c>
      <c r="AF891">
        <v>96950</v>
      </c>
      <c r="AG891" t="s">
        <v>118</v>
      </c>
      <c r="AH891" t="s">
        <v>119</v>
      </c>
      <c r="AI891">
        <v>16702565473</v>
      </c>
      <c r="AK891" t="s">
        <v>4955</v>
      </c>
      <c r="BC891" t="str">
        <f>"11-1021.00"</f>
        <v>11-1021.00</v>
      </c>
      <c r="BD891" t="s">
        <v>838</v>
      </c>
      <c r="BE891" t="s">
        <v>9673</v>
      </c>
      <c r="BF891" t="s">
        <v>9674</v>
      </c>
      <c r="BG891">
        <v>1</v>
      </c>
      <c r="BH891">
        <v>1</v>
      </c>
      <c r="BI891" s="1">
        <v>44124</v>
      </c>
      <c r="BJ891" s="1">
        <v>44469</v>
      </c>
      <c r="BK891" s="1">
        <v>44169</v>
      </c>
      <c r="BL891" s="1">
        <v>44469</v>
      </c>
      <c r="BM891">
        <v>40</v>
      </c>
      <c r="BN891">
        <v>0</v>
      </c>
      <c r="BO891">
        <v>8</v>
      </c>
      <c r="BP891">
        <v>8</v>
      </c>
      <c r="BQ891">
        <v>8</v>
      </c>
      <c r="BR891">
        <v>8</v>
      </c>
      <c r="BS891">
        <v>8</v>
      </c>
      <c r="BT891">
        <v>0</v>
      </c>
      <c r="BU891" t="str">
        <f>"7:30 AM"</f>
        <v>7:30 AM</v>
      </c>
      <c r="BV891" t="str">
        <f>"4:30 PM"</f>
        <v>4:30 PM</v>
      </c>
      <c r="BW891" t="s">
        <v>128</v>
      </c>
      <c r="BX891">
        <v>3</v>
      </c>
      <c r="BY891">
        <v>24</v>
      </c>
      <c r="BZ891" t="s">
        <v>111</v>
      </c>
      <c r="CA891">
        <v>0</v>
      </c>
      <c r="CB891" t="s">
        <v>9675</v>
      </c>
      <c r="CC891" t="s">
        <v>9671</v>
      </c>
      <c r="CE891" t="s">
        <v>116</v>
      </c>
      <c r="CF891" t="s">
        <v>117</v>
      </c>
      <c r="CG891">
        <v>96950</v>
      </c>
      <c r="CH891" s="3">
        <v>22.55</v>
      </c>
      <c r="CI891" s="3">
        <v>22.55</v>
      </c>
      <c r="CJ891" s="3">
        <v>33.83</v>
      </c>
      <c r="CK891" s="3">
        <v>33.83</v>
      </c>
      <c r="CL891" t="s">
        <v>132</v>
      </c>
      <c r="CN891" t="s">
        <v>133</v>
      </c>
      <c r="CP891" t="s">
        <v>111</v>
      </c>
      <c r="CQ891" t="s">
        <v>134</v>
      </c>
      <c r="CR891" t="s">
        <v>134</v>
      </c>
      <c r="CS891" t="s">
        <v>134</v>
      </c>
      <c r="CT891" t="s">
        <v>134</v>
      </c>
      <c r="CU891" t="s">
        <v>134</v>
      </c>
      <c r="CV891" t="s">
        <v>134</v>
      </c>
      <c r="CW891" t="s">
        <v>9152</v>
      </c>
      <c r="CX891">
        <v>16702565473</v>
      </c>
      <c r="CY891" t="s">
        <v>4955</v>
      </c>
      <c r="CZ891" t="s">
        <v>119</v>
      </c>
      <c r="DA891" t="s">
        <v>134</v>
      </c>
      <c r="DB891" t="s">
        <v>111</v>
      </c>
    </row>
    <row r="892" spans="1:111" ht="15" customHeight="1" x14ac:dyDescent="0.25">
      <c r="A892" t="s">
        <v>5776</v>
      </c>
      <c r="B892" t="s">
        <v>137</v>
      </c>
      <c r="C892" s="1">
        <v>44135.148319097221</v>
      </c>
      <c r="D892" s="1">
        <v>44168</v>
      </c>
      <c r="E892" t="s">
        <v>110</v>
      </c>
      <c r="G892" t="s">
        <v>111</v>
      </c>
      <c r="H892" t="s">
        <v>111</v>
      </c>
      <c r="I892" t="s">
        <v>111</v>
      </c>
      <c r="J892" t="s">
        <v>5558</v>
      </c>
      <c r="K892" t="s">
        <v>5559</v>
      </c>
      <c r="L892" t="s">
        <v>5560</v>
      </c>
      <c r="M892" t="s">
        <v>5561</v>
      </c>
      <c r="N892" t="s">
        <v>116</v>
      </c>
      <c r="O892" t="s">
        <v>117</v>
      </c>
      <c r="P892">
        <v>96950</v>
      </c>
      <c r="Q892" t="s">
        <v>118</v>
      </c>
      <c r="R892" t="s">
        <v>119</v>
      </c>
      <c r="S892">
        <v>16702882288</v>
      </c>
      <c r="T892">
        <v>106</v>
      </c>
      <c r="U892">
        <v>44413</v>
      </c>
      <c r="V892" t="s">
        <v>120</v>
      </c>
      <c r="X892" t="s">
        <v>5562</v>
      </c>
      <c r="Y892" t="s">
        <v>5563</v>
      </c>
      <c r="Z892" t="s">
        <v>119</v>
      </c>
      <c r="AA892" t="s">
        <v>5564</v>
      </c>
      <c r="AB892" t="s">
        <v>5560</v>
      </c>
      <c r="AC892" t="s">
        <v>5561</v>
      </c>
      <c r="AD892" t="s">
        <v>154</v>
      </c>
      <c r="AE892" t="s">
        <v>117</v>
      </c>
      <c r="AF892">
        <v>96950</v>
      </c>
      <c r="AG892" t="s">
        <v>118</v>
      </c>
      <c r="AH892" t="s">
        <v>119</v>
      </c>
      <c r="AI892">
        <v>16702882288</v>
      </c>
      <c r="AJ892">
        <v>106</v>
      </c>
      <c r="AK892" t="s">
        <v>5565</v>
      </c>
      <c r="BC892" t="str">
        <f>"43-5081.01"</f>
        <v>43-5081.01</v>
      </c>
      <c r="BD892" t="s">
        <v>1053</v>
      </c>
      <c r="BE892" t="s">
        <v>5566</v>
      </c>
      <c r="BF892" t="s">
        <v>5567</v>
      </c>
      <c r="BG892">
        <v>1</v>
      </c>
      <c r="BH892">
        <v>1</v>
      </c>
      <c r="BI892" s="1">
        <v>44193</v>
      </c>
      <c r="BJ892" s="1">
        <v>44557</v>
      </c>
      <c r="BK892" s="1">
        <v>44193</v>
      </c>
      <c r="BL892" s="1">
        <v>44557</v>
      </c>
      <c r="BM892">
        <v>40</v>
      </c>
      <c r="BN892">
        <v>0</v>
      </c>
      <c r="BO892">
        <v>7</v>
      </c>
      <c r="BP892">
        <v>6.5</v>
      </c>
      <c r="BQ892">
        <v>6.5</v>
      </c>
      <c r="BR892">
        <v>6.5</v>
      </c>
      <c r="BS892">
        <v>6.5</v>
      </c>
      <c r="BT892">
        <v>7</v>
      </c>
      <c r="BU892" t="str">
        <f>"8:00 AM"</f>
        <v>8:00 AM</v>
      </c>
      <c r="BV892" t="str">
        <f>"5:00 PM"</f>
        <v>5:00 PM</v>
      </c>
      <c r="BW892" t="s">
        <v>128</v>
      </c>
      <c r="BX892">
        <v>0</v>
      </c>
      <c r="BY892">
        <v>12</v>
      </c>
      <c r="BZ892" t="s">
        <v>111</v>
      </c>
      <c r="CA892">
        <v>0</v>
      </c>
      <c r="CB892" t="s">
        <v>5568</v>
      </c>
      <c r="CC892" t="s">
        <v>5560</v>
      </c>
      <c r="CD892" t="s">
        <v>5569</v>
      </c>
      <c r="CE892" t="s">
        <v>116</v>
      </c>
      <c r="CF892" t="s">
        <v>117</v>
      </c>
      <c r="CG892">
        <v>96950</v>
      </c>
      <c r="CH892" s="3">
        <v>7.58</v>
      </c>
      <c r="CI892" s="3">
        <v>9</v>
      </c>
      <c r="CJ892" s="3">
        <v>11.37</v>
      </c>
      <c r="CK892" s="3">
        <v>13.5</v>
      </c>
      <c r="CL892" t="s">
        <v>132</v>
      </c>
      <c r="CM892" t="s">
        <v>119</v>
      </c>
      <c r="CN892" t="s">
        <v>133</v>
      </c>
      <c r="CP892" t="s">
        <v>111</v>
      </c>
      <c r="CQ892" t="s">
        <v>134</v>
      </c>
      <c r="CR892" t="s">
        <v>111</v>
      </c>
      <c r="CS892" t="s">
        <v>134</v>
      </c>
      <c r="CT892" t="s">
        <v>119</v>
      </c>
      <c r="CU892" t="s">
        <v>134</v>
      </c>
      <c r="CV892" t="s">
        <v>134</v>
      </c>
      <c r="CW892" t="s">
        <v>5777</v>
      </c>
      <c r="CX892">
        <v>16702882288</v>
      </c>
      <c r="CY892" t="s">
        <v>5565</v>
      </c>
      <c r="CZ892" t="s">
        <v>119</v>
      </c>
      <c r="DA892" t="s">
        <v>134</v>
      </c>
      <c r="DB892" t="s">
        <v>111</v>
      </c>
    </row>
    <row r="893" spans="1:111" ht="15" customHeight="1" x14ac:dyDescent="0.25">
      <c r="A893" t="s">
        <v>3539</v>
      </c>
      <c r="B893" t="s">
        <v>137</v>
      </c>
      <c r="C893" s="1">
        <v>44136.887166550929</v>
      </c>
      <c r="D893" s="1">
        <v>44172</v>
      </c>
      <c r="E893" t="s">
        <v>110</v>
      </c>
      <c r="G893" t="s">
        <v>111</v>
      </c>
      <c r="H893" t="s">
        <v>111</v>
      </c>
      <c r="I893" t="s">
        <v>111</v>
      </c>
      <c r="J893" t="s">
        <v>2206</v>
      </c>
      <c r="K893" t="s">
        <v>2207</v>
      </c>
      <c r="L893" t="s">
        <v>2209</v>
      </c>
      <c r="M893" t="s">
        <v>2208</v>
      </c>
      <c r="N893" t="s">
        <v>154</v>
      </c>
      <c r="O893" t="s">
        <v>117</v>
      </c>
      <c r="P893">
        <v>96950</v>
      </c>
      <c r="Q893" t="s">
        <v>118</v>
      </c>
      <c r="S893">
        <v>16702359398</v>
      </c>
      <c r="U893">
        <v>42499</v>
      </c>
      <c r="V893" t="s">
        <v>120</v>
      </c>
      <c r="X893" t="s">
        <v>2210</v>
      </c>
      <c r="Y893" t="s">
        <v>2211</v>
      </c>
      <c r="Z893" t="s">
        <v>2212</v>
      </c>
      <c r="AA893" t="s">
        <v>1109</v>
      </c>
      <c r="AB893" t="s">
        <v>2209</v>
      </c>
      <c r="AC893" t="s">
        <v>2208</v>
      </c>
      <c r="AD893" t="s">
        <v>154</v>
      </c>
      <c r="AE893" t="s">
        <v>117</v>
      </c>
      <c r="AF893">
        <v>96950</v>
      </c>
      <c r="AG893" t="s">
        <v>118</v>
      </c>
      <c r="AI893">
        <v>16702359398</v>
      </c>
      <c r="AK893" t="s">
        <v>2214</v>
      </c>
      <c r="BC893" t="str">
        <f>"49-9071.00"</f>
        <v>49-9071.00</v>
      </c>
      <c r="BD893" t="s">
        <v>125</v>
      </c>
      <c r="BE893" t="s">
        <v>3540</v>
      </c>
      <c r="BF893" t="s">
        <v>334</v>
      </c>
      <c r="BG893">
        <v>1</v>
      </c>
      <c r="BH893">
        <v>1</v>
      </c>
      <c r="BI893" s="1">
        <v>44197</v>
      </c>
      <c r="BJ893" s="1">
        <v>44561</v>
      </c>
      <c r="BK893" s="1">
        <v>44197</v>
      </c>
      <c r="BL893" s="1">
        <v>44561</v>
      </c>
      <c r="BM893">
        <v>40</v>
      </c>
      <c r="BN893">
        <v>0</v>
      </c>
      <c r="BO893">
        <v>8</v>
      </c>
      <c r="BP893">
        <v>8</v>
      </c>
      <c r="BQ893">
        <v>8</v>
      </c>
      <c r="BR893">
        <v>8</v>
      </c>
      <c r="BS893">
        <v>8</v>
      </c>
      <c r="BT893">
        <v>0</v>
      </c>
      <c r="BU893" t="str">
        <f>"8:00 AM"</f>
        <v>8:00 AM</v>
      </c>
      <c r="BV893" t="str">
        <f>"5:00 PM"</f>
        <v>5:00 PM</v>
      </c>
      <c r="BW893" t="s">
        <v>128</v>
      </c>
      <c r="BX893">
        <v>0</v>
      </c>
      <c r="BY893">
        <v>24</v>
      </c>
      <c r="BZ893" t="s">
        <v>111</v>
      </c>
      <c r="CA893">
        <v>0</v>
      </c>
      <c r="CB893" t="s">
        <v>3541</v>
      </c>
      <c r="CC893" t="s">
        <v>2208</v>
      </c>
      <c r="CE893" t="s">
        <v>154</v>
      </c>
      <c r="CF893" t="s">
        <v>117</v>
      </c>
      <c r="CG893">
        <v>96950</v>
      </c>
      <c r="CH893" s="3">
        <v>11.05</v>
      </c>
      <c r="CI893" s="3">
        <v>11.05</v>
      </c>
      <c r="CJ893" s="3">
        <v>16.579999999999998</v>
      </c>
      <c r="CK893" s="3">
        <v>16.579999999999998</v>
      </c>
      <c r="CL893" t="s">
        <v>132</v>
      </c>
      <c r="CM893" t="s">
        <v>119</v>
      </c>
      <c r="CN893" t="s">
        <v>133</v>
      </c>
      <c r="CP893" t="s">
        <v>111</v>
      </c>
      <c r="CQ893" t="s">
        <v>134</v>
      </c>
      <c r="CR893" t="s">
        <v>111</v>
      </c>
      <c r="CS893" t="s">
        <v>134</v>
      </c>
      <c r="CT893" t="s">
        <v>119</v>
      </c>
      <c r="CU893" t="s">
        <v>134</v>
      </c>
      <c r="CV893" t="s">
        <v>119</v>
      </c>
      <c r="CW893" t="s">
        <v>2219</v>
      </c>
      <c r="CX893">
        <v>16702359398</v>
      </c>
      <c r="CY893" t="s">
        <v>2214</v>
      </c>
      <c r="CZ893" t="s">
        <v>119</v>
      </c>
      <c r="DA893" t="s">
        <v>134</v>
      </c>
      <c r="DB893" t="s">
        <v>111</v>
      </c>
    </row>
    <row r="894" spans="1:111" ht="15" customHeight="1" x14ac:dyDescent="0.25">
      <c r="A894" t="s">
        <v>4147</v>
      </c>
      <c r="B894" t="s">
        <v>137</v>
      </c>
      <c r="C894" s="1">
        <v>44136.956816782411</v>
      </c>
      <c r="D894" s="1">
        <v>44174</v>
      </c>
      <c r="E894" t="s">
        <v>138</v>
      </c>
      <c r="F894" s="1">
        <v>44195.791666666664</v>
      </c>
      <c r="G894" t="s">
        <v>111</v>
      </c>
      <c r="H894" t="s">
        <v>111</v>
      </c>
      <c r="I894" t="s">
        <v>111</v>
      </c>
      <c r="J894" t="s">
        <v>4148</v>
      </c>
      <c r="L894" t="s">
        <v>4149</v>
      </c>
      <c r="N894" t="s">
        <v>116</v>
      </c>
      <c r="O894" t="s">
        <v>117</v>
      </c>
      <c r="P894">
        <v>96950</v>
      </c>
      <c r="Q894" t="s">
        <v>118</v>
      </c>
      <c r="S894">
        <v>16702347898</v>
      </c>
      <c r="U894">
        <v>56132</v>
      </c>
      <c r="V894" t="s">
        <v>120</v>
      </c>
      <c r="X894" t="s">
        <v>4150</v>
      </c>
      <c r="Y894" t="s">
        <v>4151</v>
      </c>
      <c r="Z894" t="s">
        <v>4152</v>
      </c>
      <c r="AA894" t="s">
        <v>1026</v>
      </c>
      <c r="AB894" t="s">
        <v>4149</v>
      </c>
      <c r="AD894" t="s">
        <v>116</v>
      </c>
      <c r="AE894" t="s">
        <v>117</v>
      </c>
      <c r="AF894">
        <v>96950</v>
      </c>
      <c r="AG894" t="s">
        <v>118</v>
      </c>
      <c r="AI894">
        <v>16702347898</v>
      </c>
      <c r="AK894" t="s">
        <v>4153</v>
      </c>
      <c r="BC894" t="str">
        <f>"49-9071.00"</f>
        <v>49-9071.00</v>
      </c>
      <c r="BD894" t="s">
        <v>125</v>
      </c>
      <c r="BE894" t="s">
        <v>4154</v>
      </c>
      <c r="BF894" t="s">
        <v>4155</v>
      </c>
      <c r="BG894">
        <v>4</v>
      </c>
      <c r="BH894">
        <v>4</v>
      </c>
      <c r="BI894" s="1">
        <v>44197</v>
      </c>
      <c r="BJ894" s="1">
        <v>44561</v>
      </c>
      <c r="BK894" s="1">
        <v>44197</v>
      </c>
      <c r="BL894" s="1">
        <v>44561</v>
      </c>
      <c r="BM894">
        <v>35</v>
      </c>
      <c r="BN894">
        <v>0</v>
      </c>
      <c r="BO894">
        <v>7</v>
      </c>
      <c r="BP894">
        <v>7</v>
      </c>
      <c r="BQ894">
        <v>7</v>
      </c>
      <c r="BR894">
        <v>7</v>
      </c>
      <c r="BS894">
        <v>7</v>
      </c>
      <c r="BT894">
        <v>0</v>
      </c>
      <c r="BU894" t="str">
        <f>"8:00 AM"</f>
        <v>8:00 AM</v>
      </c>
      <c r="BV894" t="str">
        <f>"4:00 PM"</f>
        <v>4:00 PM</v>
      </c>
      <c r="BW894" t="s">
        <v>128</v>
      </c>
      <c r="BX894">
        <v>0</v>
      </c>
      <c r="BY894">
        <v>12</v>
      </c>
      <c r="BZ894" t="s">
        <v>111</v>
      </c>
      <c r="CA894">
        <v>0</v>
      </c>
      <c r="CB894" s="2" t="s">
        <v>4156</v>
      </c>
      <c r="CC894" t="s">
        <v>4157</v>
      </c>
      <c r="CD894" t="s">
        <v>4149</v>
      </c>
      <c r="CE894" t="s">
        <v>116</v>
      </c>
      <c r="CF894" t="s">
        <v>117</v>
      </c>
      <c r="CG894">
        <v>96950</v>
      </c>
      <c r="CH894" s="3">
        <v>8.7100000000000009</v>
      </c>
      <c r="CI894" s="3">
        <v>8.8000000000000007</v>
      </c>
      <c r="CJ894" s="3">
        <v>13.07</v>
      </c>
      <c r="CK894" s="3">
        <v>13.2</v>
      </c>
      <c r="CL894" t="s">
        <v>132</v>
      </c>
      <c r="CM894" t="s">
        <v>4158</v>
      </c>
      <c r="CN894" t="s">
        <v>133</v>
      </c>
      <c r="CP894" t="s">
        <v>111</v>
      </c>
      <c r="CQ894" t="s">
        <v>134</v>
      </c>
      <c r="CR894" t="s">
        <v>111</v>
      </c>
      <c r="CS894" t="s">
        <v>134</v>
      </c>
      <c r="CT894" t="s">
        <v>119</v>
      </c>
      <c r="CU894" t="s">
        <v>134</v>
      </c>
      <c r="CV894" t="s">
        <v>119</v>
      </c>
      <c r="CW894" t="s">
        <v>4159</v>
      </c>
      <c r="CX894">
        <v>16702347898</v>
      </c>
      <c r="CY894" t="s">
        <v>4160</v>
      </c>
      <c r="CZ894" t="s">
        <v>119</v>
      </c>
      <c r="DA894" t="s">
        <v>134</v>
      </c>
      <c r="DB894" t="s">
        <v>111</v>
      </c>
    </row>
    <row r="895" spans="1:111" ht="15" customHeight="1" x14ac:dyDescent="0.25">
      <c r="A895" t="s">
        <v>9251</v>
      </c>
      <c r="B895" t="s">
        <v>137</v>
      </c>
      <c r="C895" s="1">
        <v>44137.016899652779</v>
      </c>
      <c r="D895" s="1">
        <v>44167</v>
      </c>
      <c r="E895" t="s">
        <v>138</v>
      </c>
      <c r="F895" s="1">
        <v>44222.791666666664</v>
      </c>
      <c r="G895" t="s">
        <v>111</v>
      </c>
      <c r="H895" t="s">
        <v>111</v>
      </c>
      <c r="I895" t="s">
        <v>111</v>
      </c>
      <c r="J895" t="s">
        <v>6151</v>
      </c>
      <c r="L895" t="s">
        <v>6152</v>
      </c>
      <c r="M895" t="s">
        <v>6152</v>
      </c>
      <c r="N895" t="s">
        <v>154</v>
      </c>
      <c r="O895" t="s">
        <v>117</v>
      </c>
      <c r="P895">
        <v>96950</v>
      </c>
      <c r="Q895" t="s">
        <v>118</v>
      </c>
      <c r="S895">
        <v>16702346445</v>
      </c>
      <c r="T895">
        <v>2263</v>
      </c>
      <c r="U895">
        <v>4411</v>
      </c>
      <c r="V895" t="s">
        <v>120</v>
      </c>
      <c r="X895" t="s">
        <v>372</v>
      </c>
      <c r="Y895" t="s">
        <v>383</v>
      </c>
      <c r="AA895" t="s">
        <v>374</v>
      </c>
      <c r="AB895" t="s">
        <v>375</v>
      </c>
      <c r="AC895" t="s">
        <v>375</v>
      </c>
      <c r="AD895" t="s">
        <v>154</v>
      </c>
      <c r="AE895" t="s">
        <v>117</v>
      </c>
      <c r="AF895">
        <v>96950</v>
      </c>
      <c r="AG895" t="s">
        <v>118</v>
      </c>
      <c r="AI895">
        <v>16702346445</v>
      </c>
      <c r="AJ895">
        <v>2263</v>
      </c>
      <c r="AK895" t="s">
        <v>376</v>
      </c>
      <c r="BC895" t="str">
        <f>"43-5071.00"</f>
        <v>43-5071.00</v>
      </c>
      <c r="BD895" t="s">
        <v>2215</v>
      </c>
      <c r="BE895" t="s">
        <v>9252</v>
      </c>
      <c r="BF895" t="s">
        <v>9253</v>
      </c>
      <c r="BG895">
        <v>1</v>
      </c>
      <c r="BH895">
        <v>1</v>
      </c>
      <c r="BI895" s="1">
        <v>44224</v>
      </c>
      <c r="BJ895" s="1">
        <v>44588</v>
      </c>
      <c r="BK895" s="1">
        <v>44224</v>
      </c>
      <c r="BL895" s="1">
        <v>44588</v>
      </c>
      <c r="BM895">
        <v>40</v>
      </c>
      <c r="BN895">
        <v>0</v>
      </c>
      <c r="BO895">
        <v>8</v>
      </c>
      <c r="BP895">
        <v>8</v>
      </c>
      <c r="BQ895">
        <v>8</v>
      </c>
      <c r="BR895">
        <v>8</v>
      </c>
      <c r="BS895">
        <v>8</v>
      </c>
      <c r="BT895">
        <v>0</v>
      </c>
      <c r="BU895" t="str">
        <f>"8:00 AM"</f>
        <v>8:00 AM</v>
      </c>
      <c r="BV895" t="str">
        <f>"5:00 PM"</f>
        <v>5:00 PM</v>
      </c>
      <c r="BW895" t="s">
        <v>128</v>
      </c>
      <c r="BX895">
        <v>0</v>
      </c>
      <c r="BY895">
        <v>12</v>
      </c>
      <c r="BZ895" t="s">
        <v>111</v>
      </c>
      <c r="CA895">
        <v>0</v>
      </c>
      <c r="CB895" s="2" t="s">
        <v>9254</v>
      </c>
      <c r="CC895" t="s">
        <v>6152</v>
      </c>
      <c r="CD895" t="s">
        <v>6152</v>
      </c>
      <c r="CE895" t="s">
        <v>154</v>
      </c>
      <c r="CF895" t="s">
        <v>117</v>
      </c>
      <c r="CG895">
        <v>96950</v>
      </c>
      <c r="CH895" s="3">
        <v>9.36</v>
      </c>
      <c r="CI895" s="3">
        <v>9.36</v>
      </c>
      <c r="CJ895" s="3">
        <v>14.04</v>
      </c>
      <c r="CK895" s="3">
        <v>14.04</v>
      </c>
      <c r="CL895" t="s">
        <v>132</v>
      </c>
      <c r="CM895" t="s">
        <v>382</v>
      </c>
      <c r="CN895" t="s">
        <v>133</v>
      </c>
      <c r="CP895" t="s">
        <v>111</v>
      </c>
      <c r="CQ895" t="s">
        <v>134</v>
      </c>
      <c r="CR895" t="s">
        <v>111</v>
      </c>
      <c r="CS895" t="s">
        <v>134</v>
      </c>
      <c r="CT895" t="s">
        <v>119</v>
      </c>
      <c r="CU895" t="s">
        <v>134</v>
      </c>
      <c r="CV895" t="s">
        <v>119</v>
      </c>
      <c r="CW895" t="s">
        <v>119</v>
      </c>
      <c r="CX895">
        <v>16702346445</v>
      </c>
      <c r="CY895" t="s">
        <v>376</v>
      </c>
      <c r="CZ895" t="s">
        <v>119</v>
      </c>
      <c r="DA895" t="s">
        <v>134</v>
      </c>
      <c r="DB895" t="s">
        <v>111</v>
      </c>
      <c r="DC895" t="s">
        <v>372</v>
      </c>
      <c r="DD895" t="s">
        <v>383</v>
      </c>
      <c r="DF895" t="s">
        <v>6151</v>
      </c>
      <c r="DG895" t="s">
        <v>376</v>
      </c>
    </row>
    <row r="896" spans="1:111" ht="15" customHeight="1" x14ac:dyDescent="0.25">
      <c r="A896" t="s">
        <v>6150</v>
      </c>
      <c r="B896" t="s">
        <v>137</v>
      </c>
      <c r="C896" s="1">
        <v>44137.032075694442</v>
      </c>
      <c r="D896" s="1">
        <v>44168</v>
      </c>
      <c r="E896" t="s">
        <v>138</v>
      </c>
      <c r="F896" s="1">
        <v>44231.791666666664</v>
      </c>
      <c r="G896" t="s">
        <v>111</v>
      </c>
      <c r="H896" t="s">
        <v>111</v>
      </c>
      <c r="I896" t="s">
        <v>111</v>
      </c>
      <c r="J896" t="s">
        <v>6151</v>
      </c>
      <c r="L896" t="s">
        <v>6152</v>
      </c>
      <c r="M896" t="s">
        <v>6152</v>
      </c>
      <c r="N896" t="s">
        <v>154</v>
      </c>
      <c r="O896" t="s">
        <v>117</v>
      </c>
      <c r="P896">
        <v>96950</v>
      </c>
      <c r="Q896" t="s">
        <v>118</v>
      </c>
      <c r="S896">
        <v>16702346445</v>
      </c>
      <c r="T896">
        <v>2263</v>
      </c>
      <c r="U896">
        <v>4411</v>
      </c>
      <c r="V896" t="s">
        <v>120</v>
      </c>
      <c r="X896" t="s">
        <v>372</v>
      </c>
      <c r="Y896" t="s">
        <v>383</v>
      </c>
      <c r="AA896" t="s">
        <v>374</v>
      </c>
      <c r="AB896" t="s">
        <v>375</v>
      </c>
      <c r="AC896" t="s">
        <v>375</v>
      </c>
      <c r="AD896" t="s">
        <v>154</v>
      </c>
      <c r="AE896" t="s">
        <v>117</v>
      </c>
      <c r="AF896">
        <v>96950</v>
      </c>
      <c r="AG896" t="s">
        <v>118</v>
      </c>
      <c r="AI896">
        <v>16702346445</v>
      </c>
      <c r="AJ896">
        <v>2263</v>
      </c>
      <c r="AK896" t="s">
        <v>376</v>
      </c>
      <c r="BC896" t="str">
        <f>"49-3023.01"</f>
        <v>49-3023.01</v>
      </c>
      <c r="BD896" t="s">
        <v>451</v>
      </c>
      <c r="BE896" t="s">
        <v>6153</v>
      </c>
      <c r="BF896" t="s">
        <v>4645</v>
      </c>
      <c r="BG896">
        <v>1</v>
      </c>
      <c r="BH896">
        <v>1</v>
      </c>
      <c r="BI896" s="1">
        <v>44233</v>
      </c>
      <c r="BJ896" s="1">
        <v>44597</v>
      </c>
      <c r="BK896" s="1">
        <v>44233</v>
      </c>
      <c r="BL896" s="1">
        <v>44597</v>
      </c>
      <c r="BM896">
        <v>40</v>
      </c>
      <c r="BN896">
        <v>0</v>
      </c>
      <c r="BO896">
        <v>8</v>
      </c>
      <c r="BP896">
        <v>8</v>
      </c>
      <c r="BQ896">
        <v>8</v>
      </c>
      <c r="BR896">
        <v>8</v>
      </c>
      <c r="BS896">
        <v>8</v>
      </c>
      <c r="BT896">
        <v>0</v>
      </c>
      <c r="BU896" t="str">
        <f>"8:00 AM"</f>
        <v>8:00 AM</v>
      </c>
      <c r="BV896" t="str">
        <f>"5:00 PM"</f>
        <v>5:00 PM</v>
      </c>
      <c r="BW896" t="s">
        <v>128</v>
      </c>
      <c r="BX896">
        <v>0</v>
      </c>
      <c r="BY896">
        <v>12</v>
      </c>
      <c r="BZ896" t="s">
        <v>111</v>
      </c>
      <c r="CA896">
        <v>0</v>
      </c>
      <c r="CB896" s="2" t="s">
        <v>6154</v>
      </c>
      <c r="CC896" t="s">
        <v>6152</v>
      </c>
      <c r="CD896" t="s">
        <v>6152</v>
      </c>
      <c r="CE896" t="s">
        <v>154</v>
      </c>
      <c r="CF896" t="s">
        <v>117</v>
      </c>
      <c r="CG896">
        <v>96950</v>
      </c>
      <c r="CH896" s="3">
        <v>8.75</v>
      </c>
      <c r="CI896" s="3">
        <v>8.75</v>
      </c>
      <c r="CJ896" s="3">
        <v>13.13</v>
      </c>
      <c r="CK896" s="3">
        <v>13.13</v>
      </c>
      <c r="CL896" t="s">
        <v>132</v>
      </c>
      <c r="CM896" t="s">
        <v>382</v>
      </c>
      <c r="CN896" t="s">
        <v>133</v>
      </c>
      <c r="CP896" t="s">
        <v>111</v>
      </c>
      <c r="CQ896" t="s">
        <v>134</v>
      </c>
      <c r="CR896" t="s">
        <v>111</v>
      </c>
      <c r="CS896" t="s">
        <v>134</v>
      </c>
      <c r="CT896" t="s">
        <v>119</v>
      </c>
      <c r="CU896" t="s">
        <v>134</v>
      </c>
      <c r="CV896" t="s">
        <v>119</v>
      </c>
      <c r="CW896" t="s">
        <v>119</v>
      </c>
      <c r="CX896">
        <v>16702346445</v>
      </c>
      <c r="CY896" t="s">
        <v>376</v>
      </c>
      <c r="CZ896" t="s">
        <v>119</v>
      </c>
      <c r="DA896" t="s">
        <v>134</v>
      </c>
      <c r="DB896" t="s">
        <v>111</v>
      </c>
      <c r="DC896" t="s">
        <v>372</v>
      </c>
      <c r="DD896" t="s">
        <v>383</v>
      </c>
      <c r="DF896" t="s">
        <v>6151</v>
      </c>
      <c r="DG896" t="s">
        <v>376</v>
      </c>
    </row>
    <row r="897" spans="1:111" ht="15" customHeight="1" x14ac:dyDescent="0.25">
      <c r="A897" t="s">
        <v>369</v>
      </c>
      <c r="B897" t="s">
        <v>137</v>
      </c>
      <c r="C897" s="1">
        <v>44137.047354513888</v>
      </c>
      <c r="D897" s="1">
        <v>44167</v>
      </c>
      <c r="E897" t="s">
        <v>138</v>
      </c>
      <c r="F897" s="1">
        <v>44290.833333333336</v>
      </c>
      <c r="G897" t="s">
        <v>111</v>
      </c>
      <c r="H897" t="s">
        <v>111</v>
      </c>
      <c r="I897" t="s">
        <v>111</v>
      </c>
      <c r="J897" t="s">
        <v>370</v>
      </c>
      <c r="L897" t="s">
        <v>371</v>
      </c>
      <c r="M897" t="s">
        <v>371</v>
      </c>
      <c r="N897" t="s">
        <v>154</v>
      </c>
      <c r="O897" t="s">
        <v>117</v>
      </c>
      <c r="P897">
        <v>96950</v>
      </c>
      <c r="Q897" t="s">
        <v>118</v>
      </c>
      <c r="S897">
        <v>16702346445</v>
      </c>
      <c r="T897">
        <v>2263</v>
      </c>
      <c r="U897">
        <v>72251</v>
      </c>
      <c r="V897" t="s">
        <v>120</v>
      </c>
      <c r="X897" t="s">
        <v>372</v>
      </c>
      <c r="Y897" t="s">
        <v>373</v>
      </c>
      <c r="AA897" t="s">
        <v>374</v>
      </c>
      <c r="AB897" t="s">
        <v>375</v>
      </c>
      <c r="AC897" t="s">
        <v>375</v>
      </c>
      <c r="AD897" t="s">
        <v>154</v>
      </c>
      <c r="AE897" t="s">
        <v>117</v>
      </c>
      <c r="AF897">
        <v>96950</v>
      </c>
      <c r="AG897" t="s">
        <v>118</v>
      </c>
      <c r="AI897">
        <v>16702346445</v>
      </c>
      <c r="AJ897">
        <v>2263</v>
      </c>
      <c r="AK897" t="s">
        <v>376</v>
      </c>
      <c r="BC897" t="str">
        <f>"51-3011.00"</f>
        <v>51-3011.00</v>
      </c>
      <c r="BD897" t="s">
        <v>377</v>
      </c>
      <c r="BE897" t="s">
        <v>378</v>
      </c>
      <c r="BF897" t="s">
        <v>379</v>
      </c>
      <c r="BG897">
        <v>1</v>
      </c>
      <c r="BH897">
        <v>1</v>
      </c>
      <c r="BI897" s="1">
        <v>44292</v>
      </c>
      <c r="BJ897" s="1">
        <v>44656</v>
      </c>
      <c r="BK897" s="1">
        <v>44292</v>
      </c>
      <c r="BL897" s="1">
        <v>44656</v>
      </c>
      <c r="BM897">
        <v>40</v>
      </c>
      <c r="BN897">
        <v>0</v>
      </c>
      <c r="BO897">
        <v>8</v>
      </c>
      <c r="BP897">
        <v>8</v>
      </c>
      <c r="BQ897">
        <v>8</v>
      </c>
      <c r="BR897">
        <v>8</v>
      </c>
      <c r="BS897">
        <v>8</v>
      </c>
      <c r="BT897">
        <v>0</v>
      </c>
      <c r="BU897" t="str">
        <f>"4:00 AM"</f>
        <v>4:00 AM</v>
      </c>
      <c r="BV897" t="str">
        <f>"12:00 PM"</f>
        <v>12:00 PM</v>
      </c>
      <c r="BW897" t="s">
        <v>128</v>
      </c>
      <c r="BX897">
        <v>0</v>
      </c>
      <c r="BY897">
        <v>12</v>
      </c>
      <c r="BZ897" t="s">
        <v>111</v>
      </c>
      <c r="CA897">
        <v>0</v>
      </c>
      <c r="CB897" s="2" t="s">
        <v>380</v>
      </c>
      <c r="CC897" t="s">
        <v>381</v>
      </c>
      <c r="CD897" t="s">
        <v>381</v>
      </c>
      <c r="CE897" t="s">
        <v>154</v>
      </c>
      <c r="CF897" t="s">
        <v>117</v>
      </c>
      <c r="CG897">
        <v>96950</v>
      </c>
      <c r="CH897" s="3">
        <v>7.9</v>
      </c>
      <c r="CI897" s="3">
        <v>7.9</v>
      </c>
      <c r="CJ897" s="3">
        <v>11.85</v>
      </c>
      <c r="CK897" s="3">
        <v>11.85</v>
      </c>
      <c r="CL897" t="s">
        <v>132</v>
      </c>
      <c r="CM897" t="s">
        <v>382</v>
      </c>
      <c r="CN897" t="s">
        <v>133</v>
      </c>
      <c r="CP897" t="s">
        <v>111</v>
      </c>
      <c r="CQ897" t="s">
        <v>134</v>
      </c>
      <c r="CR897" t="s">
        <v>111</v>
      </c>
      <c r="CS897" t="s">
        <v>134</v>
      </c>
      <c r="CT897" t="s">
        <v>119</v>
      </c>
      <c r="CU897" t="s">
        <v>134</v>
      </c>
      <c r="CV897" t="s">
        <v>119</v>
      </c>
      <c r="CW897" t="s">
        <v>119</v>
      </c>
      <c r="CX897">
        <v>16702346445</v>
      </c>
      <c r="CY897" t="s">
        <v>376</v>
      </c>
      <c r="CZ897" t="s">
        <v>119</v>
      </c>
      <c r="DA897" t="s">
        <v>134</v>
      </c>
      <c r="DB897" t="s">
        <v>111</v>
      </c>
      <c r="DC897" t="s">
        <v>372</v>
      </c>
      <c r="DD897" t="s">
        <v>383</v>
      </c>
      <c r="DF897" t="s">
        <v>370</v>
      </c>
      <c r="DG897" t="s">
        <v>376</v>
      </c>
    </row>
    <row r="898" spans="1:111" ht="15" customHeight="1" x14ac:dyDescent="0.25">
      <c r="A898" t="s">
        <v>7510</v>
      </c>
      <c r="B898" t="s">
        <v>193</v>
      </c>
      <c r="C898" s="1">
        <v>44137.055816203705</v>
      </c>
      <c r="D898" s="1">
        <v>44140</v>
      </c>
      <c r="E898" t="s">
        <v>138</v>
      </c>
      <c r="F898" s="1">
        <v>44255.791666666664</v>
      </c>
      <c r="G898" t="s">
        <v>111</v>
      </c>
      <c r="H898" t="s">
        <v>111</v>
      </c>
      <c r="I898" t="s">
        <v>111</v>
      </c>
      <c r="J898" t="s">
        <v>370</v>
      </c>
      <c r="L898" t="s">
        <v>375</v>
      </c>
      <c r="M898" t="s">
        <v>375</v>
      </c>
      <c r="N898" t="s">
        <v>154</v>
      </c>
      <c r="O898" t="s">
        <v>117</v>
      </c>
      <c r="P898">
        <v>96950</v>
      </c>
      <c r="Q898" t="s">
        <v>118</v>
      </c>
      <c r="S898">
        <v>16702346445</v>
      </c>
      <c r="T898">
        <v>2263</v>
      </c>
      <c r="U898">
        <v>445110</v>
      </c>
      <c r="V898" t="s">
        <v>120</v>
      </c>
      <c r="X898" t="s">
        <v>372</v>
      </c>
      <c r="Y898" t="s">
        <v>383</v>
      </c>
      <c r="AA898" t="s">
        <v>374</v>
      </c>
      <c r="AB898" t="s">
        <v>375</v>
      </c>
      <c r="AC898" t="s">
        <v>375</v>
      </c>
      <c r="AD898" t="s">
        <v>154</v>
      </c>
      <c r="AE898" t="s">
        <v>117</v>
      </c>
      <c r="AF898">
        <v>96950</v>
      </c>
      <c r="AG898" t="s">
        <v>118</v>
      </c>
      <c r="AI898">
        <v>16702346445</v>
      </c>
      <c r="AJ898">
        <v>2263</v>
      </c>
      <c r="AK898" t="s">
        <v>376</v>
      </c>
      <c r="BC898" t="str">
        <f>"41-4012.00"</f>
        <v>41-4012.00</v>
      </c>
      <c r="BD898" t="s">
        <v>1235</v>
      </c>
      <c r="BE898" t="s">
        <v>7511</v>
      </c>
      <c r="BF898" t="s">
        <v>1486</v>
      </c>
      <c r="BG898">
        <v>1</v>
      </c>
      <c r="BI898" s="1">
        <v>44257</v>
      </c>
      <c r="BJ898" s="1">
        <v>44621</v>
      </c>
      <c r="BM898">
        <v>40</v>
      </c>
      <c r="BN898">
        <v>0</v>
      </c>
      <c r="BO898">
        <v>8</v>
      </c>
      <c r="BP898">
        <v>8</v>
      </c>
      <c r="BQ898">
        <v>8</v>
      </c>
      <c r="BR898">
        <v>8</v>
      </c>
      <c r="BS898">
        <v>8</v>
      </c>
      <c r="BT898">
        <v>0</v>
      </c>
      <c r="BU898" t="str">
        <f>"8:00 AM"</f>
        <v>8:00 AM</v>
      </c>
      <c r="BV898" t="str">
        <f>"5:00 PM"</f>
        <v>5:00 PM</v>
      </c>
      <c r="BW898" t="s">
        <v>128</v>
      </c>
      <c r="BX898">
        <v>0</v>
      </c>
      <c r="BY898">
        <v>6</v>
      </c>
      <c r="BZ898" t="s">
        <v>111</v>
      </c>
      <c r="CA898">
        <v>0</v>
      </c>
      <c r="CB898" s="2" t="s">
        <v>7512</v>
      </c>
      <c r="CC898" t="s">
        <v>375</v>
      </c>
      <c r="CD898" t="s">
        <v>375</v>
      </c>
      <c r="CE898" t="s">
        <v>154</v>
      </c>
      <c r="CF898" t="s">
        <v>117</v>
      </c>
      <c r="CG898">
        <v>96950</v>
      </c>
      <c r="CH898" s="3">
        <v>10.52</v>
      </c>
      <c r="CI898" s="3">
        <v>10.52</v>
      </c>
      <c r="CJ898" s="3">
        <v>15.78</v>
      </c>
      <c r="CK898" s="3">
        <v>15.78</v>
      </c>
      <c r="CL898" t="s">
        <v>132</v>
      </c>
      <c r="CM898" t="s">
        <v>493</v>
      </c>
      <c r="CN898" t="s">
        <v>133</v>
      </c>
      <c r="CP898" t="s">
        <v>111</v>
      </c>
      <c r="CQ898" t="s">
        <v>134</v>
      </c>
      <c r="CR898" t="s">
        <v>111</v>
      </c>
      <c r="CS898" t="s">
        <v>134</v>
      </c>
      <c r="CT898" t="s">
        <v>119</v>
      </c>
      <c r="CU898" t="s">
        <v>134</v>
      </c>
      <c r="CV898" t="s">
        <v>119</v>
      </c>
      <c r="CW898" t="s">
        <v>119</v>
      </c>
      <c r="CX898">
        <v>16702346445</v>
      </c>
      <c r="CY898" t="s">
        <v>376</v>
      </c>
      <c r="CZ898" t="s">
        <v>119</v>
      </c>
      <c r="DA898" t="s">
        <v>134</v>
      </c>
      <c r="DB898" t="s">
        <v>111</v>
      </c>
      <c r="DC898" t="s">
        <v>372</v>
      </c>
      <c r="DD898" t="s">
        <v>383</v>
      </c>
      <c r="DF898" t="s">
        <v>7513</v>
      </c>
      <c r="DG898" t="s">
        <v>376</v>
      </c>
    </row>
    <row r="899" spans="1:111" ht="15" customHeight="1" x14ac:dyDescent="0.25">
      <c r="A899" t="s">
        <v>2979</v>
      </c>
      <c r="B899" t="s">
        <v>137</v>
      </c>
      <c r="C899" s="1">
        <v>44137.075843749997</v>
      </c>
      <c r="D899" s="1">
        <v>44169</v>
      </c>
      <c r="E899" t="s">
        <v>110</v>
      </c>
      <c r="G899" t="s">
        <v>134</v>
      </c>
      <c r="H899" t="s">
        <v>111</v>
      </c>
      <c r="I899" t="s">
        <v>111</v>
      </c>
      <c r="J899" t="s">
        <v>2980</v>
      </c>
      <c r="K899" t="s">
        <v>2981</v>
      </c>
      <c r="L899" t="s">
        <v>299</v>
      </c>
      <c r="M899" t="s">
        <v>2982</v>
      </c>
      <c r="N899" t="s">
        <v>116</v>
      </c>
      <c r="O899" t="s">
        <v>117</v>
      </c>
      <c r="P899">
        <v>96950</v>
      </c>
      <c r="Q899" t="s">
        <v>118</v>
      </c>
      <c r="S899">
        <v>16702332231</v>
      </c>
      <c r="U899">
        <v>44831</v>
      </c>
      <c r="V899" t="s">
        <v>120</v>
      </c>
      <c r="X899" t="s">
        <v>2983</v>
      </c>
      <c r="Y899" t="s">
        <v>2984</v>
      </c>
      <c r="AA899" t="s">
        <v>123</v>
      </c>
      <c r="AB899" t="s">
        <v>2985</v>
      </c>
      <c r="AC899" t="s">
        <v>2986</v>
      </c>
      <c r="AD899" t="s">
        <v>116</v>
      </c>
      <c r="AE899" t="s">
        <v>117</v>
      </c>
      <c r="AF899">
        <v>96950</v>
      </c>
      <c r="AG899" t="s">
        <v>118</v>
      </c>
      <c r="AI899">
        <v>16704838283</v>
      </c>
      <c r="AK899" t="s">
        <v>2987</v>
      </c>
      <c r="BC899" t="str">
        <f>"41-1011.00"</f>
        <v>41-1011.00</v>
      </c>
      <c r="BD899" t="s">
        <v>204</v>
      </c>
      <c r="BE899" t="s">
        <v>2988</v>
      </c>
      <c r="BF899" t="s">
        <v>2989</v>
      </c>
      <c r="BG899">
        <v>1</v>
      </c>
      <c r="BH899">
        <v>1</v>
      </c>
      <c r="BI899" s="1">
        <v>44166</v>
      </c>
      <c r="BJ899" s="1">
        <v>44530</v>
      </c>
      <c r="BK899" s="1">
        <v>44169</v>
      </c>
      <c r="BL899" s="1">
        <v>44530</v>
      </c>
      <c r="BM899">
        <v>40</v>
      </c>
      <c r="BN899">
        <v>8</v>
      </c>
      <c r="BO899">
        <v>6</v>
      </c>
      <c r="BP899">
        <v>6</v>
      </c>
      <c r="BQ899">
        <v>0</v>
      </c>
      <c r="BR899">
        <v>6</v>
      </c>
      <c r="BS899">
        <v>6</v>
      </c>
      <c r="BT899">
        <v>8</v>
      </c>
      <c r="BU899" t="str">
        <f>"11:00 AM"</f>
        <v>11:00 AM</v>
      </c>
      <c r="BV899" t="str">
        <f>"8:00 PM"</f>
        <v>8:00 PM</v>
      </c>
      <c r="BW899" t="s">
        <v>162</v>
      </c>
      <c r="BX899">
        <v>0</v>
      </c>
      <c r="BY899">
        <v>12</v>
      </c>
      <c r="BZ899" t="s">
        <v>134</v>
      </c>
      <c r="CA899">
        <v>1</v>
      </c>
      <c r="CB899" s="2" t="s">
        <v>2990</v>
      </c>
      <c r="CC899" t="s">
        <v>2991</v>
      </c>
      <c r="CD899" t="s">
        <v>340</v>
      </c>
      <c r="CE899" t="s">
        <v>116</v>
      </c>
      <c r="CF899" t="s">
        <v>117</v>
      </c>
      <c r="CG899">
        <v>96950</v>
      </c>
      <c r="CH899" s="3">
        <v>9.98</v>
      </c>
      <c r="CI899" s="3">
        <v>11.25</v>
      </c>
      <c r="CJ899" s="3">
        <v>14.97</v>
      </c>
      <c r="CK899" s="3">
        <v>16.88</v>
      </c>
      <c r="CL899" t="s">
        <v>132</v>
      </c>
      <c r="CM899" t="s">
        <v>119</v>
      </c>
      <c r="CN899" t="s">
        <v>133</v>
      </c>
      <c r="CP899" t="s">
        <v>111</v>
      </c>
      <c r="CQ899" t="s">
        <v>134</v>
      </c>
      <c r="CR899" t="s">
        <v>111</v>
      </c>
      <c r="CS899" t="s">
        <v>134</v>
      </c>
      <c r="CT899" t="s">
        <v>119</v>
      </c>
      <c r="CU899" t="s">
        <v>134</v>
      </c>
      <c r="CV899" t="s">
        <v>119</v>
      </c>
      <c r="CW899" t="s">
        <v>119</v>
      </c>
      <c r="CX899">
        <v>16702332231</v>
      </c>
      <c r="CY899" t="s">
        <v>2992</v>
      </c>
      <c r="CZ899" t="s">
        <v>119</v>
      </c>
      <c r="DA899" t="s">
        <v>134</v>
      </c>
      <c r="DB899" t="s">
        <v>111</v>
      </c>
    </row>
    <row r="900" spans="1:111" ht="15" customHeight="1" x14ac:dyDescent="0.25">
      <c r="A900" t="s">
        <v>3851</v>
      </c>
      <c r="B900" t="s">
        <v>137</v>
      </c>
      <c r="C900" s="1">
        <v>44137.077855439813</v>
      </c>
      <c r="D900" s="1">
        <v>44167</v>
      </c>
      <c r="E900" t="s">
        <v>138</v>
      </c>
      <c r="F900" s="1">
        <v>44229.791666666664</v>
      </c>
      <c r="G900" t="s">
        <v>111</v>
      </c>
      <c r="H900" t="s">
        <v>111</v>
      </c>
      <c r="I900" t="s">
        <v>111</v>
      </c>
      <c r="J900" t="s">
        <v>3852</v>
      </c>
      <c r="K900" t="s">
        <v>3853</v>
      </c>
      <c r="L900" t="s">
        <v>3854</v>
      </c>
      <c r="M900" t="s">
        <v>3854</v>
      </c>
      <c r="N900" t="s">
        <v>154</v>
      </c>
      <c r="O900" t="s">
        <v>117</v>
      </c>
      <c r="P900">
        <v>96950</v>
      </c>
      <c r="Q900" t="s">
        <v>118</v>
      </c>
      <c r="S900">
        <v>16702346445</v>
      </c>
      <c r="T900">
        <v>2263</v>
      </c>
      <c r="U900">
        <v>23822</v>
      </c>
      <c r="V900" t="s">
        <v>120</v>
      </c>
      <c r="X900" t="s">
        <v>372</v>
      </c>
      <c r="Y900" t="s">
        <v>383</v>
      </c>
      <c r="AA900" t="s">
        <v>374</v>
      </c>
      <c r="AB900" t="s">
        <v>375</v>
      </c>
      <c r="AC900" t="s">
        <v>375</v>
      </c>
      <c r="AD900" t="s">
        <v>154</v>
      </c>
      <c r="AE900" t="s">
        <v>117</v>
      </c>
      <c r="AF900">
        <v>96950</v>
      </c>
      <c r="AG900" t="s">
        <v>118</v>
      </c>
      <c r="AI900">
        <v>16702346445</v>
      </c>
      <c r="AJ900">
        <v>2263</v>
      </c>
      <c r="AK900" t="s">
        <v>376</v>
      </c>
      <c r="BC900" t="str">
        <f>"49-9021.01"</f>
        <v>49-9021.01</v>
      </c>
      <c r="BD900" t="s">
        <v>816</v>
      </c>
      <c r="BE900" t="s">
        <v>3855</v>
      </c>
      <c r="BF900" t="s">
        <v>3856</v>
      </c>
      <c r="BG900">
        <v>1</v>
      </c>
      <c r="BH900">
        <v>1</v>
      </c>
      <c r="BI900" s="1">
        <v>44231</v>
      </c>
      <c r="BJ900" s="1">
        <v>44595</v>
      </c>
      <c r="BK900" s="1">
        <v>44231</v>
      </c>
      <c r="BL900" s="1">
        <v>44595</v>
      </c>
      <c r="BM900">
        <v>40</v>
      </c>
      <c r="BN900">
        <v>0</v>
      </c>
      <c r="BO900">
        <v>8</v>
      </c>
      <c r="BP900">
        <v>8</v>
      </c>
      <c r="BQ900">
        <v>8</v>
      </c>
      <c r="BR900">
        <v>8</v>
      </c>
      <c r="BS900">
        <v>8</v>
      </c>
      <c r="BT900">
        <v>0</v>
      </c>
      <c r="BU900" t="str">
        <f>"8:00 AM"</f>
        <v>8:00 AM</v>
      </c>
      <c r="BV900" t="str">
        <f t="shared" ref="BV900:BV912" si="50">"5:00 PM"</f>
        <v>5:00 PM</v>
      </c>
      <c r="BW900" t="s">
        <v>128</v>
      </c>
      <c r="BX900">
        <v>0</v>
      </c>
      <c r="BY900">
        <v>12</v>
      </c>
      <c r="BZ900" t="s">
        <v>111</v>
      </c>
      <c r="CA900">
        <v>0</v>
      </c>
      <c r="CB900" s="2" t="s">
        <v>3857</v>
      </c>
      <c r="CC900" t="s">
        <v>3854</v>
      </c>
      <c r="CD900" t="s">
        <v>3854</v>
      </c>
      <c r="CE900" t="s">
        <v>154</v>
      </c>
      <c r="CF900" t="s">
        <v>117</v>
      </c>
      <c r="CG900">
        <v>96950</v>
      </c>
      <c r="CH900" s="3">
        <v>9.0299999999999994</v>
      </c>
      <c r="CI900" s="3">
        <v>9.0299999999999994</v>
      </c>
      <c r="CJ900" s="3">
        <v>13.55</v>
      </c>
      <c r="CK900" s="3">
        <v>13.55</v>
      </c>
      <c r="CL900" t="s">
        <v>132</v>
      </c>
      <c r="CM900" t="s">
        <v>3858</v>
      </c>
      <c r="CN900" t="s">
        <v>133</v>
      </c>
      <c r="CP900" t="s">
        <v>111</v>
      </c>
      <c r="CQ900" t="s">
        <v>134</v>
      </c>
      <c r="CR900" t="s">
        <v>111</v>
      </c>
      <c r="CS900" t="s">
        <v>134</v>
      </c>
      <c r="CT900" t="s">
        <v>119</v>
      </c>
      <c r="CU900" t="s">
        <v>134</v>
      </c>
      <c r="CV900" t="s">
        <v>119</v>
      </c>
      <c r="CW900" t="s">
        <v>119</v>
      </c>
      <c r="CX900">
        <v>16702330210</v>
      </c>
      <c r="CY900" t="s">
        <v>3859</v>
      </c>
      <c r="CZ900" t="s">
        <v>119</v>
      </c>
      <c r="DA900" t="s">
        <v>134</v>
      </c>
      <c r="DB900" t="s">
        <v>111</v>
      </c>
      <c r="DC900" t="s">
        <v>372</v>
      </c>
      <c r="DD900" t="s">
        <v>383</v>
      </c>
      <c r="DF900" t="s">
        <v>3852</v>
      </c>
      <c r="DG900" t="s">
        <v>376</v>
      </c>
    </row>
    <row r="901" spans="1:111" ht="15" customHeight="1" x14ac:dyDescent="0.25">
      <c r="A901" t="s">
        <v>7615</v>
      </c>
      <c r="B901" t="s">
        <v>137</v>
      </c>
      <c r="C901" s="1">
        <v>44137.108700694444</v>
      </c>
      <c r="D901" s="1">
        <v>44182</v>
      </c>
      <c r="E901" t="s">
        <v>138</v>
      </c>
      <c r="F901" s="1">
        <v>44103.833333333336</v>
      </c>
      <c r="G901" t="s">
        <v>111</v>
      </c>
      <c r="H901" t="s">
        <v>111</v>
      </c>
      <c r="I901" t="s">
        <v>111</v>
      </c>
      <c r="J901" t="s">
        <v>1380</v>
      </c>
      <c r="K901" t="s">
        <v>1381</v>
      </c>
      <c r="L901" t="s">
        <v>1382</v>
      </c>
      <c r="M901" t="s">
        <v>1383</v>
      </c>
      <c r="N901" t="s">
        <v>116</v>
      </c>
      <c r="O901" t="s">
        <v>117</v>
      </c>
      <c r="P901">
        <v>96950</v>
      </c>
      <c r="Q901" t="s">
        <v>118</v>
      </c>
      <c r="S901">
        <v>16702346284</v>
      </c>
      <c r="U901">
        <v>7139</v>
      </c>
      <c r="V901" t="s">
        <v>120</v>
      </c>
      <c r="X901" t="s">
        <v>1384</v>
      </c>
      <c r="Y901" t="s">
        <v>1385</v>
      </c>
      <c r="AA901" t="s">
        <v>123</v>
      </c>
      <c r="AB901" t="s">
        <v>1383</v>
      </c>
      <c r="AD901" t="s">
        <v>116</v>
      </c>
      <c r="AE901" t="s">
        <v>117</v>
      </c>
      <c r="AF901">
        <v>96950</v>
      </c>
      <c r="AG901" t="s">
        <v>118</v>
      </c>
      <c r="AI901">
        <v>16702346284</v>
      </c>
      <c r="AK901" t="s">
        <v>1386</v>
      </c>
      <c r="BC901" t="str">
        <f>"25-3021.00"</f>
        <v>25-3021.00</v>
      </c>
      <c r="BD901" t="s">
        <v>1387</v>
      </c>
      <c r="BE901" t="s">
        <v>1388</v>
      </c>
      <c r="BF901" t="s">
        <v>1389</v>
      </c>
      <c r="BG901">
        <v>1</v>
      </c>
      <c r="BH901">
        <v>1</v>
      </c>
      <c r="BI901" s="1">
        <v>44105</v>
      </c>
      <c r="BJ901" s="1">
        <v>44469</v>
      </c>
      <c r="BK901" s="1">
        <v>44182</v>
      </c>
      <c r="BL901" s="1">
        <v>44469</v>
      </c>
      <c r="BM901">
        <v>35</v>
      </c>
      <c r="BN901">
        <v>0</v>
      </c>
      <c r="BO901">
        <v>7</v>
      </c>
      <c r="BP901">
        <v>7</v>
      </c>
      <c r="BQ901">
        <v>7</v>
      </c>
      <c r="BR901">
        <v>7</v>
      </c>
      <c r="BS901">
        <v>7</v>
      </c>
      <c r="BT901">
        <v>0</v>
      </c>
      <c r="BU901" t="str">
        <f>"9:00 AM"</f>
        <v>9:00 AM</v>
      </c>
      <c r="BV901" t="str">
        <f t="shared" si="50"/>
        <v>5:00 PM</v>
      </c>
      <c r="BW901" t="s">
        <v>162</v>
      </c>
      <c r="BX901">
        <v>0</v>
      </c>
      <c r="BY901">
        <v>24</v>
      </c>
      <c r="BZ901" t="s">
        <v>111</v>
      </c>
      <c r="CA901">
        <v>0</v>
      </c>
      <c r="CB901" t="s">
        <v>7616</v>
      </c>
      <c r="CC901" t="s">
        <v>1359</v>
      </c>
      <c r="CD901" t="s">
        <v>1383</v>
      </c>
      <c r="CE901" t="s">
        <v>116</v>
      </c>
      <c r="CF901" t="s">
        <v>117</v>
      </c>
      <c r="CG901">
        <v>96950</v>
      </c>
      <c r="CH901" s="3">
        <v>22.66</v>
      </c>
      <c r="CI901" s="3">
        <v>22.66</v>
      </c>
      <c r="CJ901" s="3">
        <v>33.99</v>
      </c>
      <c r="CK901" s="3">
        <v>33.99</v>
      </c>
      <c r="CL901" t="s">
        <v>132</v>
      </c>
      <c r="CN901" t="s">
        <v>133</v>
      </c>
      <c r="CP901" t="s">
        <v>111</v>
      </c>
      <c r="CQ901" t="s">
        <v>134</v>
      </c>
      <c r="CR901" t="s">
        <v>134</v>
      </c>
      <c r="CS901" t="s">
        <v>134</v>
      </c>
      <c r="CT901" t="s">
        <v>134</v>
      </c>
      <c r="CU901" t="s">
        <v>134</v>
      </c>
      <c r="CV901" t="s">
        <v>134</v>
      </c>
      <c r="CW901" t="s">
        <v>164</v>
      </c>
      <c r="CX901">
        <v>16702346284</v>
      </c>
      <c r="CY901" t="s">
        <v>1386</v>
      </c>
      <c r="CZ901" t="s">
        <v>119</v>
      </c>
      <c r="DA901" t="s">
        <v>134</v>
      </c>
      <c r="DB901" t="s">
        <v>111</v>
      </c>
    </row>
    <row r="902" spans="1:111" ht="15" customHeight="1" x14ac:dyDescent="0.25">
      <c r="A902" t="s">
        <v>3866</v>
      </c>
      <c r="B902" t="s">
        <v>109</v>
      </c>
      <c r="C902" s="1">
        <v>44137.355237962962</v>
      </c>
      <c r="D902" s="1">
        <v>44186</v>
      </c>
      <c r="E902" t="s">
        <v>110</v>
      </c>
      <c r="G902" t="s">
        <v>111</v>
      </c>
      <c r="H902" t="s">
        <v>134</v>
      </c>
      <c r="I902" t="s">
        <v>111</v>
      </c>
      <c r="J902" t="s">
        <v>3867</v>
      </c>
      <c r="K902" t="s">
        <v>3868</v>
      </c>
      <c r="L902" t="s">
        <v>3869</v>
      </c>
      <c r="M902" t="s">
        <v>3870</v>
      </c>
      <c r="N902" t="s">
        <v>116</v>
      </c>
      <c r="O902" t="s">
        <v>117</v>
      </c>
      <c r="P902">
        <v>96950</v>
      </c>
      <c r="Q902" t="s">
        <v>118</v>
      </c>
      <c r="S902">
        <v>16702854805</v>
      </c>
      <c r="U902">
        <v>238910</v>
      </c>
      <c r="V902" t="s">
        <v>120</v>
      </c>
      <c r="X902" t="s">
        <v>2353</v>
      </c>
      <c r="Y902" t="s">
        <v>3871</v>
      </c>
      <c r="AA902" t="s">
        <v>123</v>
      </c>
      <c r="AB902" t="s">
        <v>3872</v>
      </c>
      <c r="AC902" t="s">
        <v>3870</v>
      </c>
      <c r="AD902" t="s">
        <v>116</v>
      </c>
      <c r="AE902" t="s">
        <v>117</v>
      </c>
      <c r="AF902">
        <v>96950</v>
      </c>
      <c r="AG902" t="s">
        <v>118</v>
      </c>
      <c r="AI902">
        <v>16702854805</v>
      </c>
      <c r="AK902" t="s">
        <v>1280</v>
      </c>
      <c r="BC902" t="str">
        <f>"49-3042.00"</f>
        <v>49-3042.00</v>
      </c>
      <c r="BD902" t="s">
        <v>853</v>
      </c>
      <c r="BE902" t="s">
        <v>3873</v>
      </c>
      <c r="BF902" t="s">
        <v>3874</v>
      </c>
      <c r="BG902">
        <v>4</v>
      </c>
      <c r="BI902" s="1">
        <v>44150</v>
      </c>
      <c r="BJ902" s="1">
        <v>44514</v>
      </c>
      <c r="BM902">
        <v>40</v>
      </c>
      <c r="BN902">
        <v>0</v>
      </c>
      <c r="BO902">
        <v>8</v>
      </c>
      <c r="BP902">
        <v>8</v>
      </c>
      <c r="BQ902">
        <v>8</v>
      </c>
      <c r="BR902">
        <v>8</v>
      </c>
      <c r="BS902">
        <v>8</v>
      </c>
      <c r="BT902">
        <v>0</v>
      </c>
      <c r="BU902" t="str">
        <f t="shared" ref="BU902:BU912" si="51">"8:00 AM"</f>
        <v>8:00 AM</v>
      </c>
      <c r="BV902" t="str">
        <f t="shared" si="50"/>
        <v>5:00 PM</v>
      </c>
      <c r="BW902" t="s">
        <v>128</v>
      </c>
      <c r="BX902">
        <v>0</v>
      </c>
      <c r="BY902">
        <v>24</v>
      </c>
      <c r="BZ902" t="s">
        <v>111</v>
      </c>
      <c r="CA902">
        <v>0</v>
      </c>
      <c r="CB902" t="s">
        <v>3875</v>
      </c>
      <c r="CC902" t="s">
        <v>3869</v>
      </c>
      <c r="CD902" t="s">
        <v>3870</v>
      </c>
      <c r="CE902" t="s">
        <v>116</v>
      </c>
      <c r="CF902" t="s">
        <v>117</v>
      </c>
      <c r="CG902">
        <v>96950</v>
      </c>
      <c r="CH902" s="3">
        <v>10.050000000000001</v>
      </c>
      <c r="CI902" s="3">
        <v>10.050000000000001</v>
      </c>
      <c r="CJ902" s="3">
        <v>15.07</v>
      </c>
      <c r="CK902" s="3">
        <v>15.07</v>
      </c>
      <c r="CL902" t="s">
        <v>132</v>
      </c>
      <c r="CM902" t="s">
        <v>1464</v>
      </c>
      <c r="CN902" t="s">
        <v>133</v>
      </c>
      <c r="CP902" t="s">
        <v>111</v>
      </c>
      <c r="CQ902" t="s">
        <v>134</v>
      </c>
      <c r="CR902" t="s">
        <v>134</v>
      </c>
      <c r="CS902" t="s">
        <v>134</v>
      </c>
      <c r="CT902" t="s">
        <v>119</v>
      </c>
      <c r="CU902" t="s">
        <v>134</v>
      </c>
      <c r="CV902" t="s">
        <v>134</v>
      </c>
      <c r="CW902" t="s">
        <v>1285</v>
      </c>
      <c r="CX902">
        <v>16702854805</v>
      </c>
      <c r="CY902" t="s">
        <v>1280</v>
      </c>
      <c r="CZ902" t="s">
        <v>1178</v>
      </c>
      <c r="DA902" t="s">
        <v>134</v>
      </c>
      <c r="DB902" t="s">
        <v>111</v>
      </c>
    </row>
    <row r="903" spans="1:111" ht="15" customHeight="1" x14ac:dyDescent="0.25">
      <c r="A903" t="s">
        <v>8863</v>
      </c>
      <c r="B903" t="s">
        <v>137</v>
      </c>
      <c r="C903" s="1">
        <v>44137.358023263892</v>
      </c>
      <c r="D903" s="1">
        <v>44169</v>
      </c>
      <c r="E903" t="s">
        <v>110</v>
      </c>
      <c r="G903" t="s">
        <v>134</v>
      </c>
      <c r="H903" t="s">
        <v>111</v>
      </c>
      <c r="I903" t="s">
        <v>111</v>
      </c>
      <c r="J903" t="s">
        <v>8864</v>
      </c>
      <c r="K903" t="s">
        <v>8865</v>
      </c>
      <c r="L903" t="s">
        <v>8866</v>
      </c>
      <c r="M903" t="s">
        <v>4869</v>
      </c>
      <c r="N903" t="s">
        <v>116</v>
      </c>
      <c r="O903" t="s">
        <v>117</v>
      </c>
      <c r="P903">
        <v>96950</v>
      </c>
      <c r="Q903" t="s">
        <v>118</v>
      </c>
      <c r="S903">
        <v>16702335281</v>
      </c>
      <c r="U903">
        <v>447110</v>
      </c>
      <c r="V903" t="s">
        <v>120</v>
      </c>
      <c r="X903" t="s">
        <v>4870</v>
      </c>
      <c r="Y903" t="s">
        <v>4871</v>
      </c>
      <c r="Z903" t="s">
        <v>2365</v>
      </c>
      <c r="AA903" t="s">
        <v>333</v>
      </c>
      <c r="AB903" t="s">
        <v>8866</v>
      </c>
      <c r="AC903" t="s">
        <v>4869</v>
      </c>
      <c r="AD903" t="s">
        <v>116</v>
      </c>
      <c r="AE903" t="s">
        <v>117</v>
      </c>
      <c r="AF903">
        <v>96950</v>
      </c>
      <c r="AG903" t="s">
        <v>118</v>
      </c>
      <c r="AI903">
        <v>16702335281</v>
      </c>
      <c r="AK903" t="s">
        <v>8867</v>
      </c>
      <c r="BC903" t="str">
        <f>"41-1011.00"</f>
        <v>41-1011.00</v>
      </c>
      <c r="BD903" t="s">
        <v>204</v>
      </c>
      <c r="BE903" t="s">
        <v>8868</v>
      </c>
      <c r="BF903" t="s">
        <v>2358</v>
      </c>
      <c r="BG903">
        <v>2</v>
      </c>
      <c r="BH903">
        <v>2</v>
      </c>
      <c r="BI903" s="1">
        <v>44197</v>
      </c>
      <c r="BJ903" s="1">
        <v>45291</v>
      </c>
      <c r="BK903" s="1">
        <v>44197</v>
      </c>
      <c r="BL903" s="1">
        <v>45291</v>
      </c>
      <c r="BM903">
        <v>40</v>
      </c>
      <c r="BN903">
        <v>0</v>
      </c>
      <c r="BO903">
        <v>8</v>
      </c>
      <c r="BP903">
        <v>8</v>
      </c>
      <c r="BQ903">
        <v>8</v>
      </c>
      <c r="BR903">
        <v>8</v>
      </c>
      <c r="BS903">
        <v>8</v>
      </c>
      <c r="BT903">
        <v>0</v>
      </c>
      <c r="BU903" t="str">
        <f t="shared" si="51"/>
        <v>8:00 AM</v>
      </c>
      <c r="BV903" t="str">
        <f t="shared" si="50"/>
        <v>5:00 PM</v>
      </c>
      <c r="BW903" t="s">
        <v>162</v>
      </c>
      <c r="BX903">
        <v>1</v>
      </c>
      <c r="BY903">
        <v>0</v>
      </c>
      <c r="BZ903" t="s">
        <v>134</v>
      </c>
      <c r="CA903">
        <v>13</v>
      </c>
      <c r="CB903" t="s">
        <v>8869</v>
      </c>
      <c r="CC903" t="s">
        <v>8866</v>
      </c>
      <c r="CD903" t="s">
        <v>4869</v>
      </c>
      <c r="CE903" t="s">
        <v>116</v>
      </c>
      <c r="CF903" t="s">
        <v>117</v>
      </c>
      <c r="CG903">
        <v>96950</v>
      </c>
      <c r="CH903" s="3">
        <v>9.98</v>
      </c>
      <c r="CI903" s="3">
        <v>9.98</v>
      </c>
      <c r="CJ903" s="3">
        <v>14.97</v>
      </c>
      <c r="CK903" s="3">
        <v>14.97</v>
      </c>
      <c r="CL903" t="s">
        <v>132</v>
      </c>
      <c r="CN903" t="s">
        <v>133</v>
      </c>
      <c r="CP903" t="s">
        <v>111</v>
      </c>
      <c r="CQ903" t="s">
        <v>134</v>
      </c>
      <c r="CR903" t="s">
        <v>111</v>
      </c>
      <c r="CS903" t="s">
        <v>134</v>
      </c>
      <c r="CT903" t="s">
        <v>134</v>
      </c>
      <c r="CU903" t="s">
        <v>119</v>
      </c>
      <c r="CV903" t="s">
        <v>119</v>
      </c>
      <c r="CW903" t="s">
        <v>8870</v>
      </c>
      <c r="CX903">
        <v>16702335281</v>
      </c>
      <c r="CY903" t="s">
        <v>8867</v>
      </c>
      <c r="CZ903" t="s">
        <v>119</v>
      </c>
      <c r="DA903" t="s">
        <v>134</v>
      </c>
      <c r="DB903" t="s">
        <v>111</v>
      </c>
    </row>
    <row r="904" spans="1:111" ht="15" customHeight="1" x14ac:dyDescent="0.25">
      <c r="A904" t="s">
        <v>4865</v>
      </c>
      <c r="B904" t="s">
        <v>137</v>
      </c>
      <c r="C904" s="1">
        <v>44137.371367245367</v>
      </c>
      <c r="D904" s="1">
        <v>44182</v>
      </c>
      <c r="E904" t="s">
        <v>110</v>
      </c>
      <c r="G904" t="s">
        <v>111</v>
      </c>
      <c r="H904" t="s">
        <v>111</v>
      </c>
      <c r="I904" t="s">
        <v>111</v>
      </c>
      <c r="J904" t="s">
        <v>4866</v>
      </c>
      <c r="K904" t="s">
        <v>4867</v>
      </c>
      <c r="L904" t="s">
        <v>4868</v>
      </c>
      <c r="M904" t="s">
        <v>4869</v>
      </c>
      <c r="N904" t="s">
        <v>116</v>
      </c>
      <c r="O904" t="s">
        <v>117</v>
      </c>
      <c r="P904">
        <v>96950</v>
      </c>
      <c r="Q904" t="s">
        <v>118</v>
      </c>
      <c r="S904">
        <v>16702357827</v>
      </c>
      <c r="U904">
        <v>42441</v>
      </c>
      <c r="V904" t="s">
        <v>120</v>
      </c>
      <c r="X904" t="s">
        <v>4870</v>
      </c>
      <c r="Y904" t="s">
        <v>4871</v>
      </c>
      <c r="Z904" t="s">
        <v>2365</v>
      </c>
      <c r="AA904" t="s">
        <v>216</v>
      </c>
      <c r="AB904" t="s">
        <v>4872</v>
      </c>
      <c r="AC904" t="s">
        <v>4869</v>
      </c>
      <c r="AD904" t="s">
        <v>154</v>
      </c>
      <c r="AE904" t="s">
        <v>117</v>
      </c>
      <c r="AF904">
        <v>96950</v>
      </c>
      <c r="AG904" t="s">
        <v>118</v>
      </c>
      <c r="AI904">
        <v>16702357827</v>
      </c>
      <c r="AK904" t="s">
        <v>4873</v>
      </c>
      <c r="BC904" t="str">
        <f>"53-3031.00"</f>
        <v>53-3031.00</v>
      </c>
      <c r="BD904" t="s">
        <v>1154</v>
      </c>
      <c r="BE904" t="s">
        <v>4874</v>
      </c>
      <c r="BF904" t="s">
        <v>4875</v>
      </c>
      <c r="BG904">
        <v>1</v>
      </c>
      <c r="BH904">
        <v>1</v>
      </c>
      <c r="BI904" s="1">
        <v>44197</v>
      </c>
      <c r="BJ904" s="1">
        <v>44561</v>
      </c>
      <c r="BK904" s="1">
        <v>44197</v>
      </c>
      <c r="BL904" s="1">
        <v>44561</v>
      </c>
      <c r="BM904">
        <v>40</v>
      </c>
      <c r="BN904">
        <v>0</v>
      </c>
      <c r="BO904">
        <v>8</v>
      </c>
      <c r="BP904">
        <v>8</v>
      </c>
      <c r="BQ904">
        <v>8</v>
      </c>
      <c r="BR904">
        <v>8</v>
      </c>
      <c r="BS904">
        <v>8</v>
      </c>
      <c r="BT904">
        <v>0</v>
      </c>
      <c r="BU904" t="str">
        <f t="shared" si="51"/>
        <v>8:00 AM</v>
      </c>
      <c r="BV904" t="str">
        <f t="shared" si="50"/>
        <v>5:00 PM</v>
      </c>
      <c r="BW904" t="s">
        <v>162</v>
      </c>
      <c r="BX904">
        <v>1</v>
      </c>
      <c r="BY904">
        <v>0</v>
      </c>
      <c r="BZ904" t="s">
        <v>111</v>
      </c>
      <c r="CA904">
        <v>0</v>
      </c>
      <c r="CB904" t="s">
        <v>4876</v>
      </c>
      <c r="CC904" t="s">
        <v>4872</v>
      </c>
      <c r="CE904" t="s">
        <v>116</v>
      </c>
      <c r="CF904" t="s">
        <v>117</v>
      </c>
      <c r="CG904">
        <v>96950</v>
      </c>
      <c r="CH904" s="3">
        <v>7.69</v>
      </c>
      <c r="CI904" s="3">
        <v>7.75</v>
      </c>
      <c r="CJ904" s="3">
        <v>11.54</v>
      </c>
      <c r="CK904" s="3">
        <v>11.63</v>
      </c>
      <c r="CL904" t="s">
        <v>132</v>
      </c>
      <c r="CN904" t="s">
        <v>133</v>
      </c>
      <c r="CP904" t="s">
        <v>111</v>
      </c>
      <c r="CQ904" t="s">
        <v>134</v>
      </c>
      <c r="CR904" t="s">
        <v>111</v>
      </c>
      <c r="CS904" t="s">
        <v>134</v>
      </c>
      <c r="CT904" t="s">
        <v>134</v>
      </c>
      <c r="CU904" t="s">
        <v>119</v>
      </c>
      <c r="CV904" t="s">
        <v>119</v>
      </c>
      <c r="CW904" t="s">
        <v>4877</v>
      </c>
      <c r="CX904">
        <v>16702357827</v>
      </c>
      <c r="CY904" t="s">
        <v>4873</v>
      </c>
      <c r="CZ904" t="s">
        <v>119</v>
      </c>
      <c r="DA904" t="s">
        <v>134</v>
      </c>
      <c r="DB904" t="s">
        <v>111</v>
      </c>
    </row>
    <row r="905" spans="1:111" ht="15" customHeight="1" x14ac:dyDescent="0.25">
      <c r="A905" t="s">
        <v>7344</v>
      </c>
      <c r="B905" t="s">
        <v>137</v>
      </c>
      <c r="C905" s="1">
        <v>44137.735504166667</v>
      </c>
      <c r="D905" s="1">
        <v>44169</v>
      </c>
      <c r="E905" t="s">
        <v>138</v>
      </c>
      <c r="F905" s="1">
        <v>44103.833333333336</v>
      </c>
      <c r="G905" t="s">
        <v>111</v>
      </c>
      <c r="H905" t="s">
        <v>111</v>
      </c>
      <c r="I905" t="s">
        <v>111</v>
      </c>
      <c r="J905" t="s">
        <v>3979</v>
      </c>
      <c r="K905" t="s">
        <v>3980</v>
      </c>
      <c r="L905" t="s">
        <v>3981</v>
      </c>
      <c r="M905" t="s">
        <v>3982</v>
      </c>
      <c r="N905" t="s">
        <v>3983</v>
      </c>
      <c r="O905" t="s">
        <v>117</v>
      </c>
      <c r="P905">
        <v>96951</v>
      </c>
      <c r="Q905" t="s">
        <v>118</v>
      </c>
      <c r="R905" t="s">
        <v>117</v>
      </c>
      <c r="S905">
        <v>16705320350</v>
      </c>
      <c r="U905">
        <v>445110</v>
      </c>
      <c r="V905" t="s">
        <v>120</v>
      </c>
      <c r="X905" t="s">
        <v>3406</v>
      </c>
      <c r="Y905" t="s">
        <v>7345</v>
      </c>
      <c r="Z905" t="s">
        <v>3984</v>
      </c>
      <c r="AA905" t="s">
        <v>2355</v>
      </c>
      <c r="AB905" t="s">
        <v>3981</v>
      </c>
      <c r="AC905" t="s">
        <v>3982</v>
      </c>
      <c r="AD905" t="s">
        <v>3983</v>
      </c>
      <c r="AE905" t="s">
        <v>117</v>
      </c>
      <c r="AF905">
        <v>96951</v>
      </c>
      <c r="AG905" t="s">
        <v>118</v>
      </c>
      <c r="AH905" t="s">
        <v>117</v>
      </c>
      <c r="AI905">
        <v>16705320350</v>
      </c>
      <c r="AK905" t="s">
        <v>3985</v>
      </c>
      <c r="BC905" t="str">
        <f>"43-3031.00"</f>
        <v>43-3031.00</v>
      </c>
      <c r="BD905" t="s">
        <v>176</v>
      </c>
      <c r="BE905" t="s">
        <v>7346</v>
      </c>
      <c r="BF905" t="s">
        <v>219</v>
      </c>
      <c r="BG905">
        <v>1</v>
      </c>
      <c r="BH905">
        <v>1</v>
      </c>
      <c r="BI905" s="1">
        <v>44105</v>
      </c>
      <c r="BJ905" s="1">
        <v>44469</v>
      </c>
      <c r="BK905" s="1">
        <v>44172</v>
      </c>
      <c r="BL905" s="1">
        <v>44469</v>
      </c>
      <c r="BM905">
        <v>40</v>
      </c>
      <c r="BN905">
        <v>0</v>
      </c>
      <c r="BO905">
        <v>8</v>
      </c>
      <c r="BP905">
        <v>8</v>
      </c>
      <c r="BQ905">
        <v>8</v>
      </c>
      <c r="BR905">
        <v>8</v>
      </c>
      <c r="BS905">
        <v>8</v>
      </c>
      <c r="BT905">
        <v>0</v>
      </c>
      <c r="BU905" t="str">
        <f t="shared" si="51"/>
        <v>8:00 AM</v>
      </c>
      <c r="BV905" t="str">
        <f t="shared" si="50"/>
        <v>5:00 PM</v>
      </c>
      <c r="BW905" t="s">
        <v>349</v>
      </c>
      <c r="BX905">
        <v>0</v>
      </c>
      <c r="BY905">
        <v>12</v>
      </c>
      <c r="BZ905" t="s">
        <v>111</v>
      </c>
      <c r="CA905">
        <v>0</v>
      </c>
      <c r="CB905" t="s">
        <v>6027</v>
      </c>
      <c r="CC905" t="s">
        <v>3981</v>
      </c>
      <c r="CD905" t="s">
        <v>6028</v>
      </c>
      <c r="CE905" t="s">
        <v>3983</v>
      </c>
      <c r="CF905" t="s">
        <v>117</v>
      </c>
      <c r="CG905">
        <v>96951</v>
      </c>
      <c r="CH905" s="3">
        <v>9.49</v>
      </c>
      <c r="CI905" s="3">
        <v>9.49</v>
      </c>
      <c r="CJ905" s="3">
        <v>14.24</v>
      </c>
      <c r="CK905" s="3">
        <v>14.24</v>
      </c>
      <c r="CL905" t="s">
        <v>132</v>
      </c>
      <c r="CM905" t="s">
        <v>509</v>
      </c>
      <c r="CN905" t="s">
        <v>133</v>
      </c>
      <c r="CP905" t="s">
        <v>111</v>
      </c>
      <c r="CQ905" t="s">
        <v>134</v>
      </c>
      <c r="CR905" t="s">
        <v>134</v>
      </c>
      <c r="CS905" t="s">
        <v>134</v>
      </c>
      <c r="CT905" t="s">
        <v>134</v>
      </c>
      <c r="CU905" t="s">
        <v>134</v>
      </c>
      <c r="CV905" t="s">
        <v>134</v>
      </c>
      <c r="CW905" t="s">
        <v>7347</v>
      </c>
      <c r="CX905">
        <v>16705320350</v>
      </c>
      <c r="CY905" t="s">
        <v>3985</v>
      </c>
      <c r="CZ905" t="s">
        <v>3992</v>
      </c>
      <c r="DA905" t="s">
        <v>134</v>
      </c>
      <c r="DB905" t="s">
        <v>111</v>
      </c>
    </row>
    <row r="906" spans="1:111" ht="15" customHeight="1" x14ac:dyDescent="0.25">
      <c r="A906" t="s">
        <v>8147</v>
      </c>
      <c r="B906" t="s">
        <v>137</v>
      </c>
      <c r="C906" s="1">
        <v>44137.746020254628</v>
      </c>
      <c r="D906" s="1">
        <v>44167</v>
      </c>
      <c r="E906" t="s">
        <v>138</v>
      </c>
      <c r="F906" s="1">
        <v>44103.833333333336</v>
      </c>
      <c r="G906" t="s">
        <v>111</v>
      </c>
      <c r="H906" t="s">
        <v>111</v>
      </c>
      <c r="I906" t="s">
        <v>111</v>
      </c>
      <c r="J906" t="s">
        <v>3979</v>
      </c>
      <c r="K906" t="s">
        <v>3980</v>
      </c>
      <c r="L906" t="s">
        <v>3981</v>
      </c>
      <c r="M906" t="s">
        <v>3982</v>
      </c>
      <c r="N906" t="s">
        <v>3983</v>
      </c>
      <c r="O906" t="s">
        <v>117</v>
      </c>
      <c r="P906">
        <v>96951</v>
      </c>
      <c r="Q906" t="s">
        <v>118</v>
      </c>
      <c r="R906" t="s">
        <v>117</v>
      </c>
      <c r="S906">
        <v>16705320350</v>
      </c>
      <c r="U906">
        <v>311812</v>
      </c>
      <c r="V906" t="s">
        <v>120</v>
      </c>
      <c r="X906" t="s">
        <v>3406</v>
      </c>
      <c r="Y906" t="s">
        <v>2302</v>
      </c>
      <c r="Z906" t="s">
        <v>3984</v>
      </c>
      <c r="AA906" t="s">
        <v>2355</v>
      </c>
      <c r="AB906" t="s">
        <v>3981</v>
      </c>
      <c r="AC906" t="s">
        <v>3982</v>
      </c>
      <c r="AD906" t="s">
        <v>3983</v>
      </c>
      <c r="AE906" t="s">
        <v>117</v>
      </c>
      <c r="AF906">
        <v>96951</v>
      </c>
      <c r="AG906" t="s">
        <v>118</v>
      </c>
      <c r="AH906" t="s">
        <v>117</v>
      </c>
      <c r="AI906">
        <v>16705320350</v>
      </c>
      <c r="AK906" t="s">
        <v>3985</v>
      </c>
      <c r="BC906" t="str">
        <f>"51-3011.00"</f>
        <v>51-3011.00</v>
      </c>
      <c r="BD906" t="s">
        <v>377</v>
      </c>
      <c r="BE906" t="s">
        <v>8148</v>
      </c>
      <c r="BF906" t="s">
        <v>7997</v>
      </c>
      <c r="BG906">
        <v>1</v>
      </c>
      <c r="BH906">
        <v>1</v>
      </c>
      <c r="BI906" s="1">
        <v>44105</v>
      </c>
      <c r="BJ906" s="1">
        <v>44469</v>
      </c>
      <c r="BK906" s="1">
        <v>44168</v>
      </c>
      <c r="BL906" s="1">
        <v>44469</v>
      </c>
      <c r="BM906">
        <v>40</v>
      </c>
      <c r="BN906">
        <v>0</v>
      </c>
      <c r="BO906">
        <v>8</v>
      </c>
      <c r="BP906">
        <v>8</v>
      </c>
      <c r="BQ906">
        <v>8</v>
      </c>
      <c r="BR906">
        <v>8</v>
      </c>
      <c r="BS906">
        <v>8</v>
      </c>
      <c r="BT906">
        <v>0</v>
      </c>
      <c r="BU906" t="str">
        <f t="shared" si="51"/>
        <v>8:00 AM</v>
      </c>
      <c r="BV906" t="str">
        <f t="shared" si="50"/>
        <v>5:00 PM</v>
      </c>
      <c r="BW906" t="s">
        <v>128</v>
      </c>
      <c r="BX906">
        <v>0</v>
      </c>
      <c r="BY906">
        <v>12</v>
      </c>
      <c r="BZ906" t="s">
        <v>111</v>
      </c>
      <c r="CA906">
        <v>0</v>
      </c>
      <c r="CB906" t="s">
        <v>8149</v>
      </c>
      <c r="CC906" t="s">
        <v>3981</v>
      </c>
      <c r="CD906" t="s">
        <v>6089</v>
      </c>
      <c r="CE906" t="s">
        <v>3983</v>
      </c>
      <c r="CF906" t="s">
        <v>117</v>
      </c>
      <c r="CG906">
        <v>96951</v>
      </c>
      <c r="CH906" s="3">
        <v>7.9</v>
      </c>
      <c r="CI906" s="3">
        <v>7.9</v>
      </c>
      <c r="CJ906" s="3">
        <v>11.85</v>
      </c>
      <c r="CK906" s="3">
        <v>11.85</v>
      </c>
      <c r="CL906" t="s">
        <v>132</v>
      </c>
      <c r="CM906" t="s">
        <v>162</v>
      </c>
      <c r="CN906" t="s">
        <v>133</v>
      </c>
      <c r="CP906" t="s">
        <v>111</v>
      </c>
      <c r="CQ906" t="s">
        <v>134</v>
      </c>
      <c r="CR906" t="s">
        <v>134</v>
      </c>
      <c r="CS906" t="s">
        <v>134</v>
      </c>
      <c r="CT906" t="s">
        <v>134</v>
      </c>
      <c r="CU906" t="s">
        <v>134</v>
      </c>
      <c r="CV906" t="s">
        <v>134</v>
      </c>
      <c r="CW906" t="s">
        <v>6090</v>
      </c>
      <c r="CX906">
        <v>16705320350</v>
      </c>
      <c r="CY906" t="s">
        <v>3985</v>
      </c>
      <c r="CZ906" t="s">
        <v>3992</v>
      </c>
      <c r="DA906" t="s">
        <v>134</v>
      </c>
      <c r="DB906" t="s">
        <v>111</v>
      </c>
    </row>
    <row r="907" spans="1:111" ht="15" customHeight="1" x14ac:dyDescent="0.25">
      <c r="A907" t="s">
        <v>9401</v>
      </c>
      <c r="B907" t="s">
        <v>109</v>
      </c>
      <c r="C907" s="1">
        <v>44137.753017013885</v>
      </c>
      <c r="D907" s="1">
        <v>44172</v>
      </c>
      <c r="E907" t="s">
        <v>138</v>
      </c>
      <c r="F907" s="1">
        <v>44103.833333333336</v>
      </c>
      <c r="G907" t="s">
        <v>111</v>
      </c>
      <c r="H907" t="s">
        <v>111</v>
      </c>
      <c r="I907" t="s">
        <v>111</v>
      </c>
      <c r="J907" t="s">
        <v>3979</v>
      </c>
      <c r="K907" t="s">
        <v>3980</v>
      </c>
      <c r="L907" t="s">
        <v>3981</v>
      </c>
      <c r="M907" t="s">
        <v>3982</v>
      </c>
      <c r="N907" t="s">
        <v>3983</v>
      </c>
      <c r="O907" t="s">
        <v>117</v>
      </c>
      <c r="P907">
        <v>96951</v>
      </c>
      <c r="Q907" t="s">
        <v>118</v>
      </c>
      <c r="R907" t="s">
        <v>117</v>
      </c>
      <c r="S907">
        <v>16705320350</v>
      </c>
      <c r="U907">
        <v>445110</v>
      </c>
      <c r="V907" t="s">
        <v>120</v>
      </c>
      <c r="X907" t="s">
        <v>3406</v>
      </c>
      <c r="Y907" t="s">
        <v>2302</v>
      </c>
      <c r="Z907" t="s">
        <v>3984</v>
      </c>
      <c r="AA907" t="s">
        <v>2355</v>
      </c>
      <c r="AB907" t="s">
        <v>3981</v>
      </c>
      <c r="AC907" t="s">
        <v>3982</v>
      </c>
      <c r="AD907" t="s">
        <v>3983</v>
      </c>
      <c r="AE907" t="s">
        <v>117</v>
      </c>
      <c r="AF907">
        <v>96951</v>
      </c>
      <c r="AG907" t="s">
        <v>118</v>
      </c>
      <c r="AH907" t="s">
        <v>117</v>
      </c>
      <c r="AI907">
        <v>16705320350</v>
      </c>
      <c r="AK907" t="s">
        <v>3985</v>
      </c>
      <c r="BC907" t="str">
        <f>"35-2021.00"</f>
        <v>35-2021.00</v>
      </c>
      <c r="BD907" t="s">
        <v>3175</v>
      </c>
      <c r="BE907" t="s">
        <v>9402</v>
      </c>
      <c r="BF907" t="s">
        <v>3987</v>
      </c>
      <c r="BG907">
        <v>2</v>
      </c>
      <c r="BI907" s="1">
        <v>44105</v>
      </c>
      <c r="BJ907" s="1">
        <v>44469</v>
      </c>
      <c r="BM907">
        <v>40</v>
      </c>
      <c r="BN907">
        <v>0</v>
      </c>
      <c r="BO907">
        <v>8</v>
      </c>
      <c r="BP907">
        <v>8</v>
      </c>
      <c r="BQ907">
        <v>8</v>
      </c>
      <c r="BR907">
        <v>8</v>
      </c>
      <c r="BS907">
        <v>8</v>
      </c>
      <c r="BT907">
        <v>0</v>
      </c>
      <c r="BU907" t="str">
        <f t="shared" si="51"/>
        <v>8:00 AM</v>
      </c>
      <c r="BV907" t="str">
        <f t="shared" si="50"/>
        <v>5:00 PM</v>
      </c>
      <c r="BW907" t="s">
        <v>128</v>
      </c>
      <c r="BX907">
        <v>0</v>
      </c>
      <c r="BY907">
        <v>3</v>
      </c>
      <c r="BZ907" t="s">
        <v>111</v>
      </c>
      <c r="CA907">
        <v>0</v>
      </c>
      <c r="CB907" t="s">
        <v>8551</v>
      </c>
      <c r="CC907" t="s">
        <v>3981</v>
      </c>
      <c r="CD907" t="s">
        <v>6089</v>
      </c>
      <c r="CE907" t="s">
        <v>3983</v>
      </c>
      <c r="CF907" t="s">
        <v>117</v>
      </c>
      <c r="CG907">
        <v>96951</v>
      </c>
      <c r="CH907" s="3">
        <v>7.99</v>
      </c>
      <c r="CI907" s="3">
        <v>7.99</v>
      </c>
      <c r="CJ907" s="3">
        <v>11.99</v>
      </c>
      <c r="CK907" s="3">
        <v>11.99</v>
      </c>
      <c r="CL907" t="s">
        <v>132</v>
      </c>
      <c r="CM907" t="s">
        <v>509</v>
      </c>
      <c r="CN907" t="s">
        <v>133</v>
      </c>
      <c r="CP907" t="s">
        <v>111</v>
      </c>
      <c r="CQ907" t="s">
        <v>134</v>
      </c>
      <c r="CR907" t="s">
        <v>134</v>
      </c>
      <c r="CS907" t="s">
        <v>134</v>
      </c>
      <c r="CT907" t="s">
        <v>134</v>
      </c>
      <c r="CU907" t="s">
        <v>134</v>
      </c>
      <c r="CV907" t="s">
        <v>134</v>
      </c>
      <c r="CW907" t="s">
        <v>6090</v>
      </c>
      <c r="CX907">
        <v>16705320350</v>
      </c>
      <c r="CY907" t="s">
        <v>3985</v>
      </c>
      <c r="CZ907" t="s">
        <v>3992</v>
      </c>
      <c r="DA907" t="s">
        <v>134</v>
      </c>
      <c r="DB907" t="s">
        <v>111</v>
      </c>
    </row>
    <row r="908" spans="1:111" ht="15" customHeight="1" x14ac:dyDescent="0.25">
      <c r="A908" t="s">
        <v>4810</v>
      </c>
      <c r="B908" t="s">
        <v>137</v>
      </c>
      <c r="C908" s="1">
        <v>44137.760288194448</v>
      </c>
      <c r="D908" s="1">
        <v>44169</v>
      </c>
      <c r="E908" t="s">
        <v>138</v>
      </c>
      <c r="F908" s="1">
        <v>44246.791666666664</v>
      </c>
      <c r="G908" t="s">
        <v>134</v>
      </c>
      <c r="H908" t="s">
        <v>111</v>
      </c>
      <c r="I908" t="s">
        <v>111</v>
      </c>
      <c r="J908" t="s">
        <v>4811</v>
      </c>
      <c r="K908" t="s">
        <v>4812</v>
      </c>
      <c r="L908" t="s">
        <v>4813</v>
      </c>
      <c r="M908" t="s">
        <v>1861</v>
      </c>
      <c r="N908" t="s">
        <v>116</v>
      </c>
      <c r="O908" t="s">
        <v>117</v>
      </c>
      <c r="P908">
        <v>96950</v>
      </c>
      <c r="Q908" t="s">
        <v>118</v>
      </c>
      <c r="R908" t="s">
        <v>119</v>
      </c>
      <c r="S908">
        <v>16702352020</v>
      </c>
      <c r="U908">
        <v>312112</v>
      </c>
      <c r="V908" t="s">
        <v>120</v>
      </c>
      <c r="X908" t="s">
        <v>4814</v>
      </c>
      <c r="Y908" t="s">
        <v>4815</v>
      </c>
      <c r="Z908" t="s">
        <v>4816</v>
      </c>
      <c r="AA908" t="s">
        <v>219</v>
      </c>
      <c r="AB908" t="s">
        <v>4813</v>
      </c>
      <c r="AC908" t="s">
        <v>1861</v>
      </c>
      <c r="AD908" t="s">
        <v>116</v>
      </c>
      <c r="AE908" t="s">
        <v>117</v>
      </c>
      <c r="AF908">
        <v>96950</v>
      </c>
      <c r="AG908" t="s">
        <v>118</v>
      </c>
      <c r="AH908" t="s">
        <v>119</v>
      </c>
      <c r="AI908">
        <v>16702352020</v>
      </c>
      <c r="AK908" t="s">
        <v>4817</v>
      </c>
      <c r="BC908" t="str">
        <f>"43-3031.00"</f>
        <v>43-3031.00</v>
      </c>
      <c r="BD908" t="s">
        <v>176</v>
      </c>
      <c r="BE908" t="s">
        <v>4818</v>
      </c>
      <c r="BF908" t="s">
        <v>219</v>
      </c>
      <c r="BG908">
        <v>1</v>
      </c>
      <c r="BH908">
        <v>1</v>
      </c>
      <c r="BI908" s="1">
        <v>44248</v>
      </c>
      <c r="BJ908" s="1">
        <v>44612</v>
      </c>
      <c r="BK908" s="1">
        <v>44248</v>
      </c>
      <c r="BL908" s="1">
        <v>44612</v>
      </c>
      <c r="BM908">
        <v>36</v>
      </c>
      <c r="BN908">
        <v>0</v>
      </c>
      <c r="BO908">
        <v>8</v>
      </c>
      <c r="BP908">
        <v>7</v>
      </c>
      <c r="BQ908">
        <v>7</v>
      </c>
      <c r="BR908">
        <v>7</v>
      </c>
      <c r="BS908">
        <v>7</v>
      </c>
      <c r="BT908">
        <v>0</v>
      </c>
      <c r="BU908" t="str">
        <f t="shared" si="51"/>
        <v>8:00 AM</v>
      </c>
      <c r="BV908" t="str">
        <f t="shared" si="50"/>
        <v>5:00 PM</v>
      </c>
      <c r="BW908" t="s">
        <v>349</v>
      </c>
      <c r="BX908">
        <v>0</v>
      </c>
      <c r="BY908">
        <v>24</v>
      </c>
      <c r="BZ908" t="s">
        <v>111</v>
      </c>
      <c r="CA908">
        <v>0</v>
      </c>
      <c r="CB908" t="s">
        <v>4819</v>
      </c>
      <c r="CC908" t="s">
        <v>4813</v>
      </c>
      <c r="CD908" t="s">
        <v>1861</v>
      </c>
      <c r="CE908" t="s">
        <v>116</v>
      </c>
      <c r="CF908" t="s">
        <v>117</v>
      </c>
      <c r="CG908">
        <v>96950</v>
      </c>
      <c r="CH908" s="3">
        <v>9.49</v>
      </c>
      <c r="CI908" s="3">
        <v>9.49</v>
      </c>
      <c r="CJ908" s="3">
        <v>0</v>
      </c>
      <c r="CK908" s="3">
        <v>0</v>
      </c>
      <c r="CL908" t="s">
        <v>132</v>
      </c>
      <c r="CM908" t="s">
        <v>119</v>
      </c>
      <c r="CN908" t="s">
        <v>133</v>
      </c>
      <c r="CP908" t="s">
        <v>111</v>
      </c>
      <c r="CQ908" t="s">
        <v>134</v>
      </c>
      <c r="CR908" t="s">
        <v>111</v>
      </c>
      <c r="CS908" t="s">
        <v>111</v>
      </c>
      <c r="CT908" t="s">
        <v>119</v>
      </c>
      <c r="CU908" t="s">
        <v>134</v>
      </c>
      <c r="CV908" t="s">
        <v>119</v>
      </c>
      <c r="CW908" t="s">
        <v>4820</v>
      </c>
      <c r="CX908">
        <v>16702352020</v>
      </c>
      <c r="CY908" t="s">
        <v>4817</v>
      </c>
      <c r="CZ908" t="s">
        <v>119</v>
      </c>
      <c r="DA908" t="s">
        <v>134</v>
      </c>
      <c r="DB908" t="s">
        <v>111</v>
      </c>
    </row>
    <row r="909" spans="1:111" ht="15" customHeight="1" x14ac:dyDescent="0.25">
      <c r="A909" t="s">
        <v>6084</v>
      </c>
      <c r="B909" t="s">
        <v>137</v>
      </c>
      <c r="C909" s="1">
        <v>44137.781254629626</v>
      </c>
      <c r="D909" s="1">
        <v>44169</v>
      </c>
      <c r="E909" t="s">
        <v>138</v>
      </c>
      <c r="F909" s="1">
        <v>44103.833333333336</v>
      </c>
      <c r="G909" t="s">
        <v>111</v>
      </c>
      <c r="H909" t="s">
        <v>111</v>
      </c>
      <c r="I909" t="s">
        <v>111</v>
      </c>
      <c r="J909" t="s">
        <v>3979</v>
      </c>
      <c r="K909" t="s">
        <v>3980</v>
      </c>
      <c r="L909" t="s">
        <v>3981</v>
      </c>
      <c r="M909" t="s">
        <v>3982</v>
      </c>
      <c r="N909" t="s">
        <v>3983</v>
      </c>
      <c r="O909" t="s">
        <v>117</v>
      </c>
      <c r="P909">
        <v>96951</v>
      </c>
      <c r="Q909" t="s">
        <v>118</v>
      </c>
      <c r="R909" t="s">
        <v>117</v>
      </c>
      <c r="S909">
        <v>16705320350</v>
      </c>
      <c r="U909">
        <v>445110</v>
      </c>
      <c r="V909" t="s">
        <v>120</v>
      </c>
      <c r="X909" t="s">
        <v>3406</v>
      </c>
      <c r="Y909" t="s">
        <v>2302</v>
      </c>
      <c r="Z909" t="s">
        <v>3984</v>
      </c>
      <c r="AA909" t="s">
        <v>2355</v>
      </c>
      <c r="AB909" t="s">
        <v>3981</v>
      </c>
      <c r="AC909" t="s">
        <v>3982</v>
      </c>
      <c r="AD909" t="s">
        <v>3983</v>
      </c>
      <c r="AE909" t="s">
        <v>117</v>
      </c>
      <c r="AF909">
        <v>96951</v>
      </c>
      <c r="AG909" t="s">
        <v>118</v>
      </c>
      <c r="AH909" t="s">
        <v>117</v>
      </c>
      <c r="AI909">
        <v>16705320350</v>
      </c>
      <c r="AK909" t="s">
        <v>6085</v>
      </c>
      <c r="BC909" t="str">
        <f>"51-9198.00"</f>
        <v>51-9198.00</v>
      </c>
      <c r="BD909" t="s">
        <v>3669</v>
      </c>
      <c r="BE909" t="s">
        <v>6086</v>
      </c>
      <c r="BF909" t="s">
        <v>6087</v>
      </c>
      <c r="BG909">
        <v>1</v>
      </c>
      <c r="BH909">
        <v>1</v>
      </c>
      <c r="BI909" s="1">
        <v>44105</v>
      </c>
      <c r="BJ909" s="1">
        <v>44469</v>
      </c>
      <c r="BK909" s="1">
        <v>44172</v>
      </c>
      <c r="BL909" s="1">
        <v>44469</v>
      </c>
      <c r="BM909">
        <v>40</v>
      </c>
      <c r="BN909">
        <v>0</v>
      </c>
      <c r="BO909">
        <v>8</v>
      </c>
      <c r="BP909">
        <v>8</v>
      </c>
      <c r="BQ909">
        <v>8</v>
      </c>
      <c r="BR909">
        <v>8</v>
      </c>
      <c r="BS909">
        <v>8</v>
      </c>
      <c r="BT909">
        <v>0</v>
      </c>
      <c r="BU909" t="str">
        <f t="shared" si="51"/>
        <v>8:00 AM</v>
      </c>
      <c r="BV909" t="str">
        <f t="shared" si="50"/>
        <v>5:00 PM</v>
      </c>
      <c r="BW909" t="s">
        <v>162</v>
      </c>
      <c r="BX909">
        <v>0</v>
      </c>
      <c r="BY909">
        <v>0</v>
      </c>
      <c r="BZ909" t="s">
        <v>111</v>
      </c>
      <c r="CA909">
        <v>0</v>
      </c>
      <c r="CB909" t="s">
        <v>6088</v>
      </c>
      <c r="CC909" t="s">
        <v>3981</v>
      </c>
      <c r="CD909" t="s">
        <v>6089</v>
      </c>
      <c r="CE909" t="s">
        <v>3983</v>
      </c>
      <c r="CF909" t="s">
        <v>117</v>
      </c>
      <c r="CG909">
        <v>96951</v>
      </c>
      <c r="CH909" s="3">
        <v>7.54</v>
      </c>
      <c r="CI909" s="3">
        <v>7.54</v>
      </c>
      <c r="CJ909" s="3">
        <v>11.31</v>
      </c>
      <c r="CK909" s="3">
        <v>11.31</v>
      </c>
      <c r="CL909" t="s">
        <v>132</v>
      </c>
      <c r="CM909" t="s">
        <v>509</v>
      </c>
      <c r="CN909" t="s">
        <v>133</v>
      </c>
      <c r="CP909" t="s">
        <v>111</v>
      </c>
      <c r="CQ909" t="s">
        <v>134</v>
      </c>
      <c r="CR909" t="s">
        <v>134</v>
      </c>
      <c r="CS909" t="s">
        <v>134</v>
      </c>
      <c r="CT909" t="s">
        <v>134</v>
      </c>
      <c r="CU909" t="s">
        <v>134</v>
      </c>
      <c r="CV909" t="s">
        <v>134</v>
      </c>
      <c r="CW909" t="s">
        <v>6090</v>
      </c>
      <c r="CX909">
        <v>16705320350</v>
      </c>
      <c r="CY909" t="s">
        <v>3985</v>
      </c>
      <c r="CZ909" t="s">
        <v>3992</v>
      </c>
      <c r="DA909" t="s">
        <v>134</v>
      </c>
      <c r="DB909" t="s">
        <v>111</v>
      </c>
    </row>
    <row r="910" spans="1:111" ht="15" customHeight="1" x14ac:dyDescent="0.25">
      <c r="A910" t="s">
        <v>7747</v>
      </c>
      <c r="B910" t="s">
        <v>137</v>
      </c>
      <c r="C910" s="1">
        <v>44137.802897685186</v>
      </c>
      <c r="D910" s="1">
        <v>44176</v>
      </c>
      <c r="E910" t="s">
        <v>110</v>
      </c>
      <c r="G910" t="s">
        <v>111</v>
      </c>
      <c r="H910" t="s">
        <v>111</v>
      </c>
      <c r="I910" t="s">
        <v>111</v>
      </c>
      <c r="J910" t="s">
        <v>4075</v>
      </c>
      <c r="K910" t="s">
        <v>4076</v>
      </c>
      <c r="L910" t="s">
        <v>4079</v>
      </c>
      <c r="M910" t="s">
        <v>4077</v>
      </c>
      <c r="N910" t="s">
        <v>116</v>
      </c>
      <c r="O910" t="s">
        <v>117</v>
      </c>
      <c r="P910">
        <v>96950</v>
      </c>
      <c r="Q910" t="s">
        <v>118</v>
      </c>
      <c r="S910">
        <v>16702353602</v>
      </c>
      <c r="U910">
        <v>33995</v>
      </c>
      <c r="V910" t="s">
        <v>120</v>
      </c>
      <c r="X910" t="s">
        <v>121</v>
      </c>
      <c r="Y910" t="s">
        <v>7748</v>
      </c>
      <c r="AA910" t="s">
        <v>185</v>
      </c>
      <c r="AB910" t="s">
        <v>7749</v>
      </c>
      <c r="AD910" t="s">
        <v>154</v>
      </c>
      <c r="AE910" t="s">
        <v>117</v>
      </c>
      <c r="AF910">
        <v>96950</v>
      </c>
      <c r="AG910" t="s">
        <v>118</v>
      </c>
      <c r="AI910">
        <v>16702353602</v>
      </c>
      <c r="AK910" t="s">
        <v>4080</v>
      </c>
      <c r="BC910" t="str">
        <f>"11-1021.00"</f>
        <v>11-1021.00</v>
      </c>
      <c r="BD910" t="s">
        <v>838</v>
      </c>
      <c r="BE910" t="s">
        <v>7750</v>
      </c>
      <c r="BF910" t="s">
        <v>333</v>
      </c>
      <c r="BG910">
        <v>1</v>
      </c>
      <c r="BH910">
        <v>1</v>
      </c>
      <c r="BI910" s="1">
        <v>44256</v>
      </c>
      <c r="BJ910" s="1">
        <v>44620</v>
      </c>
      <c r="BK910" s="1">
        <v>44256</v>
      </c>
      <c r="BL910" s="1">
        <v>44620</v>
      </c>
      <c r="BM910">
        <v>40</v>
      </c>
      <c r="BN910">
        <v>0</v>
      </c>
      <c r="BO910">
        <v>8</v>
      </c>
      <c r="BP910">
        <v>8</v>
      </c>
      <c r="BQ910">
        <v>8</v>
      </c>
      <c r="BR910">
        <v>8</v>
      </c>
      <c r="BS910">
        <v>8</v>
      </c>
      <c r="BT910">
        <v>0</v>
      </c>
      <c r="BU910" t="str">
        <f t="shared" si="51"/>
        <v>8:00 AM</v>
      </c>
      <c r="BV910" t="str">
        <f t="shared" si="50"/>
        <v>5:00 PM</v>
      </c>
      <c r="BW910" t="s">
        <v>128</v>
      </c>
      <c r="BX910">
        <v>0</v>
      </c>
      <c r="BY910">
        <v>12</v>
      </c>
      <c r="BZ910" t="s">
        <v>134</v>
      </c>
      <c r="CA910">
        <v>2</v>
      </c>
      <c r="CB910" t="s">
        <v>7751</v>
      </c>
      <c r="CC910" t="s">
        <v>4077</v>
      </c>
      <c r="CE910" t="s">
        <v>116</v>
      </c>
      <c r="CF910" t="s">
        <v>117</v>
      </c>
      <c r="CG910">
        <v>96950</v>
      </c>
      <c r="CH910" s="3">
        <v>23</v>
      </c>
      <c r="CI910" s="3">
        <v>23</v>
      </c>
      <c r="CJ910" s="3">
        <v>34.5</v>
      </c>
      <c r="CK910" s="3">
        <v>34.5</v>
      </c>
      <c r="CL910" t="s">
        <v>132</v>
      </c>
      <c r="CM910" t="s">
        <v>509</v>
      </c>
      <c r="CN910" t="s">
        <v>133</v>
      </c>
      <c r="CP910" t="s">
        <v>111</v>
      </c>
      <c r="CQ910" t="s">
        <v>134</v>
      </c>
      <c r="CR910" t="s">
        <v>111</v>
      </c>
      <c r="CS910" t="s">
        <v>134</v>
      </c>
      <c r="CT910" t="s">
        <v>119</v>
      </c>
      <c r="CU910" t="s">
        <v>134</v>
      </c>
      <c r="CV910" t="s">
        <v>119</v>
      </c>
      <c r="CW910" t="s">
        <v>509</v>
      </c>
      <c r="CX910">
        <v>16702353602</v>
      </c>
      <c r="CY910" t="s">
        <v>4080</v>
      </c>
      <c r="CZ910" t="s">
        <v>119</v>
      </c>
      <c r="DA910" t="s">
        <v>134</v>
      </c>
      <c r="DB910" t="s">
        <v>111</v>
      </c>
    </row>
    <row r="911" spans="1:111" ht="15" customHeight="1" x14ac:dyDescent="0.25">
      <c r="A911" t="s">
        <v>4074</v>
      </c>
      <c r="B911" t="s">
        <v>137</v>
      </c>
      <c r="C911" s="1">
        <v>44137.821294791669</v>
      </c>
      <c r="D911" s="1">
        <v>44175</v>
      </c>
      <c r="E911" t="s">
        <v>110</v>
      </c>
      <c r="G911" t="s">
        <v>111</v>
      </c>
      <c r="H911" t="s">
        <v>111</v>
      </c>
      <c r="I911" t="s">
        <v>111</v>
      </c>
      <c r="J911" t="s">
        <v>4075</v>
      </c>
      <c r="K911" t="s">
        <v>4076</v>
      </c>
      <c r="L911" t="s">
        <v>4077</v>
      </c>
      <c r="N911" t="s">
        <v>116</v>
      </c>
      <c r="O911" t="s">
        <v>117</v>
      </c>
      <c r="P911">
        <v>96950</v>
      </c>
      <c r="Q911" t="s">
        <v>118</v>
      </c>
      <c r="S911">
        <v>16702353602</v>
      </c>
      <c r="U911">
        <v>33995</v>
      </c>
      <c r="V911" t="s">
        <v>120</v>
      </c>
      <c r="X911" t="s">
        <v>1221</v>
      </c>
      <c r="Y911" t="s">
        <v>4078</v>
      </c>
      <c r="AA911" t="s">
        <v>789</v>
      </c>
      <c r="AB911" t="s">
        <v>4079</v>
      </c>
      <c r="AD911" t="s">
        <v>727</v>
      </c>
      <c r="AE911" t="s">
        <v>117</v>
      </c>
      <c r="AF911">
        <v>96950</v>
      </c>
      <c r="AG911" t="s">
        <v>118</v>
      </c>
      <c r="AI911">
        <v>16702353602</v>
      </c>
      <c r="AK911" t="s">
        <v>4080</v>
      </c>
      <c r="BC911" t="str">
        <f>"51-4011.00"</f>
        <v>51-4011.00</v>
      </c>
      <c r="BD911" t="s">
        <v>4081</v>
      </c>
      <c r="BE911" t="s">
        <v>4082</v>
      </c>
      <c r="BF911" t="s">
        <v>4083</v>
      </c>
      <c r="BG911">
        <v>1</v>
      </c>
      <c r="BH911">
        <v>1</v>
      </c>
      <c r="BI911" s="1">
        <v>44256</v>
      </c>
      <c r="BJ911" s="1">
        <v>44620</v>
      </c>
      <c r="BK911" s="1">
        <v>44256</v>
      </c>
      <c r="BL911" s="1">
        <v>44620</v>
      </c>
      <c r="BM911">
        <v>40</v>
      </c>
      <c r="BN911">
        <v>0</v>
      </c>
      <c r="BO911">
        <v>8</v>
      </c>
      <c r="BP911">
        <v>8</v>
      </c>
      <c r="BQ911">
        <v>8</v>
      </c>
      <c r="BR911">
        <v>8</v>
      </c>
      <c r="BS911">
        <v>8</v>
      </c>
      <c r="BT911">
        <v>0</v>
      </c>
      <c r="BU911" t="str">
        <f t="shared" si="51"/>
        <v>8:00 AM</v>
      </c>
      <c r="BV911" t="str">
        <f t="shared" si="50"/>
        <v>5:00 PM</v>
      </c>
      <c r="BW911" t="s">
        <v>128</v>
      </c>
      <c r="BX911">
        <v>0</v>
      </c>
      <c r="BY911">
        <v>6</v>
      </c>
      <c r="BZ911" t="s">
        <v>111</v>
      </c>
      <c r="CA911">
        <v>0</v>
      </c>
      <c r="CB911" t="s">
        <v>4084</v>
      </c>
      <c r="CC911" t="s">
        <v>4085</v>
      </c>
      <c r="CE911" t="s">
        <v>116</v>
      </c>
      <c r="CF911" t="s">
        <v>117</v>
      </c>
      <c r="CG911">
        <v>96950</v>
      </c>
      <c r="CH911" s="3">
        <v>15</v>
      </c>
      <c r="CI911" s="3">
        <v>15</v>
      </c>
      <c r="CJ911" s="3">
        <v>22.5</v>
      </c>
      <c r="CK911" s="3">
        <v>22.5</v>
      </c>
      <c r="CL911" t="s">
        <v>132</v>
      </c>
      <c r="CM911" t="s">
        <v>162</v>
      </c>
      <c r="CN911" t="s">
        <v>133</v>
      </c>
      <c r="CP911" t="s">
        <v>111</v>
      </c>
      <c r="CQ911" t="s">
        <v>134</v>
      </c>
      <c r="CR911" t="s">
        <v>111</v>
      </c>
      <c r="CS911" t="s">
        <v>134</v>
      </c>
      <c r="CT911" t="s">
        <v>119</v>
      </c>
      <c r="CU911" t="s">
        <v>134</v>
      </c>
      <c r="CV911" t="s">
        <v>119</v>
      </c>
      <c r="CW911" t="s">
        <v>162</v>
      </c>
      <c r="CX911">
        <v>16702353602</v>
      </c>
      <c r="CY911" t="s">
        <v>4080</v>
      </c>
      <c r="CZ911" t="s">
        <v>162</v>
      </c>
      <c r="DA911" t="s">
        <v>134</v>
      </c>
      <c r="DB911" t="s">
        <v>111</v>
      </c>
    </row>
    <row r="912" spans="1:111" ht="15" customHeight="1" x14ac:dyDescent="0.25">
      <c r="A912" t="s">
        <v>6318</v>
      </c>
      <c r="B912" t="s">
        <v>109</v>
      </c>
      <c r="C912" s="1">
        <v>44137.838734837962</v>
      </c>
      <c r="D912" s="1">
        <v>44176</v>
      </c>
      <c r="E912" t="s">
        <v>110</v>
      </c>
      <c r="G912" t="s">
        <v>111</v>
      </c>
      <c r="H912" t="s">
        <v>111</v>
      </c>
      <c r="I912" t="s">
        <v>111</v>
      </c>
      <c r="J912" t="s">
        <v>4075</v>
      </c>
      <c r="K912" t="s">
        <v>6319</v>
      </c>
      <c r="L912" t="s">
        <v>6320</v>
      </c>
      <c r="N912" t="s">
        <v>116</v>
      </c>
      <c r="O912" t="s">
        <v>117</v>
      </c>
      <c r="P912">
        <v>96950</v>
      </c>
      <c r="Q912" t="s">
        <v>118</v>
      </c>
      <c r="S912">
        <v>16702353602</v>
      </c>
      <c r="U912">
        <v>31191</v>
      </c>
      <c r="V912" t="s">
        <v>120</v>
      </c>
      <c r="X912" t="s">
        <v>1221</v>
      </c>
      <c r="Y912" t="s">
        <v>4078</v>
      </c>
      <c r="AA912" t="s">
        <v>789</v>
      </c>
      <c r="AB912" t="s">
        <v>4085</v>
      </c>
      <c r="AD912" t="s">
        <v>116</v>
      </c>
      <c r="AE912" t="s">
        <v>117</v>
      </c>
      <c r="AF912">
        <v>96950</v>
      </c>
      <c r="AG912" t="s">
        <v>118</v>
      </c>
      <c r="AI912">
        <v>16702353602</v>
      </c>
      <c r="AK912" t="s">
        <v>4080</v>
      </c>
      <c r="BC912" t="str">
        <f>"35-2014.00"</f>
        <v>35-2014.00</v>
      </c>
      <c r="BD912" t="s">
        <v>393</v>
      </c>
      <c r="BE912" t="s">
        <v>6321</v>
      </c>
      <c r="BF912" t="s">
        <v>395</v>
      </c>
      <c r="BG912">
        <v>1</v>
      </c>
      <c r="BI912" s="1">
        <v>44256</v>
      </c>
      <c r="BJ912" s="1">
        <v>44620</v>
      </c>
      <c r="BM912">
        <v>40</v>
      </c>
      <c r="BN912">
        <v>0</v>
      </c>
      <c r="BO912">
        <v>8</v>
      </c>
      <c r="BP912">
        <v>8</v>
      </c>
      <c r="BQ912">
        <v>8</v>
      </c>
      <c r="BR912">
        <v>8</v>
      </c>
      <c r="BS912">
        <v>8</v>
      </c>
      <c r="BT912">
        <v>0</v>
      </c>
      <c r="BU912" t="str">
        <f t="shared" si="51"/>
        <v>8:00 AM</v>
      </c>
      <c r="BV912" t="str">
        <f t="shared" si="50"/>
        <v>5:00 PM</v>
      </c>
      <c r="BW912" t="s">
        <v>162</v>
      </c>
      <c r="BX912">
        <v>0</v>
      </c>
      <c r="BY912">
        <v>0</v>
      </c>
      <c r="BZ912" t="s">
        <v>111</v>
      </c>
      <c r="CA912">
        <v>0</v>
      </c>
      <c r="CB912" t="s">
        <v>509</v>
      </c>
      <c r="CC912" t="s">
        <v>6322</v>
      </c>
      <c r="CE912" t="s">
        <v>116</v>
      </c>
      <c r="CF912" t="s">
        <v>117</v>
      </c>
      <c r="CG912">
        <v>96950</v>
      </c>
      <c r="CH912" s="3">
        <v>9</v>
      </c>
      <c r="CI912" s="3">
        <v>9</v>
      </c>
      <c r="CJ912" s="3">
        <v>13.5</v>
      </c>
      <c r="CK912" s="3">
        <v>13.5</v>
      </c>
      <c r="CL912" t="s">
        <v>132</v>
      </c>
      <c r="CM912" t="s">
        <v>162</v>
      </c>
      <c r="CN912" t="s">
        <v>133</v>
      </c>
      <c r="CP912" t="s">
        <v>111</v>
      </c>
      <c r="CQ912" t="s">
        <v>134</v>
      </c>
      <c r="CR912" t="s">
        <v>111</v>
      </c>
      <c r="CS912" t="s">
        <v>134</v>
      </c>
      <c r="CT912" t="s">
        <v>119</v>
      </c>
      <c r="CU912" t="s">
        <v>134</v>
      </c>
      <c r="CV912" t="s">
        <v>119</v>
      </c>
      <c r="CW912" t="s">
        <v>162</v>
      </c>
      <c r="CX912">
        <v>16702353602</v>
      </c>
      <c r="CY912" t="s">
        <v>4080</v>
      </c>
      <c r="CZ912" t="s">
        <v>162</v>
      </c>
      <c r="DA912" t="s">
        <v>134</v>
      </c>
      <c r="DB912" t="s">
        <v>111</v>
      </c>
    </row>
    <row r="913" spans="1:110" ht="15" customHeight="1" x14ac:dyDescent="0.25">
      <c r="A913" t="s">
        <v>3865</v>
      </c>
      <c r="B913" t="s">
        <v>193</v>
      </c>
      <c r="C913" s="1">
        <v>44137.945128356485</v>
      </c>
      <c r="D913" s="1">
        <v>44137</v>
      </c>
      <c r="E913" t="s">
        <v>110</v>
      </c>
      <c r="G913" t="s">
        <v>111</v>
      </c>
      <c r="H913" t="s">
        <v>111</v>
      </c>
      <c r="I913" t="s">
        <v>111</v>
      </c>
      <c r="J913" t="s">
        <v>304</v>
      </c>
      <c r="K913" t="s">
        <v>305</v>
      </c>
      <c r="L913" t="s">
        <v>306</v>
      </c>
      <c r="N913" t="s">
        <v>116</v>
      </c>
      <c r="O913" t="s">
        <v>117</v>
      </c>
      <c r="P913">
        <v>96950</v>
      </c>
      <c r="Q913" t="s">
        <v>118</v>
      </c>
      <c r="S913">
        <v>16702336927</v>
      </c>
      <c r="U913">
        <v>561320</v>
      </c>
      <c r="V913" t="s">
        <v>120</v>
      </c>
      <c r="X913" t="s">
        <v>307</v>
      </c>
      <c r="Y913" t="s">
        <v>308</v>
      </c>
      <c r="Z913" t="s">
        <v>309</v>
      </c>
      <c r="AA913" t="s">
        <v>123</v>
      </c>
      <c r="AB913" t="s">
        <v>306</v>
      </c>
      <c r="AD913" t="s">
        <v>116</v>
      </c>
      <c r="AE913" t="s">
        <v>117</v>
      </c>
      <c r="AF913">
        <v>96950</v>
      </c>
      <c r="AG913" t="s">
        <v>118</v>
      </c>
      <c r="AI913">
        <v>16702336927</v>
      </c>
      <c r="AK913" t="s">
        <v>310</v>
      </c>
      <c r="BC913" t="str">
        <f>"49-9071.00"</f>
        <v>49-9071.00</v>
      </c>
      <c r="BD913" t="s">
        <v>125</v>
      </c>
      <c r="BE913" t="s">
        <v>311</v>
      </c>
      <c r="BF913" t="s">
        <v>312</v>
      </c>
      <c r="BG913">
        <v>7</v>
      </c>
      <c r="BI913" s="1">
        <v>44256</v>
      </c>
      <c r="BJ913" s="1">
        <v>44620</v>
      </c>
      <c r="BM913">
        <v>40</v>
      </c>
      <c r="BN913">
        <v>0</v>
      </c>
      <c r="BO913">
        <v>8</v>
      </c>
      <c r="BP913">
        <v>8</v>
      </c>
      <c r="BQ913">
        <v>8</v>
      </c>
      <c r="BR913">
        <v>8</v>
      </c>
      <c r="BS913">
        <v>8</v>
      </c>
      <c r="BT913">
        <v>0</v>
      </c>
      <c r="BU913" t="str">
        <f>"7:30 AM"</f>
        <v>7:30 AM</v>
      </c>
      <c r="BV913" t="str">
        <f>"4:30 PM"</f>
        <v>4:30 PM</v>
      </c>
      <c r="BW913" t="s">
        <v>128</v>
      </c>
      <c r="BX913">
        <v>0</v>
      </c>
      <c r="BY913">
        <v>24</v>
      </c>
      <c r="BZ913" t="s">
        <v>111</v>
      </c>
      <c r="CA913">
        <v>0</v>
      </c>
      <c r="CB913" s="2" t="s">
        <v>313</v>
      </c>
      <c r="CC913" t="s">
        <v>314</v>
      </c>
      <c r="CE913" t="s">
        <v>154</v>
      </c>
      <c r="CF913" t="s">
        <v>117</v>
      </c>
      <c r="CG913">
        <v>96950</v>
      </c>
      <c r="CH913" s="3">
        <v>8.7100000000000009</v>
      </c>
      <c r="CI913" s="3">
        <v>8.7100000000000009</v>
      </c>
      <c r="CJ913" s="3">
        <v>13.07</v>
      </c>
      <c r="CK913" s="3">
        <v>13.07</v>
      </c>
      <c r="CL913" t="s">
        <v>132</v>
      </c>
      <c r="CN913" t="s">
        <v>133</v>
      </c>
      <c r="CP913" t="s">
        <v>111</v>
      </c>
      <c r="CQ913" t="s">
        <v>134</v>
      </c>
      <c r="CR913" t="s">
        <v>134</v>
      </c>
      <c r="CS913" t="s">
        <v>134</v>
      </c>
      <c r="CT913" t="s">
        <v>119</v>
      </c>
      <c r="CU913" t="s">
        <v>134</v>
      </c>
      <c r="CV913" t="s">
        <v>119</v>
      </c>
      <c r="CW913" t="s">
        <v>315</v>
      </c>
      <c r="CX913">
        <v>16702336927</v>
      </c>
      <c r="CY913" t="s">
        <v>310</v>
      </c>
      <c r="CZ913" t="s">
        <v>119</v>
      </c>
      <c r="DA913" t="s">
        <v>134</v>
      </c>
      <c r="DB913" t="s">
        <v>111</v>
      </c>
    </row>
    <row r="914" spans="1:110" ht="15" customHeight="1" x14ac:dyDescent="0.25">
      <c r="A914" t="s">
        <v>7372</v>
      </c>
      <c r="B914" t="s">
        <v>193</v>
      </c>
      <c r="C914" s="1">
        <v>44137.951953703705</v>
      </c>
      <c r="D914" s="1">
        <v>44137</v>
      </c>
      <c r="E914" t="s">
        <v>110</v>
      </c>
      <c r="G914" t="s">
        <v>111</v>
      </c>
      <c r="H914" t="s">
        <v>111</v>
      </c>
      <c r="I914" t="s">
        <v>111</v>
      </c>
      <c r="J914" t="s">
        <v>304</v>
      </c>
      <c r="K914" t="s">
        <v>1669</v>
      </c>
      <c r="L914" t="s">
        <v>314</v>
      </c>
      <c r="N914" t="s">
        <v>154</v>
      </c>
      <c r="O914" t="s">
        <v>117</v>
      </c>
      <c r="P914">
        <v>96950</v>
      </c>
      <c r="Q914" t="s">
        <v>118</v>
      </c>
      <c r="S914">
        <v>16702336927</v>
      </c>
      <c r="U914">
        <v>236220</v>
      </c>
      <c r="V914" t="s">
        <v>120</v>
      </c>
      <c r="X914" t="s">
        <v>307</v>
      </c>
      <c r="Y914" t="s">
        <v>308</v>
      </c>
      <c r="Z914" t="s">
        <v>309</v>
      </c>
      <c r="AA914" t="s">
        <v>123</v>
      </c>
      <c r="AB914" t="s">
        <v>306</v>
      </c>
      <c r="AD914" t="s">
        <v>116</v>
      </c>
      <c r="AE914" t="s">
        <v>117</v>
      </c>
      <c r="AF914">
        <v>96950</v>
      </c>
      <c r="AG914" t="s">
        <v>118</v>
      </c>
      <c r="AI914">
        <v>16702336927</v>
      </c>
      <c r="AK914" t="s">
        <v>310</v>
      </c>
      <c r="BC914" t="str">
        <f>"47-2061.00"</f>
        <v>47-2061.00</v>
      </c>
      <c r="BD914" t="s">
        <v>628</v>
      </c>
      <c r="BE914" t="s">
        <v>2221</v>
      </c>
      <c r="BF914" t="s">
        <v>2222</v>
      </c>
      <c r="BG914">
        <v>7</v>
      </c>
      <c r="BI914" s="1">
        <v>44256</v>
      </c>
      <c r="BJ914" s="1">
        <v>44620</v>
      </c>
      <c r="BM914">
        <v>40</v>
      </c>
      <c r="BN914">
        <v>0</v>
      </c>
      <c r="BO914">
        <v>8</v>
      </c>
      <c r="BP914">
        <v>8</v>
      </c>
      <c r="BQ914">
        <v>8</v>
      </c>
      <c r="BR914">
        <v>8</v>
      </c>
      <c r="BS914">
        <v>8</v>
      </c>
      <c r="BT914">
        <v>0</v>
      </c>
      <c r="BU914" t="str">
        <f>"7:30 AM"</f>
        <v>7:30 AM</v>
      </c>
      <c r="BV914" t="str">
        <f>"4:30 PM"</f>
        <v>4:30 PM</v>
      </c>
      <c r="BW914" t="s">
        <v>128</v>
      </c>
      <c r="BX914">
        <v>0</v>
      </c>
      <c r="BY914">
        <v>12</v>
      </c>
      <c r="BZ914" t="s">
        <v>111</v>
      </c>
      <c r="CA914">
        <v>0</v>
      </c>
      <c r="CB914" s="2" t="s">
        <v>2223</v>
      </c>
      <c r="CC914" t="s">
        <v>314</v>
      </c>
      <c r="CE914" t="s">
        <v>154</v>
      </c>
      <c r="CF914" t="s">
        <v>117</v>
      </c>
      <c r="CG914">
        <v>96950</v>
      </c>
      <c r="CH914" s="3">
        <v>8.9700000000000006</v>
      </c>
      <c r="CI914" s="3">
        <v>8.9700000000000006</v>
      </c>
      <c r="CJ914" s="3">
        <v>13.46</v>
      </c>
      <c r="CK914" s="3">
        <v>13.46</v>
      </c>
      <c r="CL914" t="s">
        <v>132</v>
      </c>
      <c r="CN914" t="s">
        <v>133</v>
      </c>
      <c r="CP914" t="s">
        <v>111</v>
      </c>
      <c r="CQ914" t="s">
        <v>134</v>
      </c>
      <c r="CR914" t="s">
        <v>134</v>
      </c>
      <c r="CS914" t="s">
        <v>134</v>
      </c>
      <c r="CT914" t="s">
        <v>119</v>
      </c>
      <c r="CU914" t="s">
        <v>134</v>
      </c>
      <c r="CV914" t="s">
        <v>119</v>
      </c>
      <c r="CW914" t="s">
        <v>315</v>
      </c>
      <c r="CX914">
        <v>16702336927</v>
      </c>
      <c r="CY914" t="s">
        <v>310</v>
      </c>
      <c r="CZ914" t="s">
        <v>119</v>
      </c>
      <c r="DA914" t="s">
        <v>134</v>
      </c>
      <c r="DB914" t="s">
        <v>111</v>
      </c>
    </row>
    <row r="915" spans="1:110" ht="15" customHeight="1" x14ac:dyDescent="0.25">
      <c r="A915" t="s">
        <v>7118</v>
      </c>
      <c r="B915" t="s">
        <v>137</v>
      </c>
      <c r="C915" s="1">
        <v>44137.966503935182</v>
      </c>
      <c r="D915" s="1">
        <v>44183</v>
      </c>
      <c r="E915" t="s">
        <v>138</v>
      </c>
      <c r="F915" s="1">
        <v>44103.833333333336</v>
      </c>
      <c r="G915" t="s">
        <v>134</v>
      </c>
      <c r="H915" t="s">
        <v>111</v>
      </c>
      <c r="I915" t="s">
        <v>111</v>
      </c>
      <c r="J915" t="s">
        <v>7119</v>
      </c>
      <c r="K915" t="s">
        <v>7120</v>
      </c>
      <c r="L915" t="s">
        <v>7121</v>
      </c>
      <c r="M915" t="s">
        <v>119</v>
      </c>
      <c r="N915" t="s">
        <v>116</v>
      </c>
      <c r="O915" t="s">
        <v>117</v>
      </c>
      <c r="P915">
        <v>96950</v>
      </c>
      <c r="Q915" t="s">
        <v>118</v>
      </c>
      <c r="R915" t="s">
        <v>119</v>
      </c>
      <c r="S915">
        <v>16702346676</v>
      </c>
      <c r="U915">
        <v>531210</v>
      </c>
      <c r="V915" t="s">
        <v>120</v>
      </c>
      <c r="X915" t="s">
        <v>1289</v>
      </c>
      <c r="Y915" t="s">
        <v>581</v>
      </c>
      <c r="Z915" t="s">
        <v>1290</v>
      </c>
      <c r="AA915" t="s">
        <v>216</v>
      </c>
      <c r="AB915" t="s">
        <v>7121</v>
      </c>
      <c r="AC915" t="s">
        <v>119</v>
      </c>
      <c r="AD915" t="s">
        <v>116</v>
      </c>
      <c r="AE915" t="s">
        <v>117</v>
      </c>
      <c r="AF915">
        <v>96950</v>
      </c>
      <c r="AG915" t="s">
        <v>118</v>
      </c>
      <c r="AH915" t="s">
        <v>119</v>
      </c>
      <c r="AI915">
        <v>16702346676</v>
      </c>
      <c r="AK915" t="s">
        <v>7122</v>
      </c>
      <c r="BC915" t="str">
        <f>"23-2093.00"</f>
        <v>23-2093.00</v>
      </c>
      <c r="BD915" t="s">
        <v>7123</v>
      </c>
      <c r="BE915" t="s">
        <v>7124</v>
      </c>
      <c r="BF915" t="s">
        <v>7125</v>
      </c>
      <c r="BG915">
        <v>1</v>
      </c>
      <c r="BH915">
        <v>1</v>
      </c>
      <c r="BI915" s="1">
        <v>44133</v>
      </c>
      <c r="BJ915" s="1">
        <v>44469</v>
      </c>
      <c r="BK915" s="1">
        <v>44183</v>
      </c>
      <c r="BL915" s="1">
        <v>44469</v>
      </c>
      <c r="BM915">
        <v>40</v>
      </c>
      <c r="BN915">
        <v>0</v>
      </c>
      <c r="BO915">
        <v>8</v>
      </c>
      <c r="BP915">
        <v>8</v>
      </c>
      <c r="BQ915">
        <v>8</v>
      </c>
      <c r="BR915">
        <v>8</v>
      </c>
      <c r="BS915">
        <v>8</v>
      </c>
      <c r="BT915">
        <v>0</v>
      </c>
      <c r="BU915" t="str">
        <f>"9:00 AM"</f>
        <v>9:00 AM</v>
      </c>
      <c r="BV915" t="str">
        <f>"6:00 PM"</f>
        <v>6:00 PM</v>
      </c>
      <c r="BW915" t="s">
        <v>128</v>
      </c>
      <c r="BX915">
        <v>0</v>
      </c>
      <c r="BY915">
        <v>12</v>
      </c>
      <c r="BZ915" t="s">
        <v>111</v>
      </c>
      <c r="CA915">
        <v>0</v>
      </c>
      <c r="CB915" s="2" t="s">
        <v>7126</v>
      </c>
      <c r="CC915" t="s">
        <v>7127</v>
      </c>
      <c r="CD915" t="s">
        <v>7128</v>
      </c>
      <c r="CE915" t="s">
        <v>154</v>
      </c>
      <c r="CF915" t="s">
        <v>117</v>
      </c>
      <c r="CG915">
        <v>96950</v>
      </c>
      <c r="CH915" s="3">
        <v>15.6</v>
      </c>
      <c r="CI915" s="3">
        <v>15.6</v>
      </c>
      <c r="CJ915" s="3">
        <v>23.4</v>
      </c>
      <c r="CK915" s="3">
        <v>23.4</v>
      </c>
      <c r="CL915" t="s">
        <v>132</v>
      </c>
      <c r="CM915" t="s">
        <v>119</v>
      </c>
      <c r="CN915" t="s">
        <v>133</v>
      </c>
      <c r="CP915" t="s">
        <v>111</v>
      </c>
      <c r="CQ915" t="s">
        <v>134</v>
      </c>
      <c r="CR915" t="s">
        <v>111</v>
      </c>
      <c r="CS915" t="s">
        <v>134</v>
      </c>
      <c r="CT915" t="s">
        <v>119</v>
      </c>
      <c r="CU915" t="s">
        <v>134</v>
      </c>
      <c r="CV915" t="s">
        <v>119</v>
      </c>
      <c r="CW915" t="s">
        <v>7129</v>
      </c>
      <c r="CX915">
        <v>16702346676</v>
      </c>
      <c r="CY915" t="s">
        <v>7122</v>
      </c>
      <c r="CZ915" t="s">
        <v>119</v>
      </c>
      <c r="DA915" t="s">
        <v>134</v>
      </c>
      <c r="DB915" t="s">
        <v>111</v>
      </c>
      <c r="DC915" t="s">
        <v>1299</v>
      </c>
      <c r="DD915" t="s">
        <v>1299</v>
      </c>
      <c r="DF915" t="s">
        <v>1299</v>
      </c>
    </row>
    <row r="916" spans="1:110" ht="15" customHeight="1" x14ac:dyDescent="0.25">
      <c r="A916" t="s">
        <v>8304</v>
      </c>
      <c r="B916" t="s">
        <v>137</v>
      </c>
      <c r="C916" s="1">
        <v>44137.973425694443</v>
      </c>
      <c r="D916" s="1">
        <v>44183</v>
      </c>
      <c r="E916" t="s">
        <v>138</v>
      </c>
      <c r="F916" s="1">
        <v>44103.833333333336</v>
      </c>
      <c r="G916" t="s">
        <v>134</v>
      </c>
      <c r="H916" t="s">
        <v>111</v>
      </c>
      <c r="I916" t="s">
        <v>111</v>
      </c>
      <c r="J916" t="s">
        <v>1287</v>
      </c>
      <c r="K916" t="s">
        <v>404</v>
      </c>
      <c r="L916" t="s">
        <v>8305</v>
      </c>
      <c r="M916" t="s">
        <v>404</v>
      </c>
      <c r="N916" t="s">
        <v>116</v>
      </c>
      <c r="O916" t="s">
        <v>117</v>
      </c>
      <c r="P916">
        <v>96950</v>
      </c>
      <c r="Q916" t="s">
        <v>118</v>
      </c>
      <c r="R916" t="s">
        <v>404</v>
      </c>
      <c r="S916">
        <v>16702346676</v>
      </c>
      <c r="U916">
        <v>56173</v>
      </c>
      <c r="V916" t="s">
        <v>120</v>
      </c>
      <c r="X916" t="s">
        <v>1289</v>
      </c>
      <c r="Y916" t="s">
        <v>581</v>
      </c>
      <c r="Z916" t="s">
        <v>1290</v>
      </c>
      <c r="AA916" t="s">
        <v>803</v>
      </c>
      <c r="AB916" t="s">
        <v>8305</v>
      </c>
      <c r="AC916" t="s">
        <v>404</v>
      </c>
      <c r="AD916" t="s">
        <v>116</v>
      </c>
      <c r="AE916" t="s">
        <v>117</v>
      </c>
      <c r="AF916">
        <v>96950</v>
      </c>
      <c r="AG916" t="s">
        <v>118</v>
      </c>
      <c r="AH916" t="s">
        <v>404</v>
      </c>
      <c r="AI916">
        <v>16702346676</v>
      </c>
      <c r="AK916" t="s">
        <v>1292</v>
      </c>
      <c r="BC916" t="str">
        <f>"37-3011.00"</f>
        <v>37-3011.00</v>
      </c>
      <c r="BD916" t="s">
        <v>1797</v>
      </c>
      <c r="BE916" t="s">
        <v>8306</v>
      </c>
      <c r="BF916" t="s">
        <v>8307</v>
      </c>
      <c r="BG916">
        <v>1</v>
      </c>
      <c r="BH916">
        <v>1</v>
      </c>
      <c r="BI916" s="1">
        <v>44133</v>
      </c>
      <c r="BJ916" s="1">
        <v>44469</v>
      </c>
      <c r="BK916" s="1">
        <v>44183</v>
      </c>
      <c r="BL916" s="1">
        <v>44469</v>
      </c>
      <c r="BM916">
        <v>36</v>
      </c>
      <c r="BN916">
        <v>0</v>
      </c>
      <c r="BO916">
        <v>6</v>
      </c>
      <c r="BP916">
        <v>6</v>
      </c>
      <c r="BQ916">
        <v>6</v>
      </c>
      <c r="BR916">
        <v>6</v>
      </c>
      <c r="BS916">
        <v>6</v>
      </c>
      <c r="BT916">
        <v>6</v>
      </c>
      <c r="BU916" t="str">
        <f>"8:00 AM"</f>
        <v>8:00 AM</v>
      </c>
      <c r="BV916" t="str">
        <f>"3:00 PM"</f>
        <v>3:00 PM</v>
      </c>
      <c r="BW916" t="s">
        <v>162</v>
      </c>
      <c r="BX916">
        <v>0</v>
      </c>
      <c r="BY916">
        <v>3</v>
      </c>
      <c r="BZ916" t="s">
        <v>111</v>
      </c>
      <c r="CA916">
        <v>0</v>
      </c>
      <c r="CB916" s="2" t="s">
        <v>8308</v>
      </c>
      <c r="CC916" t="s">
        <v>7127</v>
      </c>
      <c r="CD916" t="s">
        <v>8309</v>
      </c>
      <c r="CE916" t="s">
        <v>154</v>
      </c>
      <c r="CF916" t="s">
        <v>117</v>
      </c>
      <c r="CG916">
        <v>96950</v>
      </c>
      <c r="CH916" s="3">
        <v>8.5</v>
      </c>
      <c r="CI916" s="3">
        <v>8.5</v>
      </c>
      <c r="CJ916" s="3">
        <v>12.75</v>
      </c>
      <c r="CK916" s="3">
        <v>12.75</v>
      </c>
      <c r="CL916" t="s">
        <v>132</v>
      </c>
      <c r="CM916" t="s">
        <v>119</v>
      </c>
      <c r="CN916" t="s">
        <v>133</v>
      </c>
      <c r="CP916" t="s">
        <v>111</v>
      </c>
      <c r="CQ916" t="s">
        <v>134</v>
      </c>
      <c r="CR916" t="s">
        <v>111</v>
      </c>
      <c r="CS916" t="s">
        <v>134</v>
      </c>
      <c r="CT916" t="s">
        <v>119</v>
      </c>
      <c r="CU916" t="s">
        <v>134</v>
      </c>
      <c r="CV916" t="s">
        <v>119</v>
      </c>
      <c r="CW916" t="s">
        <v>1298</v>
      </c>
      <c r="CX916">
        <v>16702346676</v>
      </c>
      <c r="CY916" t="s">
        <v>1292</v>
      </c>
      <c r="CZ916" t="s">
        <v>119</v>
      </c>
      <c r="DA916" t="s">
        <v>134</v>
      </c>
      <c r="DB916" t="s">
        <v>111</v>
      </c>
      <c r="DC916" t="s">
        <v>1299</v>
      </c>
      <c r="DD916" t="s">
        <v>1299</v>
      </c>
      <c r="DF916" t="s">
        <v>1299</v>
      </c>
    </row>
    <row r="917" spans="1:110" ht="15" customHeight="1" x14ac:dyDescent="0.25">
      <c r="A917" t="s">
        <v>1286</v>
      </c>
      <c r="B917" t="s">
        <v>109</v>
      </c>
      <c r="C917" s="1">
        <v>44137.976652546298</v>
      </c>
      <c r="D917" s="1">
        <v>44186</v>
      </c>
      <c r="E917" t="s">
        <v>138</v>
      </c>
      <c r="F917" s="1">
        <v>44166.791666666664</v>
      </c>
      <c r="G917" t="s">
        <v>134</v>
      </c>
      <c r="H917" t="s">
        <v>111</v>
      </c>
      <c r="I917" t="s">
        <v>111</v>
      </c>
      <c r="J917" t="s">
        <v>1287</v>
      </c>
      <c r="K917" t="s">
        <v>404</v>
      </c>
      <c r="L917" t="s">
        <v>1288</v>
      </c>
      <c r="M917" t="s">
        <v>404</v>
      </c>
      <c r="N917" t="s">
        <v>116</v>
      </c>
      <c r="O917" t="s">
        <v>117</v>
      </c>
      <c r="P917">
        <v>96950</v>
      </c>
      <c r="Q917" t="s">
        <v>118</v>
      </c>
      <c r="R917" t="s">
        <v>404</v>
      </c>
      <c r="S917">
        <v>16702346676</v>
      </c>
      <c r="U917">
        <v>561720</v>
      </c>
      <c r="V917" t="s">
        <v>120</v>
      </c>
      <c r="X917" t="s">
        <v>1289</v>
      </c>
      <c r="Y917" t="s">
        <v>581</v>
      </c>
      <c r="Z917" t="s">
        <v>1290</v>
      </c>
      <c r="AA917" t="s">
        <v>803</v>
      </c>
      <c r="AB917" t="s">
        <v>1291</v>
      </c>
      <c r="AC917" t="s">
        <v>404</v>
      </c>
      <c r="AD917" t="s">
        <v>116</v>
      </c>
      <c r="AE917" t="s">
        <v>117</v>
      </c>
      <c r="AF917">
        <v>96950</v>
      </c>
      <c r="AG917" t="s">
        <v>118</v>
      </c>
      <c r="AH917" t="s">
        <v>404</v>
      </c>
      <c r="AI917">
        <v>16702346676</v>
      </c>
      <c r="AK917" t="s">
        <v>1292</v>
      </c>
      <c r="BC917" t="str">
        <f>"37-2012.00"</f>
        <v>37-2012.00</v>
      </c>
      <c r="BD917" t="s">
        <v>424</v>
      </c>
      <c r="BE917" t="s">
        <v>1293</v>
      </c>
      <c r="BF917" t="s">
        <v>1294</v>
      </c>
      <c r="BG917">
        <v>1</v>
      </c>
      <c r="BI917" s="1">
        <v>44168</v>
      </c>
      <c r="BJ917" s="1">
        <v>44532</v>
      </c>
      <c r="BM917">
        <v>40</v>
      </c>
      <c r="BN917">
        <v>0</v>
      </c>
      <c r="BO917">
        <v>7</v>
      </c>
      <c r="BP917">
        <v>7</v>
      </c>
      <c r="BQ917">
        <v>7</v>
      </c>
      <c r="BR917">
        <v>7</v>
      </c>
      <c r="BS917">
        <v>7</v>
      </c>
      <c r="BT917">
        <v>5</v>
      </c>
      <c r="BU917" t="str">
        <f>"7:00 AM"</f>
        <v>7:00 AM</v>
      </c>
      <c r="BV917" t="str">
        <f>"3:00 PM"</f>
        <v>3:00 PM</v>
      </c>
      <c r="BW917" t="s">
        <v>162</v>
      </c>
      <c r="BX917">
        <v>0</v>
      </c>
      <c r="BY917">
        <v>3</v>
      </c>
      <c r="BZ917" t="s">
        <v>111</v>
      </c>
      <c r="CA917">
        <v>0</v>
      </c>
      <c r="CB917" t="s">
        <v>1295</v>
      </c>
      <c r="CC917" t="s">
        <v>1296</v>
      </c>
      <c r="CD917" t="s">
        <v>1297</v>
      </c>
      <c r="CE917" t="s">
        <v>154</v>
      </c>
      <c r="CF917" t="s">
        <v>117</v>
      </c>
      <c r="CG917">
        <v>96950</v>
      </c>
      <c r="CH917" s="3">
        <v>7.59</v>
      </c>
      <c r="CI917" s="3">
        <v>7.59</v>
      </c>
      <c r="CJ917" s="3">
        <v>11.39</v>
      </c>
      <c r="CK917" s="3">
        <v>11.39</v>
      </c>
      <c r="CL917" t="s">
        <v>132</v>
      </c>
      <c r="CM917" t="s">
        <v>119</v>
      </c>
      <c r="CN917" t="s">
        <v>133</v>
      </c>
      <c r="CP917" t="s">
        <v>111</v>
      </c>
      <c r="CQ917" t="s">
        <v>134</v>
      </c>
      <c r="CR917" t="s">
        <v>111</v>
      </c>
      <c r="CS917" t="s">
        <v>134</v>
      </c>
      <c r="CT917" t="s">
        <v>119</v>
      </c>
      <c r="CU917" t="s">
        <v>134</v>
      </c>
      <c r="CV917" t="s">
        <v>119</v>
      </c>
      <c r="CW917" t="s">
        <v>1298</v>
      </c>
      <c r="CX917">
        <v>16702346676</v>
      </c>
      <c r="CY917" t="s">
        <v>1292</v>
      </c>
      <c r="CZ917" t="s">
        <v>119</v>
      </c>
      <c r="DA917" t="s">
        <v>134</v>
      </c>
      <c r="DB917" t="s">
        <v>111</v>
      </c>
      <c r="DC917" t="s">
        <v>1299</v>
      </c>
      <c r="DD917" t="s">
        <v>1299</v>
      </c>
      <c r="DF917" t="s">
        <v>1300</v>
      </c>
    </row>
    <row r="918" spans="1:110" ht="15" customHeight="1" x14ac:dyDescent="0.25">
      <c r="A918" t="s">
        <v>303</v>
      </c>
      <c r="B918" t="s">
        <v>137</v>
      </c>
      <c r="C918" s="1">
        <v>44137.989568865742</v>
      </c>
      <c r="D918" s="1">
        <v>44182</v>
      </c>
      <c r="E918" t="s">
        <v>110</v>
      </c>
      <c r="G918" t="s">
        <v>111</v>
      </c>
      <c r="H918" t="s">
        <v>111</v>
      </c>
      <c r="I918" t="s">
        <v>111</v>
      </c>
      <c r="J918" t="s">
        <v>304</v>
      </c>
      <c r="K918" t="s">
        <v>305</v>
      </c>
      <c r="L918" t="s">
        <v>306</v>
      </c>
      <c r="N918" t="s">
        <v>116</v>
      </c>
      <c r="O918" t="s">
        <v>117</v>
      </c>
      <c r="P918">
        <v>96950</v>
      </c>
      <c r="Q918" t="s">
        <v>118</v>
      </c>
      <c r="S918">
        <v>16702336927</v>
      </c>
      <c r="U918">
        <v>561320</v>
      </c>
      <c r="V918" t="s">
        <v>120</v>
      </c>
      <c r="X918" t="s">
        <v>307</v>
      </c>
      <c r="Y918" t="s">
        <v>308</v>
      </c>
      <c r="Z918" t="s">
        <v>309</v>
      </c>
      <c r="AA918" t="s">
        <v>123</v>
      </c>
      <c r="AB918" t="s">
        <v>306</v>
      </c>
      <c r="AD918" t="s">
        <v>116</v>
      </c>
      <c r="AE918" t="s">
        <v>117</v>
      </c>
      <c r="AF918">
        <v>96950</v>
      </c>
      <c r="AG918" t="s">
        <v>118</v>
      </c>
      <c r="AI918">
        <v>16702336927</v>
      </c>
      <c r="AK918" t="s">
        <v>310</v>
      </c>
      <c r="BC918" t="str">
        <f>"49-9071.00"</f>
        <v>49-9071.00</v>
      </c>
      <c r="BD918" t="s">
        <v>125</v>
      </c>
      <c r="BE918" t="s">
        <v>311</v>
      </c>
      <c r="BF918" t="s">
        <v>312</v>
      </c>
      <c r="BG918">
        <v>5</v>
      </c>
      <c r="BH918">
        <v>5</v>
      </c>
      <c r="BI918" s="1">
        <v>44256</v>
      </c>
      <c r="BJ918" s="1">
        <v>44620</v>
      </c>
      <c r="BK918" s="1">
        <v>44256</v>
      </c>
      <c r="BL918" s="1">
        <v>44620</v>
      </c>
      <c r="BM918">
        <v>40</v>
      </c>
      <c r="BN918">
        <v>0</v>
      </c>
      <c r="BO918">
        <v>8</v>
      </c>
      <c r="BP918">
        <v>8</v>
      </c>
      <c r="BQ918">
        <v>8</v>
      </c>
      <c r="BR918">
        <v>8</v>
      </c>
      <c r="BS918">
        <v>8</v>
      </c>
      <c r="BT918">
        <v>0</v>
      </c>
      <c r="BU918" t="str">
        <f>"7:30 AM"</f>
        <v>7:30 AM</v>
      </c>
      <c r="BV918" t="str">
        <f>"4:30 PM"</f>
        <v>4:30 PM</v>
      </c>
      <c r="BW918" t="s">
        <v>128</v>
      </c>
      <c r="BX918">
        <v>0</v>
      </c>
      <c r="BY918">
        <v>24</v>
      </c>
      <c r="BZ918" t="s">
        <v>111</v>
      </c>
      <c r="CA918">
        <v>0</v>
      </c>
      <c r="CB918" s="2" t="s">
        <v>313</v>
      </c>
      <c r="CC918" t="s">
        <v>314</v>
      </c>
      <c r="CE918" t="s">
        <v>154</v>
      </c>
      <c r="CF918" t="s">
        <v>117</v>
      </c>
      <c r="CG918">
        <v>96950</v>
      </c>
      <c r="CH918" s="3">
        <v>8.7100000000000009</v>
      </c>
      <c r="CI918" s="3">
        <v>8.7100000000000009</v>
      </c>
      <c r="CJ918" s="3">
        <v>13.07</v>
      </c>
      <c r="CK918" s="3">
        <v>13.07</v>
      </c>
      <c r="CL918" t="s">
        <v>132</v>
      </c>
      <c r="CN918" t="s">
        <v>133</v>
      </c>
      <c r="CP918" t="s">
        <v>111</v>
      </c>
      <c r="CQ918" t="s">
        <v>134</v>
      </c>
      <c r="CR918" t="s">
        <v>134</v>
      </c>
      <c r="CS918" t="s">
        <v>134</v>
      </c>
      <c r="CT918" t="s">
        <v>119</v>
      </c>
      <c r="CU918" t="s">
        <v>134</v>
      </c>
      <c r="CV918" t="s">
        <v>119</v>
      </c>
      <c r="CW918" t="s">
        <v>315</v>
      </c>
      <c r="CX918">
        <v>16702336927</v>
      </c>
      <c r="CY918" t="s">
        <v>310</v>
      </c>
      <c r="CZ918" t="s">
        <v>119</v>
      </c>
      <c r="DA918" t="s">
        <v>134</v>
      </c>
      <c r="DB918" t="s">
        <v>111</v>
      </c>
    </row>
    <row r="919" spans="1:110" ht="15" customHeight="1" x14ac:dyDescent="0.25">
      <c r="A919" t="s">
        <v>2220</v>
      </c>
      <c r="B919" t="s">
        <v>137</v>
      </c>
      <c r="C919" s="1">
        <v>44137.993366435185</v>
      </c>
      <c r="D919" s="1">
        <v>44182</v>
      </c>
      <c r="E919" t="s">
        <v>110</v>
      </c>
      <c r="G919" t="s">
        <v>111</v>
      </c>
      <c r="H919" t="s">
        <v>111</v>
      </c>
      <c r="I919" t="s">
        <v>111</v>
      </c>
      <c r="J919" t="s">
        <v>304</v>
      </c>
      <c r="K919" t="s">
        <v>1669</v>
      </c>
      <c r="L919" t="s">
        <v>314</v>
      </c>
      <c r="N919" t="s">
        <v>154</v>
      </c>
      <c r="O919" t="s">
        <v>117</v>
      </c>
      <c r="P919">
        <v>96950</v>
      </c>
      <c r="Q919" t="s">
        <v>118</v>
      </c>
      <c r="S919">
        <v>16702336927</v>
      </c>
      <c r="U919">
        <v>236220</v>
      </c>
      <c r="V919" t="s">
        <v>120</v>
      </c>
      <c r="X919" t="s">
        <v>307</v>
      </c>
      <c r="Y919" t="s">
        <v>308</v>
      </c>
      <c r="Z919" t="s">
        <v>309</v>
      </c>
      <c r="AA919" t="s">
        <v>123</v>
      </c>
      <c r="AB919" t="s">
        <v>306</v>
      </c>
      <c r="AD919" t="s">
        <v>116</v>
      </c>
      <c r="AE919" t="s">
        <v>117</v>
      </c>
      <c r="AF919">
        <v>96950</v>
      </c>
      <c r="AG919" t="s">
        <v>118</v>
      </c>
      <c r="AI919">
        <v>16702336927</v>
      </c>
      <c r="AK919" t="s">
        <v>310</v>
      </c>
      <c r="BC919" t="str">
        <f>"47-2061.00"</f>
        <v>47-2061.00</v>
      </c>
      <c r="BD919" t="s">
        <v>628</v>
      </c>
      <c r="BE919" t="s">
        <v>2221</v>
      </c>
      <c r="BF919" t="s">
        <v>2222</v>
      </c>
      <c r="BG919">
        <v>7</v>
      </c>
      <c r="BH919">
        <v>7</v>
      </c>
      <c r="BI919" s="1">
        <v>44256</v>
      </c>
      <c r="BJ919" s="1">
        <v>44620</v>
      </c>
      <c r="BK919" s="1">
        <v>44256</v>
      </c>
      <c r="BL919" s="1">
        <v>44620</v>
      </c>
      <c r="BM919">
        <v>40</v>
      </c>
      <c r="BN919">
        <v>0</v>
      </c>
      <c r="BO919">
        <v>8</v>
      </c>
      <c r="BP919">
        <v>8</v>
      </c>
      <c r="BQ919">
        <v>8</v>
      </c>
      <c r="BR919">
        <v>8</v>
      </c>
      <c r="BS919">
        <v>8</v>
      </c>
      <c r="BT919">
        <v>0</v>
      </c>
      <c r="BU919" t="str">
        <f>"7:30 AM"</f>
        <v>7:30 AM</v>
      </c>
      <c r="BV919" t="str">
        <f>"4:30 PM"</f>
        <v>4:30 PM</v>
      </c>
      <c r="BW919" t="s">
        <v>128</v>
      </c>
      <c r="BX919">
        <v>0</v>
      </c>
      <c r="BY919">
        <v>12</v>
      </c>
      <c r="BZ919" t="s">
        <v>111</v>
      </c>
      <c r="CA919">
        <v>0</v>
      </c>
      <c r="CB919" s="2" t="s">
        <v>2223</v>
      </c>
      <c r="CC919" t="s">
        <v>314</v>
      </c>
      <c r="CE919" t="s">
        <v>154</v>
      </c>
      <c r="CF919" t="s">
        <v>117</v>
      </c>
      <c r="CG919">
        <v>96950</v>
      </c>
      <c r="CH919" s="3">
        <v>8.9700000000000006</v>
      </c>
      <c r="CI919" s="3">
        <v>8.9700000000000006</v>
      </c>
      <c r="CJ919" s="3">
        <v>13.46</v>
      </c>
      <c r="CK919" s="3">
        <v>13.46</v>
      </c>
      <c r="CL919" t="s">
        <v>132</v>
      </c>
      <c r="CN919" t="s">
        <v>133</v>
      </c>
      <c r="CP919" t="s">
        <v>111</v>
      </c>
      <c r="CQ919" t="s">
        <v>134</v>
      </c>
      <c r="CR919" t="s">
        <v>134</v>
      </c>
      <c r="CS919" t="s">
        <v>134</v>
      </c>
      <c r="CT919" t="s">
        <v>119</v>
      </c>
      <c r="CU919" t="s">
        <v>134</v>
      </c>
      <c r="CV919" t="s">
        <v>119</v>
      </c>
      <c r="CW919" t="s">
        <v>315</v>
      </c>
      <c r="CX919">
        <v>16702336927</v>
      </c>
      <c r="CY919" t="s">
        <v>310</v>
      </c>
      <c r="CZ919" t="s">
        <v>119</v>
      </c>
      <c r="DA919" t="s">
        <v>134</v>
      </c>
      <c r="DB919" t="s">
        <v>111</v>
      </c>
    </row>
    <row r="920" spans="1:110" ht="15" customHeight="1" x14ac:dyDescent="0.25">
      <c r="A920" t="s">
        <v>2978</v>
      </c>
      <c r="B920" t="s">
        <v>137</v>
      </c>
      <c r="C920" s="1">
        <v>44137.99831678241</v>
      </c>
      <c r="D920" s="1">
        <v>44182</v>
      </c>
      <c r="E920" t="s">
        <v>110</v>
      </c>
      <c r="G920" t="s">
        <v>111</v>
      </c>
      <c r="H920" t="s">
        <v>111</v>
      </c>
      <c r="I920" t="s">
        <v>111</v>
      </c>
      <c r="J920" t="s">
        <v>304</v>
      </c>
      <c r="K920" t="s">
        <v>305</v>
      </c>
      <c r="L920" t="s">
        <v>306</v>
      </c>
      <c r="N920" t="s">
        <v>116</v>
      </c>
      <c r="O920" t="s">
        <v>117</v>
      </c>
      <c r="P920">
        <v>96950</v>
      </c>
      <c r="Q920" t="s">
        <v>118</v>
      </c>
      <c r="S920">
        <v>16702336927</v>
      </c>
      <c r="U920">
        <v>561320</v>
      </c>
      <c r="V920" t="s">
        <v>120</v>
      </c>
      <c r="X920" t="s">
        <v>307</v>
      </c>
      <c r="Y920" t="s">
        <v>308</v>
      </c>
      <c r="Z920" t="s">
        <v>309</v>
      </c>
      <c r="AA920" t="s">
        <v>123</v>
      </c>
      <c r="AB920" t="s">
        <v>306</v>
      </c>
      <c r="AD920" t="s">
        <v>116</v>
      </c>
      <c r="AE920" t="s">
        <v>117</v>
      </c>
      <c r="AF920">
        <v>96950</v>
      </c>
      <c r="AG920" t="s">
        <v>118</v>
      </c>
      <c r="AI920">
        <v>16702336927</v>
      </c>
      <c r="AK920" t="s">
        <v>310</v>
      </c>
      <c r="BC920" t="str">
        <f>"49-9071.00"</f>
        <v>49-9071.00</v>
      </c>
      <c r="BD920" t="s">
        <v>125</v>
      </c>
      <c r="BE920" t="s">
        <v>311</v>
      </c>
      <c r="BF920" t="s">
        <v>312</v>
      </c>
      <c r="BG920">
        <v>7</v>
      </c>
      <c r="BH920">
        <v>7</v>
      </c>
      <c r="BI920" s="1">
        <v>44256</v>
      </c>
      <c r="BJ920" s="1">
        <v>44620</v>
      </c>
      <c r="BK920" s="1">
        <v>44256</v>
      </c>
      <c r="BL920" s="1">
        <v>44620</v>
      </c>
      <c r="BM920">
        <v>40</v>
      </c>
      <c r="BN920">
        <v>0</v>
      </c>
      <c r="BO920">
        <v>8</v>
      </c>
      <c r="BP920">
        <v>8</v>
      </c>
      <c r="BQ920">
        <v>8</v>
      </c>
      <c r="BR920">
        <v>8</v>
      </c>
      <c r="BS920">
        <v>8</v>
      </c>
      <c r="BT920">
        <v>0</v>
      </c>
      <c r="BU920" t="str">
        <f>"7:30 AM"</f>
        <v>7:30 AM</v>
      </c>
      <c r="BV920" t="str">
        <f>"4:30 PM"</f>
        <v>4:30 PM</v>
      </c>
      <c r="BW920" t="s">
        <v>128</v>
      </c>
      <c r="BX920">
        <v>0</v>
      </c>
      <c r="BY920">
        <v>24</v>
      </c>
      <c r="BZ920" t="s">
        <v>111</v>
      </c>
      <c r="CA920">
        <v>0</v>
      </c>
      <c r="CB920" s="2" t="s">
        <v>313</v>
      </c>
      <c r="CC920" t="s">
        <v>314</v>
      </c>
      <c r="CE920" t="s">
        <v>154</v>
      </c>
      <c r="CF920" t="s">
        <v>117</v>
      </c>
      <c r="CG920">
        <v>96950</v>
      </c>
      <c r="CH920" s="3">
        <v>8.7100000000000009</v>
      </c>
      <c r="CI920" s="3">
        <v>8.7100000000000009</v>
      </c>
      <c r="CJ920" s="3">
        <v>13.07</v>
      </c>
      <c r="CK920" s="3">
        <v>13.07</v>
      </c>
      <c r="CL920" t="s">
        <v>132</v>
      </c>
      <c r="CN920" t="s">
        <v>133</v>
      </c>
      <c r="CP920" t="s">
        <v>111</v>
      </c>
      <c r="CQ920" t="s">
        <v>134</v>
      </c>
      <c r="CR920" t="s">
        <v>134</v>
      </c>
      <c r="CS920" t="s">
        <v>134</v>
      </c>
      <c r="CT920" t="s">
        <v>119</v>
      </c>
      <c r="CU920" t="s">
        <v>134</v>
      </c>
      <c r="CV920" t="s">
        <v>119</v>
      </c>
      <c r="CW920" t="s">
        <v>315</v>
      </c>
      <c r="CX920">
        <v>16702336927</v>
      </c>
      <c r="CY920" t="s">
        <v>310</v>
      </c>
      <c r="CZ920" t="s">
        <v>119</v>
      </c>
      <c r="DA920" t="s">
        <v>134</v>
      </c>
      <c r="DB920" t="s">
        <v>111</v>
      </c>
    </row>
    <row r="921" spans="1:110" ht="15" customHeight="1" x14ac:dyDescent="0.25">
      <c r="A921" t="s">
        <v>354</v>
      </c>
      <c r="B921" t="s">
        <v>193</v>
      </c>
      <c r="C921" s="1">
        <v>44138.047863657404</v>
      </c>
      <c r="D921" s="1">
        <v>44173</v>
      </c>
      <c r="E921" t="s">
        <v>138</v>
      </c>
      <c r="F921" s="1">
        <v>44074.833333333336</v>
      </c>
      <c r="G921" t="s">
        <v>134</v>
      </c>
      <c r="H921" t="s">
        <v>111</v>
      </c>
      <c r="I921" t="s">
        <v>111</v>
      </c>
      <c r="J921" t="s">
        <v>355</v>
      </c>
      <c r="L921" t="s">
        <v>356</v>
      </c>
      <c r="M921" t="s">
        <v>357</v>
      </c>
      <c r="N921" t="s">
        <v>154</v>
      </c>
      <c r="O921" t="s">
        <v>117</v>
      </c>
      <c r="P921">
        <v>96950</v>
      </c>
      <c r="Q921" t="s">
        <v>118</v>
      </c>
      <c r="R921" t="s">
        <v>358</v>
      </c>
      <c r="S921">
        <v>16702352653</v>
      </c>
      <c r="T921">
        <v>324</v>
      </c>
      <c r="U921">
        <v>424490</v>
      </c>
      <c r="V921" t="s">
        <v>120</v>
      </c>
      <c r="X921" t="s">
        <v>359</v>
      </c>
      <c r="Y921" t="s">
        <v>360</v>
      </c>
      <c r="Z921" t="s">
        <v>361</v>
      </c>
      <c r="AA921" t="s">
        <v>362</v>
      </c>
      <c r="AB921" t="s">
        <v>356</v>
      </c>
      <c r="AC921" t="s">
        <v>357</v>
      </c>
      <c r="AD921" t="s">
        <v>154</v>
      </c>
      <c r="AE921" t="s">
        <v>117</v>
      </c>
      <c r="AF921">
        <v>96950</v>
      </c>
      <c r="AG921" t="s">
        <v>118</v>
      </c>
      <c r="AH921" t="s">
        <v>358</v>
      </c>
      <c r="AI921">
        <v>16702352653</v>
      </c>
      <c r="AJ921">
        <v>324</v>
      </c>
      <c r="AK921" t="s">
        <v>363</v>
      </c>
      <c r="BC921" t="str">
        <f>"11-2022.00"</f>
        <v>11-2022.00</v>
      </c>
      <c r="BD921" t="s">
        <v>364</v>
      </c>
      <c r="BE921" t="s">
        <v>365</v>
      </c>
      <c r="BF921" t="s">
        <v>366</v>
      </c>
      <c r="BG921">
        <v>1</v>
      </c>
      <c r="BI921" s="1">
        <v>44165</v>
      </c>
      <c r="BJ921" s="1">
        <v>45259</v>
      </c>
      <c r="BM921">
        <v>40</v>
      </c>
      <c r="BN921">
        <v>0</v>
      </c>
      <c r="BO921">
        <v>8</v>
      </c>
      <c r="BP921">
        <v>8</v>
      </c>
      <c r="BQ921">
        <v>8</v>
      </c>
      <c r="BR921">
        <v>8</v>
      </c>
      <c r="BS921">
        <v>8</v>
      </c>
      <c r="BT921">
        <v>0</v>
      </c>
      <c r="BU921" t="str">
        <f>"8:00 AM"</f>
        <v>8:00 AM</v>
      </c>
      <c r="BV921" t="str">
        <f>"5:00 PM"</f>
        <v>5:00 PM</v>
      </c>
      <c r="BW921" t="s">
        <v>349</v>
      </c>
      <c r="BX921">
        <v>0</v>
      </c>
      <c r="BY921">
        <v>24</v>
      </c>
      <c r="BZ921" t="s">
        <v>134</v>
      </c>
      <c r="CA921">
        <v>5</v>
      </c>
      <c r="CB921" s="2" t="s">
        <v>367</v>
      </c>
      <c r="CC921" t="s">
        <v>356</v>
      </c>
      <c r="CD921" t="s">
        <v>357</v>
      </c>
      <c r="CE921" t="s">
        <v>154</v>
      </c>
      <c r="CF921" t="s">
        <v>117</v>
      </c>
      <c r="CG921">
        <v>96950</v>
      </c>
      <c r="CH921" s="3">
        <v>15.24</v>
      </c>
      <c r="CI921" s="3">
        <v>16</v>
      </c>
      <c r="CJ921" s="3">
        <v>22.86</v>
      </c>
      <c r="CK921" s="3">
        <v>24</v>
      </c>
      <c r="CL921" t="s">
        <v>132</v>
      </c>
      <c r="CN921" t="s">
        <v>133</v>
      </c>
      <c r="CP921" t="s">
        <v>111</v>
      </c>
      <c r="CQ921" t="s">
        <v>134</v>
      </c>
      <c r="CR921" t="s">
        <v>111</v>
      </c>
      <c r="CS921" t="s">
        <v>134</v>
      </c>
      <c r="CT921" t="s">
        <v>134</v>
      </c>
      <c r="CU921" t="s">
        <v>134</v>
      </c>
      <c r="CV921" t="s">
        <v>119</v>
      </c>
      <c r="CW921" t="s">
        <v>368</v>
      </c>
      <c r="CX921">
        <v>16702352653</v>
      </c>
      <c r="CY921" t="s">
        <v>363</v>
      </c>
      <c r="CZ921" t="s">
        <v>335</v>
      </c>
      <c r="DA921" t="s">
        <v>134</v>
      </c>
      <c r="DB921" t="s">
        <v>111</v>
      </c>
    </row>
    <row r="922" spans="1:110" ht="15" customHeight="1" x14ac:dyDescent="0.25">
      <c r="A922" t="s">
        <v>9140</v>
      </c>
      <c r="B922" t="s">
        <v>193</v>
      </c>
      <c r="C922" s="1">
        <v>44138.101286689816</v>
      </c>
      <c r="D922" s="1">
        <v>44194</v>
      </c>
      <c r="E922" t="s">
        <v>110</v>
      </c>
      <c r="G922" t="s">
        <v>111</v>
      </c>
      <c r="H922" t="s">
        <v>111</v>
      </c>
      <c r="I922" t="s">
        <v>111</v>
      </c>
      <c r="J922" t="s">
        <v>9141</v>
      </c>
      <c r="K922" t="s">
        <v>9142</v>
      </c>
      <c r="L922" t="s">
        <v>1105</v>
      </c>
      <c r="N922" t="s">
        <v>116</v>
      </c>
      <c r="O922" t="s">
        <v>117</v>
      </c>
      <c r="P922">
        <v>96950</v>
      </c>
      <c r="Q922" t="s">
        <v>118</v>
      </c>
      <c r="S922">
        <v>16702358748</v>
      </c>
      <c r="U922">
        <v>42371</v>
      </c>
      <c r="V922" t="s">
        <v>120</v>
      </c>
      <c r="X922" t="s">
        <v>1781</v>
      </c>
      <c r="Y922" t="s">
        <v>1782</v>
      </c>
      <c r="Z922" t="s">
        <v>1783</v>
      </c>
      <c r="AA922" t="s">
        <v>549</v>
      </c>
      <c r="AB922" t="s">
        <v>1784</v>
      </c>
      <c r="AD922" t="s">
        <v>116</v>
      </c>
      <c r="AE922" t="s">
        <v>117</v>
      </c>
      <c r="AF922">
        <v>96950</v>
      </c>
      <c r="AG922" t="s">
        <v>118</v>
      </c>
      <c r="AI922">
        <v>16702358748</v>
      </c>
      <c r="AK922" t="s">
        <v>1111</v>
      </c>
      <c r="BC922" t="str">
        <f>"43-3031.00"</f>
        <v>43-3031.00</v>
      </c>
      <c r="BD922" t="s">
        <v>176</v>
      </c>
      <c r="BE922" t="s">
        <v>9143</v>
      </c>
      <c r="BF922" t="s">
        <v>745</v>
      </c>
      <c r="BG922">
        <v>3</v>
      </c>
      <c r="BI922" s="1">
        <v>44197</v>
      </c>
      <c r="BJ922" s="1">
        <v>44561</v>
      </c>
      <c r="BM922">
        <v>35</v>
      </c>
      <c r="BN922">
        <v>0</v>
      </c>
      <c r="BO922">
        <v>7</v>
      </c>
      <c r="BP922">
        <v>7</v>
      </c>
      <c r="BQ922">
        <v>7</v>
      </c>
      <c r="BR922">
        <v>7</v>
      </c>
      <c r="BS922">
        <v>7</v>
      </c>
      <c r="BT922">
        <v>0</v>
      </c>
      <c r="BU922" t="str">
        <f>"9:00 AM"</f>
        <v>9:00 AM</v>
      </c>
      <c r="BV922" t="str">
        <f>"5:00 PM"</f>
        <v>5:00 PM</v>
      </c>
      <c r="BW922" t="s">
        <v>349</v>
      </c>
      <c r="BX922">
        <v>0</v>
      </c>
      <c r="BY922">
        <v>12</v>
      </c>
      <c r="BZ922" t="s">
        <v>111</v>
      </c>
      <c r="CA922">
        <v>0</v>
      </c>
      <c r="CB922" t="s">
        <v>9144</v>
      </c>
      <c r="CC922" t="s">
        <v>1780</v>
      </c>
      <c r="CE922" t="s">
        <v>116</v>
      </c>
      <c r="CF922" t="s">
        <v>117</v>
      </c>
      <c r="CG922">
        <v>96950</v>
      </c>
      <c r="CH922" s="3">
        <v>9.49</v>
      </c>
      <c r="CI922" s="3">
        <v>9.49</v>
      </c>
      <c r="CJ922" s="3">
        <v>14.23</v>
      </c>
      <c r="CK922" s="3">
        <v>14.23</v>
      </c>
      <c r="CL922" t="s">
        <v>132</v>
      </c>
      <c r="CN922" t="s">
        <v>133</v>
      </c>
      <c r="CP922" t="s">
        <v>111</v>
      </c>
      <c r="CQ922" t="s">
        <v>134</v>
      </c>
      <c r="CR922" t="s">
        <v>111</v>
      </c>
      <c r="CS922" t="s">
        <v>134</v>
      </c>
      <c r="CT922" t="s">
        <v>119</v>
      </c>
      <c r="CU922" t="s">
        <v>134</v>
      </c>
      <c r="CV922" t="s">
        <v>119</v>
      </c>
      <c r="CW922" t="s">
        <v>6075</v>
      </c>
      <c r="CX922">
        <v>16702358748</v>
      </c>
      <c r="CY922" t="s">
        <v>1111</v>
      </c>
      <c r="CZ922" t="s">
        <v>119</v>
      </c>
      <c r="DA922" t="s">
        <v>134</v>
      </c>
      <c r="DB922" t="s">
        <v>111</v>
      </c>
    </row>
    <row r="923" spans="1:110" ht="15" customHeight="1" x14ac:dyDescent="0.25">
      <c r="A923" t="s">
        <v>4701</v>
      </c>
      <c r="B923" t="s">
        <v>109</v>
      </c>
      <c r="C923" s="1">
        <v>44138.153723611111</v>
      </c>
      <c r="D923" s="1">
        <v>44166</v>
      </c>
      <c r="E923" t="s">
        <v>138</v>
      </c>
      <c r="F923" s="1">
        <v>44103.833333333336</v>
      </c>
      <c r="G923" t="s">
        <v>111</v>
      </c>
      <c r="H923" t="s">
        <v>111</v>
      </c>
      <c r="I923" t="s">
        <v>111</v>
      </c>
      <c r="J923" t="s">
        <v>1380</v>
      </c>
      <c r="K923" t="s">
        <v>1381</v>
      </c>
      <c r="L923" t="s">
        <v>1382</v>
      </c>
      <c r="M923" t="s">
        <v>1383</v>
      </c>
      <c r="N923" t="s">
        <v>116</v>
      </c>
      <c r="O923" t="s">
        <v>117</v>
      </c>
      <c r="P923">
        <v>96950</v>
      </c>
      <c r="Q923" t="s">
        <v>118</v>
      </c>
      <c r="S923">
        <v>16702346284</v>
      </c>
      <c r="U923">
        <v>7139</v>
      </c>
      <c r="V923" t="s">
        <v>120</v>
      </c>
      <c r="X923" t="s">
        <v>1384</v>
      </c>
      <c r="Y923" t="s">
        <v>1385</v>
      </c>
      <c r="AA923" t="s">
        <v>123</v>
      </c>
      <c r="AB923" t="s">
        <v>1383</v>
      </c>
      <c r="AD923" t="s">
        <v>116</v>
      </c>
      <c r="AE923" t="s">
        <v>117</v>
      </c>
      <c r="AF923">
        <v>96950</v>
      </c>
      <c r="AG923" t="s">
        <v>118</v>
      </c>
      <c r="AI923">
        <v>16702346284</v>
      </c>
      <c r="AK923" t="s">
        <v>1386</v>
      </c>
      <c r="BC923" t="str">
        <f>"25-3021.00"</f>
        <v>25-3021.00</v>
      </c>
      <c r="BD923" t="s">
        <v>1387</v>
      </c>
      <c r="BE923" t="s">
        <v>1388</v>
      </c>
      <c r="BF923" t="s">
        <v>1389</v>
      </c>
      <c r="BG923">
        <v>1</v>
      </c>
      <c r="BI923" s="1">
        <v>44105</v>
      </c>
      <c r="BJ923" s="1">
        <v>44469</v>
      </c>
      <c r="BM923">
        <v>35</v>
      </c>
      <c r="BN923">
        <v>0</v>
      </c>
      <c r="BO923">
        <v>7</v>
      </c>
      <c r="BP923">
        <v>7</v>
      </c>
      <c r="BQ923">
        <v>7</v>
      </c>
      <c r="BR923">
        <v>7</v>
      </c>
      <c r="BS923">
        <v>7</v>
      </c>
      <c r="BT923">
        <v>0</v>
      </c>
      <c r="BU923" t="str">
        <f>"9:00 AM"</f>
        <v>9:00 AM</v>
      </c>
      <c r="BV923" t="str">
        <f>"5:00 PM"</f>
        <v>5:00 PM</v>
      </c>
      <c r="BW923" t="s">
        <v>128</v>
      </c>
      <c r="BX923">
        <v>0</v>
      </c>
      <c r="BY923">
        <v>24</v>
      </c>
      <c r="BZ923" t="s">
        <v>111</v>
      </c>
      <c r="CA923">
        <v>0</v>
      </c>
      <c r="CB923" t="s">
        <v>4702</v>
      </c>
      <c r="CC923" t="s">
        <v>1359</v>
      </c>
      <c r="CD923" t="s">
        <v>1383</v>
      </c>
      <c r="CE923" t="s">
        <v>116</v>
      </c>
      <c r="CF923" t="s">
        <v>117</v>
      </c>
      <c r="CG923">
        <v>96950</v>
      </c>
      <c r="CH923" s="3">
        <v>22.66</v>
      </c>
      <c r="CI923" s="3">
        <v>22.66</v>
      </c>
      <c r="CJ923" s="3">
        <v>33.99</v>
      </c>
      <c r="CK923" s="3">
        <v>33.99</v>
      </c>
      <c r="CL923" t="s">
        <v>132</v>
      </c>
      <c r="CN923" t="s">
        <v>133</v>
      </c>
      <c r="CP923" t="s">
        <v>111</v>
      </c>
      <c r="CQ923" t="s">
        <v>134</v>
      </c>
      <c r="CR923" t="s">
        <v>134</v>
      </c>
      <c r="CS923" t="s">
        <v>134</v>
      </c>
      <c r="CT923" t="s">
        <v>134</v>
      </c>
      <c r="CU923" t="s">
        <v>134</v>
      </c>
      <c r="CV923" t="s">
        <v>134</v>
      </c>
      <c r="CW923" t="s">
        <v>164</v>
      </c>
      <c r="CX923">
        <v>16702346284</v>
      </c>
      <c r="CY923" t="s">
        <v>1386</v>
      </c>
      <c r="CZ923" t="s">
        <v>119</v>
      </c>
      <c r="DA923" t="s">
        <v>134</v>
      </c>
      <c r="DB923" t="s">
        <v>111</v>
      </c>
    </row>
    <row r="924" spans="1:110" ht="15" customHeight="1" x14ac:dyDescent="0.25">
      <c r="A924" t="s">
        <v>8832</v>
      </c>
      <c r="B924" t="s">
        <v>109</v>
      </c>
      <c r="C924" s="1">
        <v>44138.284490046295</v>
      </c>
      <c r="D924" s="1">
        <v>44194</v>
      </c>
      <c r="E924" t="s">
        <v>110</v>
      </c>
      <c r="G924" t="s">
        <v>111</v>
      </c>
      <c r="H924" t="s">
        <v>111</v>
      </c>
      <c r="I924" t="s">
        <v>111</v>
      </c>
      <c r="J924" t="s">
        <v>8833</v>
      </c>
      <c r="K924" t="s">
        <v>8834</v>
      </c>
      <c r="L924" t="s">
        <v>7088</v>
      </c>
      <c r="M924" t="s">
        <v>7089</v>
      </c>
      <c r="N924" t="s">
        <v>116</v>
      </c>
      <c r="O924" t="s">
        <v>117</v>
      </c>
      <c r="P924">
        <v>96950</v>
      </c>
      <c r="Q924" t="s">
        <v>118</v>
      </c>
      <c r="R924" t="s">
        <v>119</v>
      </c>
      <c r="S924">
        <v>16707850702</v>
      </c>
      <c r="T924">
        <v>0</v>
      </c>
      <c r="U924">
        <v>561320</v>
      </c>
      <c r="V924" t="s">
        <v>120</v>
      </c>
      <c r="X924" t="s">
        <v>3756</v>
      </c>
      <c r="Y924" t="s">
        <v>3757</v>
      </c>
      <c r="Z924" t="s">
        <v>465</v>
      </c>
      <c r="AA924" t="s">
        <v>6537</v>
      </c>
      <c r="AB924" t="s">
        <v>7088</v>
      </c>
      <c r="AC924" t="s">
        <v>7089</v>
      </c>
      <c r="AD924" t="s">
        <v>116</v>
      </c>
      <c r="AE924" t="s">
        <v>117</v>
      </c>
      <c r="AF924">
        <v>96950</v>
      </c>
      <c r="AG924" t="s">
        <v>118</v>
      </c>
      <c r="AH924" t="s">
        <v>119</v>
      </c>
      <c r="AI924">
        <v>16707850702</v>
      </c>
      <c r="AJ924">
        <v>0</v>
      </c>
      <c r="AK924" t="s">
        <v>7090</v>
      </c>
      <c r="BC924" t="str">
        <f>"49-9071.00"</f>
        <v>49-9071.00</v>
      </c>
      <c r="BD924" t="s">
        <v>125</v>
      </c>
      <c r="BE924" t="s">
        <v>7091</v>
      </c>
      <c r="BF924" t="s">
        <v>2886</v>
      </c>
      <c r="BG924">
        <v>10</v>
      </c>
      <c r="BI924" s="1">
        <v>44228</v>
      </c>
      <c r="BJ924" s="1">
        <v>44592</v>
      </c>
      <c r="BM924">
        <v>35</v>
      </c>
      <c r="BN924">
        <v>0</v>
      </c>
      <c r="BO924">
        <v>7</v>
      </c>
      <c r="BP924">
        <v>7</v>
      </c>
      <c r="BQ924">
        <v>7</v>
      </c>
      <c r="BR924">
        <v>7</v>
      </c>
      <c r="BS924">
        <v>7</v>
      </c>
      <c r="BT924">
        <v>0</v>
      </c>
      <c r="BU924" t="str">
        <f>"8:00 AM"</f>
        <v>8:00 AM</v>
      </c>
      <c r="BV924" t="str">
        <f>"4:00 PM"</f>
        <v>4:00 PM</v>
      </c>
      <c r="BW924" t="s">
        <v>128</v>
      </c>
      <c r="BX924">
        <v>0</v>
      </c>
      <c r="BY924">
        <v>12</v>
      </c>
      <c r="BZ924" t="s">
        <v>111</v>
      </c>
      <c r="CA924">
        <v>0</v>
      </c>
      <c r="CB924" t="s">
        <v>8835</v>
      </c>
      <c r="CC924" t="s">
        <v>7088</v>
      </c>
      <c r="CD924" t="s">
        <v>3755</v>
      </c>
      <c r="CE924" t="s">
        <v>116</v>
      </c>
      <c r="CF924" t="s">
        <v>117</v>
      </c>
      <c r="CG924">
        <v>96950</v>
      </c>
      <c r="CH924" s="3">
        <v>8.7100000000000009</v>
      </c>
      <c r="CI924" s="3">
        <v>8.75</v>
      </c>
      <c r="CJ924" s="3">
        <v>13.07</v>
      </c>
      <c r="CK924" s="3">
        <v>13.13</v>
      </c>
      <c r="CL924" t="s">
        <v>132</v>
      </c>
      <c r="CM924" t="s">
        <v>268</v>
      </c>
      <c r="CN924" t="s">
        <v>133</v>
      </c>
      <c r="CP924" t="s">
        <v>111</v>
      </c>
      <c r="CQ924" t="s">
        <v>134</v>
      </c>
      <c r="CR924" t="s">
        <v>134</v>
      </c>
      <c r="CS924" t="s">
        <v>134</v>
      </c>
      <c r="CT924" t="s">
        <v>119</v>
      </c>
      <c r="CU924" t="s">
        <v>134</v>
      </c>
      <c r="CV924" t="s">
        <v>134</v>
      </c>
      <c r="CW924" t="s">
        <v>6542</v>
      </c>
      <c r="CX924">
        <v>16702352743</v>
      </c>
      <c r="CY924" t="s">
        <v>7090</v>
      </c>
      <c r="CZ924" t="s">
        <v>7093</v>
      </c>
      <c r="DA924" t="s">
        <v>134</v>
      </c>
      <c r="DB924" t="s">
        <v>111</v>
      </c>
    </row>
    <row r="925" spans="1:110" ht="15" customHeight="1" x14ac:dyDescent="0.25">
      <c r="A925" t="s">
        <v>9495</v>
      </c>
      <c r="B925" t="s">
        <v>137</v>
      </c>
      <c r="C925" s="1">
        <v>44138.291898611111</v>
      </c>
      <c r="D925" s="1">
        <v>44181</v>
      </c>
      <c r="E925" t="s">
        <v>110</v>
      </c>
      <c r="G925" t="s">
        <v>111</v>
      </c>
      <c r="H925" t="s">
        <v>111</v>
      </c>
      <c r="I925" t="s">
        <v>111</v>
      </c>
      <c r="J925" t="s">
        <v>8833</v>
      </c>
      <c r="K925" t="s">
        <v>8834</v>
      </c>
      <c r="L925" t="s">
        <v>7088</v>
      </c>
      <c r="M925" t="s">
        <v>3755</v>
      </c>
      <c r="N925" t="s">
        <v>116</v>
      </c>
      <c r="O925" t="s">
        <v>117</v>
      </c>
      <c r="P925">
        <v>96950</v>
      </c>
      <c r="Q925" t="s">
        <v>118</v>
      </c>
      <c r="R925" t="s">
        <v>119</v>
      </c>
      <c r="S925">
        <v>16707850702</v>
      </c>
      <c r="U925">
        <v>561320</v>
      </c>
      <c r="V925" t="s">
        <v>120</v>
      </c>
      <c r="X925" t="s">
        <v>3756</v>
      </c>
      <c r="Y925" t="s">
        <v>3757</v>
      </c>
      <c r="Z925" t="s">
        <v>255</v>
      </c>
      <c r="AA925" t="s">
        <v>6537</v>
      </c>
      <c r="AB925" t="s">
        <v>7088</v>
      </c>
      <c r="AC925" t="s">
        <v>3755</v>
      </c>
      <c r="AD925" t="s">
        <v>116</v>
      </c>
      <c r="AE925" t="s">
        <v>117</v>
      </c>
      <c r="AF925">
        <v>96950</v>
      </c>
      <c r="AG925" t="s">
        <v>118</v>
      </c>
      <c r="AH925" t="s">
        <v>119</v>
      </c>
      <c r="AI925">
        <v>16707850702</v>
      </c>
      <c r="AK925" t="s">
        <v>7090</v>
      </c>
      <c r="BC925" t="str">
        <f>"37-2012.00"</f>
        <v>37-2012.00</v>
      </c>
      <c r="BD925" t="s">
        <v>424</v>
      </c>
      <c r="BE925" t="s">
        <v>9496</v>
      </c>
      <c r="BF925" t="s">
        <v>6539</v>
      </c>
      <c r="BG925">
        <v>10</v>
      </c>
      <c r="BH925">
        <v>10</v>
      </c>
      <c r="BI925" s="1">
        <v>44228</v>
      </c>
      <c r="BJ925" s="1">
        <v>44592</v>
      </c>
      <c r="BK925" s="1">
        <v>44228</v>
      </c>
      <c r="BL925" s="1">
        <v>44592</v>
      </c>
      <c r="BM925">
        <v>35</v>
      </c>
      <c r="BN925">
        <v>0</v>
      </c>
      <c r="BO925">
        <v>7</v>
      </c>
      <c r="BP925">
        <v>7</v>
      </c>
      <c r="BQ925">
        <v>7</v>
      </c>
      <c r="BR925">
        <v>7</v>
      </c>
      <c r="BS925">
        <v>7</v>
      </c>
      <c r="BT925">
        <v>0</v>
      </c>
      <c r="BU925" t="str">
        <f>"8:00 AM"</f>
        <v>8:00 AM</v>
      </c>
      <c r="BV925" t="str">
        <f>"4:00 PM"</f>
        <v>4:00 PM</v>
      </c>
      <c r="BW925" t="s">
        <v>162</v>
      </c>
      <c r="BX925">
        <v>1</v>
      </c>
      <c r="BY925">
        <v>1</v>
      </c>
      <c r="BZ925" t="s">
        <v>111</v>
      </c>
      <c r="CA925">
        <v>0</v>
      </c>
      <c r="CB925" s="2" t="s">
        <v>9497</v>
      </c>
      <c r="CC925" t="s">
        <v>7088</v>
      </c>
      <c r="CD925" t="s">
        <v>3755</v>
      </c>
      <c r="CE925" t="s">
        <v>116</v>
      </c>
      <c r="CF925" t="s">
        <v>117</v>
      </c>
      <c r="CG925">
        <v>96950</v>
      </c>
      <c r="CH925" s="3">
        <v>7.59</v>
      </c>
      <c r="CI925" s="3">
        <v>7.65</v>
      </c>
      <c r="CJ925" s="3">
        <v>11.39</v>
      </c>
      <c r="CK925" s="3">
        <v>11.48</v>
      </c>
      <c r="CL925" t="s">
        <v>132</v>
      </c>
      <c r="CM925" t="s">
        <v>268</v>
      </c>
      <c r="CN925" t="s">
        <v>133</v>
      </c>
      <c r="CP925" t="s">
        <v>111</v>
      </c>
      <c r="CQ925" t="s">
        <v>134</v>
      </c>
      <c r="CR925" t="s">
        <v>134</v>
      </c>
      <c r="CS925" t="s">
        <v>134</v>
      </c>
      <c r="CT925" t="s">
        <v>134</v>
      </c>
      <c r="CU925" t="s">
        <v>134</v>
      </c>
      <c r="CV925" t="s">
        <v>134</v>
      </c>
      <c r="CW925" t="s">
        <v>9498</v>
      </c>
      <c r="CX925">
        <v>16702352743</v>
      </c>
      <c r="CY925" t="s">
        <v>7090</v>
      </c>
      <c r="CZ925" t="s">
        <v>9499</v>
      </c>
      <c r="DA925" t="s">
        <v>134</v>
      </c>
      <c r="DB925" t="s">
        <v>111</v>
      </c>
    </row>
    <row r="926" spans="1:110" ht="15" customHeight="1" x14ac:dyDescent="0.25">
      <c r="A926" t="s">
        <v>2799</v>
      </c>
      <c r="B926" t="s">
        <v>137</v>
      </c>
      <c r="C926" s="1">
        <v>44138.347453472219</v>
      </c>
      <c r="D926" s="1">
        <v>44168</v>
      </c>
      <c r="E926" t="s">
        <v>138</v>
      </c>
      <c r="F926" s="1">
        <v>44103.833333333336</v>
      </c>
      <c r="G926" t="s">
        <v>134</v>
      </c>
      <c r="H926" t="s">
        <v>111</v>
      </c>
      <c r="I926" t="s">
        <v>111</v>
      </c>
      <c r="J926" t="s">
        <v>1218</v>
      </c>
      <c r="K926" t="s">
        <v>1219</v>
      </c>
      <c r="L926" t="s">
        <v>299</v>
      </c>
      <c r="M926" t="s">
        <v>1220</v>
      </c>
      <c r="N926" t="s">
        <v>116</v>
      </c>
      <c r="O926" t="s">
        <v>117</v>
      </c>
      <c r="P926">
        <v>96950</v>
      </c>
      <c r="Q926" t="s">
        <v>118</v>
      </c>
      <c r="S926">
        <v>16704836371</v>
      </c>
      <c r="U926">
        <v>722515</v>
      </c>
      <c r="V926" t="s">
        <v>120</v>
      </c>
      <c r="X926" t="s">
        <v>1221</v>
      </c>
      <c r="Y926" t="s">
        <v>1222</v>
      </c>
      <c r="Z926" t="s">
        <v>1223</v>
      </c>
      <c r="AA926" t="s">
        <v>123</v>
      </c>
      <c r="AB926" t="s">
        <v>299</v>
      </c>
      <c r="AC926" t="s">
        <v>1220</v>
      </c>
      <c r="AD926" t="s">
        <v>116</v>
      </c>
      <c r="AE926" t="s">
        <v>117</v>
      </c>
      <c r="AF926">
        <v>96950</v>
      </c>
      <c r="AG926" t="s">
        <v>118</v>
      </c>
      <c r="AI926">
        <v>16704836371</v>
      </c>
      <c r="AK926" t="s">
        <v>1224</v>
      </c>
      <c r="BC926" t="str">
        <f>"35-2014.00"</f>
        <v>35-2014.00</v>
      </c>
      <c r="BD926" t="s">
        <v>393</v>
      </c>
      <c r="BE926" t="s">
        <v>2800</v>
      </c>
      <c r="BF926" t="s">
        <v>749</v>
      </c>
      <c r="BG926">
        <v>1</v>
      </c>
      <c r="BH926">
        <v>1</v>
      </c>
      <c r="BI926" s="1">
        <v>44105</v>
      </c>
      <c r="BJ926" s="1">
        <v>44469</v>
      </c>
      <c r="BK926" s="1">
        <v>44168</v>
      </c>
      <c r="BL926" s="1">
        <v>44469</v>
      </c>
      <c r="BM926">
        <v>35</v>
      </c>
      <c r="BN926">
        <v>0</v>
      </c>
      <c r="BO926">
        <v>7</v>
      </c>
      <c r="BP926">
        <v>7</v>
      </c>
      <c r="BQ926">
        <v>7</v>
      </c>
      <c r="BR926">
        <v>7</v>
      </c>
      <c r="BS926">
        <v>7</v>
      </c>
      <c r="BT926">
        <v>0</v>
      </c>
      <c r="BU926" t="str">
        <f>"9:00 AM"</f>
        <v>9:00 AM</v>
      </c>
      <c r="BV926" t="str">
        <f>"5:00 PM"</f>
        <v>5:00 PM</v>
      </c>
      <c r="BW926" t="s">
        <v>162</v>
      </c>
      <c r="BX926">
        <v>0</v>
      </c>
      <c r="BY926">
        <v>12</v>
      </c>
      <c r="BZ926" t="s">
        <v>111</v>
      </c>
      <c r="CA926">
        <v>0</v>
      </c>
      <c r="CB926" t="s">
        <v>162</v>
      </c>
      <c r="CC926" t="s">
        <v>226</v>
      </c>
      <c r="CD926" t="s">
        <v>1220</v>
      </c>
      <c r="CE926" t="s">
        <v>154</v>
      </c>
      <c r="CF926" t="s">
        <v>117</v>
      </c>
      <c r="CG926">
        <v>96950</v>
      </c>
      <c r="CH926" s="3">
        <v>10.68</v>
      </c>
      <c r="CI926" s="3">
        <v>10.68</v>
      </c>
      <c r="CJ926" s="3">
        <v>16.02</v>
      </c>
      <c r="CK926" s="3">
        <v>16.02</v>
      </c>
      <c r="CL926" t="s">
        <v>132</v>
      </c>
      <c r="CN926" t="s">
        <v>133</v>
      </c>
      <c r="CP926" t="s">
        <v>111</v>
      </c>
      <c r="CQ926" t="s">
        <v>134</v>
      </c>
      <c r="CR926" t="s">
        <v>134</v>
      </c>
      <c r="CS926" t="s">
        <v>134</v>
      </c>
      <c r="CT926" t="s">
        <v>134</v>
      </c>
      <c r="CU926" t="s">
        <v>134</v>
      </c>
      <c r="CV926" t="s">
        <v>134</v>
      </c>
      <c r="CW926" t="s">
        <v>164</v>
      </c>
      <c r="CX926">
        <v>16704836371</v>
      </c>
      <c r="CY926" t="s">
        <v>1224</v>
      </c>
      <c r="CZ926" t="s">
        <v>119</v>
      </c>
      <c r="DA926" t="s">
        <v>134</v>
      </c>
      <c r="DB926" t="s">
        <v>111</v>
      </c>
    </row>
    <row r="927" spans="1:110" ht="15" customHeight="1" x14ac:dyDescent="0.25">
      <c r="A927" t="s">
        <v>9458</v>
      </c>
      <c r="B927" t="s">
        <v>137</v>
      </c>
      <c r="C927" s="1">
        <v>44138.351285300923</v>
      </c>
      <c r="D927" s="1">
        <v>44168</v>
      </c>
      <c r="E927" t="s">
        <v>138</v>
      </c>
      <c r="F927" s="1">
        <v>44103.833333333336</v>
      </c>
      <c r="G927" t="s">
        <v>111</v>
      </c>
      <c r="H927" t="s">
        <v>111</v>
      </c>
      <c r="I927" t="s">
        <v>111</v>
      </c>
      <c r="J927" t="s">
        <v>1218</v>
      </c>
      <c r="K927" t="s">
        <v>1219</v>
      </c>
      <c r="L927" t="s">
        <v>299</v>
      </c>
      <c r="M927" t="s">
        <v>1220</v>
      </c>
      <c r="N927" t="s">
        <v>116</v>
      </c>
      <c r="O927" t="s">
        <v>117</v>
      </c>
      <c r="P927">
        <v>96950</v>
      </c>
      <c r="Q927" t="s">
        <v>118</v>
      </c>
      <c r="S927">
        <v>16704836371</v>
      </c>
      <c r="U927">
        <v>722515</v>
      </c>
      <c r="V927" t="s">
        <v>120</v>
      </c>
      <c r="X927" t="s">
        <v>1221</v>
      </c>
      <c r="Y927" t="s">
        <v>1222</v>
      </c>
      <c r="Z927" t="s">
        <v>1223</v>
      </c>
      <c r="AA927" t="s">
        <v>123</v>
      </c>
      <c r="AB927" t="s">
        <v>299</v>
      </c>
      <c r="AC927" t="s">
        <v>1220</v>
      </c>
      <c r="AD927" t="s">
        <v>116</v>
      </c>
      <c r="AE927" t="s">
        <v>117</v>
      </c>
      <c r="AF927">
        <v>96950</v>
      </c>
      <c r="AG927" t="s">
        <v>118</v>
      </c>
      <c r="AI927">
        <v>16704836371</v>
      </c>
      <c r="AK927" t="s">
        <v>1224</v>
      </c>
      <c r="BC927" t="str">
        <f>"35-2014.00"</f>
        <v>35-2014.00</v>
      </c>
      <c r="BD927" t="s">
        <v>393</v>
      </c>
      <c r="BE927" t="s">
        <v>2800</v>
      </c>
      <c r="BF927" t="s">
        <v>749</v>
      </c>
      <c r="BG927">
        <v>1</v>
      </c>
      <c r="BH927">
        <v>1</v>
      </c>
      <c r="BI927" s="1">
        <v>44105</v>
      </c>
      <c r="BJ927" s="1">
        <v>44469</v>
      </c>
      <c r="BK927" s="1">
        <v>44168</v>
      </c>
      <c r="BL927" s="1">
        <v>44469</v>
      </c>
      <c r="BM927">
        <v>35</v>
      </c>
      <c r="BN927">
        <v>0</v>
      </c>
      <c r="BO927">
        <v>7</v>
      </c>
      <c r="BP927">
        <v>7</v>
      </c>
      <c r="BQ927">
        <v>7</v>
      </c>
      <c r="BR927">
        <v>7</v>
      </c>
      <c r="BS927">
        <v>7</v>
      </c>
      <c r="BT927">
        <v>0</v>
      </c>
      <c r="BU927" t="str">
        <f>"9:00 AM"</f>
        <v>9:00 AM</v>
      </c>
      <c r="BV927" t="str">
        <f>"5:00 PM"</f>
        <v>5:00 PM</v>
      </c>
      <c r="BW927" t="s">
        <v>162</v>
      </c>
      <c r="BX927">
        <v>0</v>
      </c>
      <c r="BY927">
        <v>12</v>
      </c>
      <c r="BZ927" t="s">
        <v>111</v>
      </c>
      <c r="CA927">
        <v>0</v>
      </c>
      <c r="CB927" t="s">
        <v>162</v>
      </c>
      <c r="CC927" t="s">
        <v>226</v>
      </c>
      <c r="CD927" t="s">
        <v>1220</v>
      </c>
      <c r="CE927" t="s">
        <v>154</v>
      </c>
      <c r="CF927" t="s">
        <v>117</v>
      </c>
      <c r="CG927">
        <v>96950</v>
      </c>
      <c r="CH927" s="3">
        <v>10.68</v>
      </c>
      <c r="CI927" s="3">
        <v>10.68</v>
      </c>
      <c r="CJ927" s="3">
        <v>16.02</v>
      </c>
      <c r="CK927" s="3">
        <v>16.02</v>
      </c>
      <c r="CL927" t="s">
        <v>132</v>
      </c>
      <c r="CN927" t="s">
        <v>133</v>
      </c>
      <c r="CP927" t="s">
        <v>111</v>
      </c>
      <c r="CQ927" t="s">
        <v>134</v>
      </c>
      <c r="CR927" t="s">
        <v>134</v>
      </c>
      <c r="CS927" t="s">
        <v>134</v>
      </c>
      <c r="CT927" t="s">
        <v>134</v>
      </c>
      <c r="CU927" t="s">
        <v>134</v>
      </c>
      <c r="CV927" t="s">
        <v>134</v>
      </c>
      <c r="CW927" t="s">
        <v>164</v>
      </c>
      <c r="CX927">
        <v>16704836371</v>
      </c>
      <c r="CY927" t="s">
        <v>1224</v>
      </c>
      <c r="CZ927" t="s">
        <v>119</v>
      </c>
      <c r="DA927" t="s">
        <v>134</v>
      </c>
      <c r="DB927" t="s">
        <v>111</v>
      </c>
    </row>
    <row r="928" spans="1:110" ht="15" customHeight="1" x14ac:dyDescent="0.25">
      <c r="A928" t="s">
        <v>8244</v>
      </c>
      <c r="B928" t="s">
        <v>137</v>
      </c>
      <c r="C928" s="1">
        <v>44138.765385648148</v>
      </c>
      <c r="D928" s="1">
        <v>44182</v>
      </c>
      <c r="E928" t="s">
        <v>110</v>
      </c>
      <c r="G928" t="s">
        <v>111</v>
      </c>
      <c r="H928" t="s">
        <v>111</v>
      </c>
      <c r="I928" t="s">
        <v>111</v>
      </c>
      <c r="J928" t="s">
        <v>304</v>
      </c>
      <c r="K928" t="s">
        <v>1669</v>
      </c>
      <c r="L928" t="s">
        <v>314</v>
      </c>
      <c r="N928" t="s">
        <v>154</v>
      </c>
      <c r="O928" t="s">
        <v>117</v>
      </c>
      <c r="P928">
        <v>96950</v>
      </c>
      <c r="Q928" t="s">
        <v>118</v>
      </c>
      <c r="S928">
        <v>16702336927</v>
      </c>
      <c r="U928">
        <v>236220</v>
      </c>
      <c r="V928" t="s">
        <v>120</v>
      </c>
      <c r="X928" t="s">
        <v>3605</v>
      </c>
      <c r="Y928" t="s">
        <v>3606</v>
      </c>
      <c r="Z928" t="s">
        <v>3607</v>
      </c>
      <c r="AA928" t="s">
        <v>342</v>
      </c>
      <c r="AB928" t="s">
        <v>3608</v>
      </c>
      <c r="AD928" t="s">
        <v>3609</v>
      </c>
      <c r="AE928" t="s">
        <v>117</v>
      </c>
      <c r="AF928">
        <v>96950</v>
      </c>
      <c r="AG928" t="s">
        <v>118</v>
      </c>
      <c r="AI928">
        <v>16702336927</v>
      </c>
      <c r="AK928" t="s">
        <v>310</v>
      </c>
      <c r="BC928" t="str">
        <f>"47-2051.00"</f>
        <v>47-2051.00</v>
      </c>
      <c r="BD928" t="s">
        <v>2200</v>
      </c>
      <c r="BE928" t="s">
        <v>3610</v>
      </c>
      <c r="BF928" t="s">
        <v>3611</v>
      </c>
      <c r="BG928">
        <v>8</v>
      </c>
      <c r="BH928">
        <v>8</v>
      </c>
      <c r="BI928" s="1">
        <v>44256</v>
      </c>
      <c r="BJ928" s="1">
        <v>44620</v>
      </c>
      <c r="BK928" s="1">
        <v>44256</v>
      </c>
      <c r="BL928" s="1">
        <v>44620</v>
      </c>
      <c r="BM928">
        <v>40</v>
      </c>
      <c r="BN928">
        <v>0</v>
      </c>
      <c r="BO928">
        <v>8</v>
      </c>
      <c r="BP928">
        <v>8</v>
      </c>
      <c r="BQ928">
        <v>8</v>
      </c>
      <c r="BR928">
        <v>8</v>
      </c>
      <c r="BS928">
        <v>8</v>
      </c>
      <c r="BT928">
        <v>0</v>
      </c>
      <c r="BU928" t="str">
        <f>"7:30 AM"</f>
        <v>7:30 AM</v>
      </c>
      <c r="BV928" t="str">
        <f>"4:30 PM"</f>
        <v>4:30 PM</v>
      </c>
      <c r="BW928" t="s">
        <v>128</v>
      </c>
      <c r="BX928">
        <v>0</v>
      </c>
      <c r="BY928">
        <v>3</v>
      </c>
      <c r="BZ928" t="s">
        <v>111</v>
      </c>
      <c r="CA928">
        <v>0</v>
      </c>
      <c r="CB928" s="2" t="s">
        <v>3612</v>
      </c>
      <c r="CC928" t="s">
        <v>314</v>
      </c>
      <c r="CE928" t="s">
        <v>154</v>
      </c>
      <c r="CF928" t="s">
        <v>117</v>
      </c>
      <c r="CG928">
        <v>96950</v>
      </c>
      <c r="CH928" s="3">
        <v>8.34</v>
      </c>
      <c r="CI928" s="3">
        <v>8.34</v>
      </c>
      <c r="CJ928" s="3">
        <v>12.51</v>
      </c>
      <c r="CK928" s="3">
        <v>12.51</v>
      </c>
      <c r="CL928" t="s">
        <v>132</v>
      </c>
      <c r="CN928" t="s">
        <v>133</v>
      </c>
      <c r="CP928" t="s">
        <v>111</v>
      </c>
      <c r="CQ928" t="s">
        <v>134</v>
      </c>
      <c r="CR928" t="s">
        <v>134</v>
      </c>
      <c r="CS928" t="s">
        <v>134</v>
      </c>
      <c r="CT928" t="s">
        <v>119</v>
      </c>
      <c r="CU928" t="s">
        <v>134</v>
      </c>
      <c r="CV928" t="s">
        <v>119</v>
      </c>
      <c r="CW928" t="s">
        <v>315</v>
      </c>
      <c r="CX928">
        <v>16702336927</v>
      </c>
      <c r="CY928" t="s">
        <v>310</v>
      </c>
      <c r="CZ928" t="s">
        <v>119</v>
      </c>
      <c r="DA928" t="s">
        <v>134</v>
      </c>
      <c r="DB928" t="s">
        <v>111</v>
      </c>
    </row>
    <row r="929" spans="1:106" ht="15" customHeight="1" x14ac:dyDescent="0.25">
      <c r="A929" t="s">
        <v>8998</v>
      </c>
      <c r="B929" t="s">
        <v>137</v>
      </c>
      <c r="C929" s="1">
        <v>44138.783132291668</v>
      </c>
      <c r="D929" s="1">
        <v>44182</v>
      </c>
      <c r="E929" t="s">
        <v>110</v>
      </c>
      <c r="G929" t="s">
        <v>111</v>
      </c>
      <c r="H929" t="s">
        <v>111</v>
      </c>
      <c r="I929" t="s">
        <v>111</v>
      </c>
      <c r="J929" t="s">
        <v>304</v>
      </c>
      <c r="K929" t="s">
        <v>1669</v>
      </c>
      <c r="L929" t="s">
        <v>314</v>
      </c>
      <c r="N929" t="s">
        <v>154</v>
      </c>
      <c r="O929" t="s">
        <v>117</v>
      </c>
      <c r="P929">
        <v>96950</v>
      </c>
      <c r="Q929" t="s">
        <v>118</v>
      </c>
      <c r="S929">
        <v>16702336927</v>
      </c>
      <c r="U929">
        <v>236220</v>
      </c>
      <c r="V929" t="s">
        <v>120</v>
      </c>
      <c r="X929" t="s">
        <v>3605</v>
      </c>
      <c r="Y929" t="s">
        <v>3606</v>
      </c>
      <c r="Z929" t="s">
        <v>3607</v>
      </c>
      <c r="AA929" t="s">
        <v>342</v>
      </c>
      <c r="AB929" t="s">
        <v>3608</v>
      </c>
      <c r="AD929" t="s">
        <v>3609</v>
      </c>
      <c r="AE929" t="s">
        <v>117</v>
      </c>
      <c r="AF929">
        <v>96950</v>
      </c>
      <c r="AG929" t="s">
        <v>118</v>
      </c>
      <c r="AI929">
        <v>16702336927</v>
      </c>
      <c r="AK929" t="s">
        <v>310</v>
      </c>
      <c r="BC929" t="str">
        <f>"47-2051.00"</f>
        <v>47-2051.00</v>
      </c>
      <c r="BD929" t="s">
        <v>2200</v>
      </c>
      <c r="BE929" t="s">
        <v>3610</v>
      </c>
      <c r="BF929" t="s">
        <v>3611</v>
      </c>
      <c r="BG929">
        <v>7</v>
      </c>
      <c r="BH929">
        <v>7</v>
      </c>
      <c r="BI929" s="1">
        <v>44256</v>
      </c>
      <c r="BJ929" s="1">
        <v>44620</v>
      </c>
      <c r="BK929" s="1">
        <v>44256</v>
      </c>
      <c r="BL929" s="1">
        <v>44620</v>
      </c>
      <c r="BM929">
        <v>40</v>
      </c>
      <c r="BN929">
        <v>0</v>
      </c>
      <c r="BO929">
        <v>8</v>
      </c>
      <c r="BP929">
        <v>8</v>
      </c>
      <c r="BQ929">
        <v>8</v>
      </c>
      <c r="BR929">
        <v>8</v>
      </c>
      <c r="BS929">
        <v>8</v>
      </c>
      <c r="BT929">
        <v>0</v>
      </c>
      <c r="BU929" t="str">
        <f>"7:30 AM"</f>
        <v>7:30 AM</v>
      </c>
      <c r="BV929" t="str">
        <f>"4:30 PM"</f>
        <v>4:30 PM</v>
      </c>
      <c r="BW929" t="s">
        <v>128</v>
      </c>
      <c r="BX929">
        <v>0</v>
      </c>
      <c r="BY929">
        <v>3</v>
      </c>
      <c r="BZ929" t="s">
        <v>111</v>
      </c>
      <c r="CA929">
        <v>0</v>
      </c>
      <c r="CB929" s="2" t="s">
        <v>3612</v>
      </c>
      <c r="CC929" t="s">
        <v>314</v>
      </c>
      <c r="CE929" t="s">
        <v>154</v>
      </c>
      <c r="CF929" t="s">
        <v>117</v>
      </c>
      <c r="CG929">
        <v>96950</v>
      </c>
      <c r="CH929" s="3">
        <v>8.34</v>
      </c>
      <c r="CI929" s="3">
        <v>8.34</v>
      </c>
      <c r="CJ929" s="3">
        <v>12.51</v>
      </c>
      <c r="CK929" s="3">
        <v>12.51</v>
      </c>
      <c r="CL929" t="s">
        <v>132</v>
      </c>
      <c r="CN929" t="s">
        <v>133</v>
      </c>
      <c r="CP929" t="s">
        <v>111</v>
      </c>
      <c r="CQ929" t="s">
        <v>134</v>
      </c>
      <c r="CR929" t="s">
        <v>134</v>
      </c>
      <c r="CS929" t="s">
        <v>134</v>
      </c>
      <c r="CT929" t="s">
        <v>119</v>
      </c>
      <c r="CU929" t="s">
        <v>134</v>
      </c>
      <c r="CV929" t="s">
        <v>119</v>
      </c>
      <c r="CW929" t="s">
        <v>315</v>
      </c>
      <c r="CX929">
        <v>16702336927</v>
      </c>
      <c r="CY929" t="s">
        <v>310</v>
      </c>
      <c r="CZ929" t="s">
        <v>119</v>
      </c>
      <c r="DA929" t="s">
        <v>134</v>
      </c>
      <c r="DB929" t="s">
        <v>111</v>
      </c>
    </row>
    <row r="930" spans="1:106" ht="15" customHeight="1" x14ac:dyDescent="0.25">
      <c r="A930" t="s">
        <v>5943</v>
      </c>
      <c r="B930" t="s">
        <v>137</v>
      </c>
      <c r="C930" s="1">
        <v>44138.792262615738</v>
      </c>
      <c r="D930" s="1">
        <v>44168</v>
      </c>
      <c r="E930" t="s">
        <v>110</v>
      </c>
      <c r="G930" t="s">
        <v>134</v>
      </c>
      <c r="H930" t="s">
        <v>111</v>
      </c>
      <c r="I930" t="s">
        <v>111</v>
      </c>
      <c r="J930" t="s">
        <v>5543</v>
      </c>
      <c r="K930" t="s">
        <v>5544</v>
      </c>
      <c r="L930" t="s">
        <v>5545</v>
      </c>
      <c r="M930" t="s">
        <v>5546</v>
      </c>
      <c r="N930" t="s">
        <v>116</v>
      </c>
      <c r="O930" t="s">
        <v>117</v>
      </c>
      <c r="P930">
        <v>96950</v>
      </c>
      <c r="Q930" t="s">
        <v>118</v>
      </c>
      <c r="R930" t="s">
        <v>119</v>
      </c>
      <c r="S930">
        <v>16702336696</v>
      </c>
      <c r="U930">
        <v>81219</v>
      </c>
      <c r="V930" t="s">
        <v>120</v>
      </c>
      <c r="X930" t="s">
        <v>5547</v>
      </c>
      <c r="Y930" t="s">
        <v>2767</v>
      </c>
      <c r="AA930" t="s">
        <v>333</v>
      </c>
      <c r="AB930" t="s">
        <v>5545</v>
      </c>
      <c r="AC930" t="s">
        <v>5546</v>
      </c>
      <c r="AD930" t="s">
        <v>116</v>
      </c>
      <c r="AE930" t="s">
        <v>117</v>
      </c>
      <c r="AF930">
        <v>96950</v>
      </c>
      <c r="AG930" t="s">
        <v>118</v>
      </c>
      <c r="AH930" t="s">
        <v>119</v>
      </c>
      <c r="AI930">
        <v>16704848787</v>
      </c>
      <c r="AK930" t="s">
        <v>5548</v>
      </c>
      <c r="BC930" t="str">
        <f>"31-9011.00"</f>
        <v>31-9011.00</v>
      </c>
      <c r="BD930" t="s">
        <v>504</v>
      </c>
      <c r="BE930" t="s">
        <v>5549</v>
      </c>
      <c r="BF930" t="s">
        <v>506</v>
      </c>
      <c r="BG930">
        <v>1</v>
      </c>
      <c r="BH930">
        <v>1</v>
      </c>
      <c r="BI930" s="1">
        <v>44166</v>
      </c>
      <c r="BJ930" s="1">
        <v>45260</v>
      </c>
      <c r="BK930" s="1">
        <v>44168</v>
      </c>
      <c r="BL930" s="1">
        <v>45260</v>
      </c>
      <c r="BM930">
        <v>40</v>
      </c>
      <c r="BN930">
        <v>6</v>
      </c>
      <c r="BO930">
        <v>6</v>
      </c>
      <c r="BP930">
        <v>6</v>
      </c>
      <c r="BQ930">
        <v>6</v>
      </c>
      <c r="BR930">
        <v>0</v>
      </c>
      <c r="BS930">
        <v>8</v>
      </c>
      <c r="BT930">
        <v>8</v>
      </c>
      <c r="BU930" t="str">
        <f>"11:00 AM"</f>
        <v>11:00 AM</v>
      </c>
      <c r="BV930" t="str">
        <f>"1:00 AM"</f>
        <v>1:00 AM</v>
      </c>
      <c r="BW930" t="s">
        <v>162</v>
      </c>
      <c r="BX930">
        <v>0</v>
      </c>
      <c r="BY930">
        <v>18</v>
      </c>
      <c r="BZ930" t="s">
        <v>111</v>
      </c>
      <c r="CA930">
        <v>0</v>
      </c>
      <c r="CB930" t="s">
        <v>5944</v>
      </c>
      <c r="CC930" t="s">
        <v>5551</v>
      </c>
      <c r="CD930" t="s">
        <v>340</v>
      </c>
      <c r="CE930" t="s">
        <v>116</v>
      </c>
      <c r="CF930" t="s">
        <v>117</v>
      </c>
      <c r="CG930">
        <v>96950</v>
      </c>
      <c r="CH930" s="3">
        <v>10.6</v>
      </c>
      <c r="CI930" s="3">
        <v>10.6</v>
      </c>
      <c r="CL930" t="s">
        <v>132</v>
      </c>
      <c r="CM930" t="s">
        <v>286</v>
      </c>
      <c r="CN930" t="s">
        <v>133</v>
      </c>
      <c r="CP930" t="s">
        <v>111</v>
      </c>
      <c r="CQ930" t="s">
        <v>134</v>
      </c>
      <c r="CR930" t="s">
        <v>111</v>
      </c>
      <c r="CS930" t="s">
        <v>111</v>
      </c>
      <c r="CT930" t="s">
        <v>119</v>
      </c>
      <c r="CU930" t="s">
        <v>134</v>
      </c>
      <c r="CV930" t="s">
        <v>119</v>
      </c>
      <c r="CW930" t="s">
        <v>268</v>
      </c>
      <c r="CX930">
        <v>16702336696</v>
      </c>
      <c r="CY930" t="s">
        <v>5552</v>
      </c>
      <c r="CZ930" t="s">
        <v>119</v>
      </c>
      <c r="DA930" t="s">
        <v>134</v>
      </c>
      <c r="DB930" t="s">
        <v>111</v>
      </c>
    </row>
    <row r="931" spans="1:106" ht="15" customHeight="1" x14ac:dyDescent="0.25">
      <c r="A931" t="s">
        <v>8273</v>
      </c>
      <c r="B931" t="s">
        <v>137</v>
      </c>
      <c r="C931" s="1">
        <v>44138.803464004632</v>
      </c>
      <c r="D931" s="1">
        <v>44169</v>
      </c>
      <c r="E931" t="s">
        <v>138</v>
      </c>
      <c r="F931" s="1">
        <v>44195.791666666664</v>
      </c>
      <c r="G931" t="s">
        <v>134</v>
      </c>
      <c r="H931" t="s">
        <v>111</v>
      </c>
      <c r="I931" t="s">
        <v>111</v>
      </c>
      <c r="J931" t="s">
        <v>8274</v>
      </c>
      <c r="L931" t="s">
        <v>7886</v>
      </c>
      <c r="M931" t="s">
        <v>8275</v>
      </c>
      <c r="N931" t="s">
        <v>154</v>
      </c>
      <c r="O931" t="s">
        <v>117</v>
      </c>
      <c r="P931">
        <v>96950</v>
      </c>
      <c r="Q931" t="s">
        <v>118</v>
      </c>
      <c r="S931">
        <v>16702346552</v>
      </c>
      <c r="U931">
        <v>53111</v>
      </c>
      <c r="V931" t="s">
        <v>120</v>
      </c>
      <c r="X931" t="s">
        <v>1898</v>
      </c>
      <c r="Y931" t="s">
        <v>8276</v>
      </c>
      <c r="Z931" t="s">
        <v>8277</v>
      </c>
      <c r="AA931" t="s">
        <v>7890</v>
      </c>
      <c r="AB931" t="s">
        <v>7886</v>
      </c>
      <c r="AC931" t="s">
        <v>8278</v>
      </c>
      <c r="AD931" t="s">
        <v>154</v>
      </c>
      <c r="AE931" t="s">
        <v>117</v>
      </c>
      <c r="AF931">
        <v>96950</v>
      </c>
      <c r="AG931" t="s">
        <v>118</v>
      </c>
      <c r="AI931">
        <v>16702346552</v>
      </c>
      <c r="AK931" t="s">
        <v>8279</v>
      </c>
      <c r="BC931" t="str">
        <f>"13-2011.01"</f>
        <v>13-2011.01</v>
      </c>
      <c r="BD931" t="s">
        <v>1024</v>
      </c>
      <c r="BE931" t="s">
        <v>8280</v>
      </c>
      <c r="BF931" t="s">
        <v>2774</v>
      </c>
      <c r="BG931">
        <v>1</v>
      </c>
      <c r="BH931">
        <v>1</v>
      </c>
      <c r="BI931" s="1">
        <v>44197</v>
      </c>
      <c r="BJ931" s="1">
        <v>45291</v>
      </c>
      <c r="BK931" s="1">
        <v>44197</v>
      </c>
      <c r="BL931" s="1">
        <v>45291</v>
      </c>
      <c r="BM931">
        <v>40</v>
      </c>
      <c r="BN931">
        <v>0</v>
      </c>
      <c r="BO931">
        <v>8</v>
      </c>
      <c r="BP931">
        <v>8</v>
      </c>
      <c r="BQ931">
        <v>8</v>
      </c>
      <c r="BR931">
        <v>8</v>
      </c>
      <c r="BS931">
        <v>8</v>
      </c>
      <c r="BT931">
        <v>0</v>
      </c>
      <c r="BU931" t="str">
        <f>"8:00 AM"</f>
        <v>8:00 AM</v>
      </c>
      <c r="BV931" t="str">
        <f>"5:00 PM"</f>
        <v>5:00 PM</v>
      </c>
      <c r="BW931" t="s">
        <v>415</v>
      </c>
      <c r="BX931">
        <v>0</v>
      </c>
      <c r="BY931">
        <v>36</v>
      </c>
      <c r="BZ931" t="s">
        <v>111</v>
      </c>
      <c r="CA931">
        <v>0</v>
      </c>
      <c r="CB931" t="s">
        <v>8281</v>
      </c>
      <c r="CC931" t="s">
        <v>8282</v>
      </c>
      <c r="CE931" t="s">
        <v>154</v>
      </c>
      <c r="CF931" t="s">
        <v>117</v>
      </c>
      <c r="CG931">
        <v>96950</v>
      </c>
      <c r="CH931" s="3">
        <v>14.85</v>
      </c>
      <c r="CI931" s="3">
        <v>14.85</v>
      </c>
      <c r="CJ931" s="3">
        <v>0</v>
      </c>
      <c r="CK931" s="3">
        <v>0</v>
      </c>
      <c r="CL931" t="s">
        <v>132</v>
      </c>
      <c r="CM931" t="s">
        <v>119</v>
      </c>
      <c r="CN931" t="s">
        <v>133</v>
      </c>
      <c r="CP931" t="s">
        <v>111</v>
      </c>
      <c r="CQ931" t="s">
        <v>134</v>
      </c>
      <c r="CR931" t="s">
        <v>111</v>
      </c>
      <c r="CS931" t="s">
        <v>111</v>
      </c>
      <c r="CT931" t="s">
        <v>119</v>
      </c>
      <c r="CU931" t="s">
        <v>134</v>
      </c>
      <c r="CV931" t="s">
        <v>119</v>
      </c>
      <c r="CW931" t="s">
        <v>8283</v>
      </c>
      <c r="CX931">
        <v>16702346552</v>
      </c>
      <c r="CY931" t="s">
        <v>8279</v>
      </c>
      <c r="CZ931" t="s">
        <v>119</v>
      </c>
      <c r="DA931" t="s">
        <v>134</v>
      </c>
      <c r="DB931" t="s">
        <v>111</v>
      </c>
    </row>
    <row r="932" spans="1:106" ht="15" customHeight="1" x14ac:dyDescent="0.25">
      <c r="A932" t="s">
        <v>8310</v>
      </c>
      <c r="B932" t="s">
        <v>137</v>
      </c>
      <c r="C932" s="1">
        <v>44138.80811377315</v>
      </c>
      <c r="D932" s="1">
        <v>44182</v>
      </c>
      <c r="E932" t="s">
        <v>110</v>
      </c>
      <c r="G932" t="s">
        <v>111</v>
      </c>
      <c r="H932" t="s">
        <v>111</v>
      </c>
      <c r="I932" t="s">
        <v>111</v>
      </c>
      <c r="J932" t="s">
        <v>304</v>
      </c>
      <c r="K932" t="s">
        <v>1669</v>
      </c>
      <c r="L932" t="s">
        <v>314</v>
      </c>
      <c r="N932" t="s">
        <v>154</v>
      </c>
      <c r="O932" t="s">
        <v>117</v>
      </c>
      <c r="P932">
        <v>96950</v>
      </c>
      <c r="Q932" t="s">
        <v>118</v>
      </c>
      <c r="S932">
        <v>16702336927</v>
      </c>
      <c r="U932">
        <v>236220</v>
      </c>
      <c r="V932" t="s">
        <v>120</v>
      </c>
      <c r="X932" t="s">
        <v>307</v>
      </c>
      <c r="Y932" t="s">
        <v>308</v>
      </c>
      <c r="Z932" t="s">
        <v>309</v>
      </c>
      <c r="AA932" t="s">
        <v>342</v>
      </c>
      <c r="AB932" t="s">
        <v>306</v>
      </c>
      <c r="AD932" t="s">
        <v>154</v>
      </c>
      <c r="AE932" t="s">
        <v>117</v>
      </c>
      <c r="AF932">
        <v>96950</v>
      </c>
      <c r="AG932" t="s">
        <v>118</v>
      </c>
      <c r="AI932">
        <v>16702336927</v>
      </c>
      <c r="AK932" t="s">
        <v>310</v>
      </c>
      <c r="BC932" t="str">
        <f>"47-2051.00"</f>
        <v>47-2051.00</v>
      </c>
      <c r="BD932" t="s">
        <v>2200</v>
      </c>
      <c r="BE932" t="s">
        <v>5027</v>
      </c>
      <c r="BF932" t="s">
        <v>5028</v>
      </c>
      <c r="BG932">
        <v>7</v>
      </c>
      <c r="BH932">
        <v>7</v>
      </c>
      <c r="BI932" s="1">
        <v>44256</v>
      </c>
      <c r="BJ932" s="1">
        <v>44620</v>
      </c>
      <c r="BK932" s="1">
        <v>44256</v>
      </c>
      <c r="BL932" s="1">
        <v>44620</v>
      </c>
      <c r="BM932">
        <v>40</v>
      </c>
      <c r="BN932">
        <v>0</v>
      </c>
      <c r="BO932">
        <v>8</v>
      </c>
      <c r="BP932">
        <v>8</v>
      </c>
      <c r="BQ932">
        <v>8</v>
      </c>
      <c r="BR932">
        <v>8</v>
      </c>
      <c r="BS932">
        <v>8</v>
      </c>
      <c r="BT932">
        <v>0</v>
      </c>
      <c r="BU932" t="str">
        <f>"7:30 AM"</f>
        <v>7:30 AM</v>
      </c>
      <c r="BV932" t="str">
        <f>"4:30 PM"</f>
        <v>4:30 PM</v>
      </c>
      <c r="BW932" t="s">
        <v>128</v>
      </c>
      <c r="BX932">
        <v>0</v>
      </c>
      <c r="BY932">
        <v>3</v>
      </c>
      <c r="BZ932" t="s">
        <v>111</v>
      </c>
      <c r="CA932">
        <v>0</v>
      </c>
      <c r="CB932" s="2" t="s">
        <v>5029</v>
      </c>
      <c r="CC932" t="s">
        <v>314</v>
      </c>
      <c r="CE932" t="s">
        <v>154</v>
      </c>
      <c r="CF932" t="s">
        <v>117</v>
      </c>
      <c r="CG932">
        <v>96950</v>
      </c>
      <c r="CH932" s="3">
        <v>8.34</v>
      </c>
      <c r="CI932" s="3">
        <v>8.34</v>
      </c>
      <c r="CJ932" s="3">
        <v>12.51</v>
      </c>
      <c r="CK932" s="3">
        <v>12.51</v>
      </c>
      <c r="CL932" t="s">
        <v>132</v>
      </c>
      <c r="CN932" t="s">
        <v>133</v>
      </c>
      <c r="CP932" t="s">
        <v>111</v>
      </c>
      <c r="CQ932" t="s">
        <v>134</v>
      </c>
      <c r="CR932" t="s">
        <v>134</v>
      </c>
      <c r="CS932" t="s">
        <v>134</v>
      </c>
      <c r="CT932" t="s">
        <v>119</v>
      </c>
      <c r="CU932" t="s">
        <v>134</v>
      </c>
      <c r="CV932" t="s">
        <v>119</v>
      </c>
      <c r="CW932" t="s">
        <v>315</v>
      </c>
      <c r="CX932">
        <v>16702336927</v>
      </c>
      <c r="CY932" t="s">
        <v>310</v>
      </c>
      <c r="CZ932" t="s">
        <v>119</v>
      </c>
      <c r="DA932" t="s">
        <v>134</v>
      </c>
      <c r="DB932" t="s">
        <v>111</v>
      </c>
    </row>
    <row r="933" spans="1:106" ht="15" customHeight="1" x14ac:dyDescent="0.25">
      <c r="A933" t="s">
        <v>7056</v>
      </c>
      <c r="B933" t="s">
        <v>137</v>
      </c>
      <c r="C933" s="1">
        <v>44138.826129976849</v>
      </c>
      <c r="D933" s="1">
        <v>44182</v>
      </c>
      <c r="E933" t="s">
        <v>110</v>
      </c>
      <c r="G933" t="s">
        <v>111</v>
      </c>
      <c r="H933" t="s">
        <v>111</v>
      </c>
      <c r="I933" t="s">
        <v>111</v>
      </c>
      <c r="J933" t="s">
        <v>304</v>
      </c>
      <c r="K933" t="s">
        <v>1669</v>
      </c>
      <c r="L933" t="s">
        <v>314</v>
      </c>
      <c r="N933" t="s">
        <v>154</v>
      </c>
      <c r="O933" t="s">
        <v>117</v>
      </c>
      <c r="P933">
        <v>96950</v>
      </c>
      <c r="Q933" t="s">
        <v>118</v>
      </c>
      <c r="S933">
        <v>16702336927</v>
      </c>
      <c r="U933">
        <v>236220</v>
      </c>
      <c r="V933" t="s">
        <v>120</v>
      </c>
      <c r="X933" t="s">
        <v>307</v>
      </c>
      <c r="Y933" t="s">
        <v>308</v>
      </c>
      <c r="Z933" t="s">
        <v>309</v>
      </c>
      <c r="AA933" t="s">
        <v>342</v>
      </c>
      <c r="AB933" t="s">
        <v>306</v>
      </c>
      <c r="AD933" t="s">
        <v>154</v>
      </c>
      <c r="AE933" t="s">
        <v>117</v>
      </c>
      <c r="AF933">
        <v>96950</v>
      </c>
      <c r="AG933" t="s">
        <v>118</v>
      </c>
      <c r="AI933">
        <v>16702336927</v>
      </c>
      <c r="AK933" t="s">
        <v>310</v>
      </c>
      <c r="BC933" t="str">
        <f>"47-2051.00"</f>
        <v>47-2051.00</v>
      </c>
      <c r="BD933" t="s">
        <v>2200</v>
      </c>
      <c r="BE933" t="s">
        <v>5027</v>
      </c>
      <c r="BF933" t="s">
        <v>5028</v>
      </c>
      <c r="BG933">
        <v>7</v>
      </c>
      <c r="BH933">
        <v>7</v>
      </c>
      <c r="BI933" s="1">
        <v>44256</v>
      </c>
      <c r="BJ933" s="1">
        <v>44620</v>
      </c>
      <c r="BK933" s="1">
        <v>44256</v>
      </c>
      <c r="BL933" s="1">
        <v>44620</v>
      </c>
      <c r="BM933">
        <v>40</v>
      </c>
      <c r="BN933">
        <v>0</v>
      </c>
      <c r="BO933">
        <v>8</v>
      </c>
      <c r="BP933">
        <v>8</v>
      </c>
      <c r="BQ933">
        <v>8</v>
      </c>
      <c r="BR933">
        <v>8</v>
      </c>
      <c r="BS933">
        <v>8</v>
      </c>
      <c r="BT933">
        <v>0</v>
      </c>
      <c r="BU933" t="str">
        <f>"7:30 AM"</f>
        <v>7:30 AM</v>
      </c>
      <c r="BV933" t="str">
        <f>"4:30 PM"</f>
        <v>4:30 PM</v>
      </c>
      <c r="BW933" t="s">
        <v>128</v>
      </c>
      <c r="BX933">
        <v>0</v>
      </c>
      <c r="BY933">
        <v>3</v>
      </c>
      <c r="BZ933" t="s">
        <v>111</v>
      </c>
      <c r="CA933">
        <v>0</v>
      </c>
      <c r="CB933" s="2" t="s">
        <v>5029</v>
      </c>
      <c r="CC933" t="s">
        <v>314</v>
      </c>
      <c r="CE933" t="s">
        <v>154</v>
      </c>
      <c r="CF933" t="s">
        <v>117</v>
      </c>
      <c r="CG933">
        <v>96950</v>
      </c>
      <c r="CH933" s="3">
        <v>8.34</v>
      </c>
      <c r="CI933" s="3">
        <v>8.34</v>
      </c>
      <c r="CJ933" s="3">
        <v>12.51</v>
      </c>
      <c r="CK933" s="3">
        <v>12.51</v>
      </c>
      <c r="CL933" t="s">
        <v>132</v>
      </c>
      <c r="CN933" t="s">
        <v>133</v>
      </c>
      <c r="CP933" t="s">
        <v>111</v>
      </c>
      <c r="CQ933" t="s">
        <v>134</v>
      </c>
      <c r="CR933" t="s">
        <v>134</v>
      </c>
      <c r="CS933" t="s">
        <v>134</v>
      </c>
      <c r="CT933" t="s">
        <v>119</v>
      </c>
      <c r="CU933" t="s">
        <v>134</v>
      </c>
      <c r="CV933" t="s">
        <v>119</v>
      </c>
      <c r="CW933" t="s">
        <v>315</v>
      </c>
      <c r="CX933">
        <v>16702336927</v>
      </c>
      <c r="CY933" t="s">
        <v>310</v>
      </c>
      <c r="CZ933" t="s">
        <v>119</v>
      </c>
      <c r="DA933" t="s">
        <v>134</v>
      </c>
      <c r="DB933" t="s">
        <v>111</v>
      </c>
    </row>
    <row r="934" spans="1:106" ht="15" customHeight="1" x14ac:dyDescent="0.25">
      <c r="A934" t="s">
        <v>6373</v>
      </c>
      <c r="B934" t="s">
        <v>137</v>
      </c>
      <c r="C934" s="1">
        <v>44138.859588310188</v>
      </c>
      <c r="D934" s="1">
        <v>44182</v>
      </c>
      <c r="E934" t="s">
        <v>110</v>
      </c>
      <c r="G934" t="s">
        <v>111</v>
      </c>
      <c r="H934" t="s">
        <v>111</v>
      </c>
      <c r="I934" t="s">
        <v>111</v>
      </c>
      <c r="J934" t="s">
        <v>304</v>
      </c>
      <c r="K934" t="s">
        <v>1669</v>
      </c>
      <c r="L934" t="s">
        <v>314</v>
      </c>
      <c r="N934" t="s">
        <v>154</v>
      </c>
      <c r="O934" t="s">
        <v>117</v>
      </c>
      <c r="P934">
        <v>96950</v>
      </c>
      <c r="Q934" t="s">
        <v>118</v>
      </c>
      <c r="S934">
        <v>16702336927</v>
      </c>
      <c r="U934">
        <v>236220</v>
      </c>
      <c r="V934" t="s">
        <v>120</v>
      </c>
      <c r="X934" t="s">
        <v>307</v>
      </c>
      <c r="Y934" t="s">
        <v>308</v>
      </c>
      <c r="Z934" t="s">
        <v>309</v>
      </c>
      <c r="AA934" t="s">
        <v>123</v>
      </c>
      <c r="AB934" t="s">
        <v>306</v>
      </c>
      <c r="AD934" t="s">
        <v>116</v>
      </c>
      <c r="AE934" t="s">
        <v>117</v>
      </c>
      <c r="AF934">
        <v>96950</v>
      </c>
      <c r="AG934" t="s">
        <v>118</v>
      </c>
      <c r="AI934">
        <v>16702336927</v>
      </c>
      <c r="AK934" t="s">
        <v>310</v>
      </c>
      <c r="BC934" t="str">
        <f>"53-7021.00"</f>
        <v>53-7021.00</v>
      </c>
      <c r="BD934" t="s">
        <v>3784</v>
      </c>
      <c r="BE934" t="s">
        <v>3785</v>
      </c>
      <c r="BF934" t="s">
        <v>3786</v>
      </c>
      <c r="BG934">
        <v>5</v>
      </c>
      <c r="BH934">
        <v>5</v>
      </c>
      <c r="BI934" s="1">
        <v>44256</v>
      </c>
      <c r="BJ934" s="1">
        <v>44620</v>
      </c>
      <c r="BK934" s="1">
        <v>44256</v>
      </c>
      <c r="BL934" s="1">
        <v>44620</v>
      </c>
      <c r="BM934">
        <v>40</v>
      </c>
      <c r="BN934">
        <v>0</v>
      </c>
      <c r="BO934">
        <v>8</v>
      </c>
      <c r="BP934">
        <v>8</v>
      </c>
      <c r="BQ934">
        <v>8</v>
      </c>
      <c r="BR934">
        <v>8</v>
      </c>
      <c r="BS934">
        <v>8</v>
      </c>
      <c r="BT934">
        <v>0</v>
      </c>
      <c r="BU934" t="str">
        <f>"7:30 AM"</f>
        <v>7:30 AM</v>
      </c>
      <c r="BV934" t="str">
        <f>"4:30 PM"</f>
        <v>4:30 PM</v>
      </c>
      <c r="BW934" t="s">
        <v>128</v>
      </c>
      <c r="BX934">
        <v>0</v>
      </c>
      <c r="BY934">
        <v>24</v>
      </c>
      <c r="BZ934" t="s">
        <v>111</v>
      </c>
      <c r="CA934">
        <v>0</v>
      </c>
      <c r="CB934" s="2" t="s">
        <v>3787</v>
      </c>
      <c r="CC934" t="s">
        <v>314</v>
      </c>
      <c r="CE934" t="s">
        <v>154</v>
      </c>
      <c r="CF934" t="s">
        <v>117</v>
      </c>
      <c r="CG934">
        <v>96950</v>
      </c>
      <c r="CH934" s="3">
        <v>8.3000000000000007</v>
      </c>
      <c r="CI934" s="3">
        <v>8.3000000000000007</v>
      </c>
      <c r="CJ934" s="3">
        <v>12.45</v>
      </c>
      <c r="CK934" s="3">
        <v>12.45</v>
      </c>
      <c r="CL934" t="s">
        <v>132</v>
      </c>
      <c r="CN934" t="s">
        <v>133</v>
      </c>
      <c r="CP934" t="s">
        <v>111</v>
      </c>
      <c r="CQ934" t="s">
        <v>134</v>
      </c>
      <c r="CR934" t="s">
        <v>134</v>
      </c>
      <c r="CS934" t="s">
        <v>134</v>
      </c>
      <c r="CT934" t="s">
        <v>119</v>
      </c>
      <c r="CU934" t="s">
        <v>134</v>
      </c>
      <c r="CV934" t="s">
        <v>119</v>
      </c>
      <c r="CW934" t="s">
        <v>315</v>
      </c>
      <c r="CX934">
        <v>16702336927</v>
      </c>
      <c r="CY934" t="s">
        <v>310</v>
      </c>
      <c r="CZ934" t="s">
        <v>119</v>
      </c>
      <c r="DA934" t="s">
        <v>134</v>
      </c>
      <c r="DB934" t="s">
        <v>111</v>
      </c>
    </row>
    <row r="935" spans="1:106" ht="15" customHeight="1" x14ac:dyDescent="0.25">
      <c r="A935" t="s">
        <v>3783</v>
      </c>
      <c r="B935" t="s">
        <v>137</v>
      </c>
      <c r="C935" s="1">
        <v>44138.866482523146</v>
      </c>
      <c r="D935" s="1">
        <v>44182</v>
      </c>
      <c r="E935" t="s">
        <v>110</v>
      </c>
      <c r="G935" t="s">
        <v>111</v>
      </c>
      <c r="H935" t="s">
        <v>111</v>
      </c>
      <c r="I935" t="s">
        <v>111</v>
      </c>
      <c r="J935" t="s">
        <v>304</v>
      </c>
      <c r="K935" t="s">
        <v>1669</v>
      </c>
      <c r="L935" t="s">
        <v>314</v>
      </c>
      <c r="N935" t="s">
        <v>154</v>
      </c>
      <c r="O935" t="s">
        <v>117</v>
      </c>
      <c r="P935">
        <v>96950</v>
      </c>
      <c r="Q935" t="s">
        <v>118</v>
      </c>
      <c r="S935">
        <v>16702336927</v>
      </c>
      <c r="U935">
        <v>236220</v>
      </c>
      <c r="V935" t="s">
        <v>120</v>
      </c>
      <c r="X935" t="s">
        <v>307</v>
      </c>
      <c r="Y935" t="s">
        <v>308</v>
      </c>
      <c r="Z935" t="s">
        <v>309</v>
      </c>
      <c r="AA935" t="s">
        <v>123</v>
      </c>
      <c r="AB935" t="s">
        <v>306</v>
      </c>
      <c r="AD935" t="s">
        <v>116</v>
      </c>
      <c r="AE935" t="s">
        <v>117</v>
      </c>
      <c r="AF935">
        <v>96950</v>
      </c>
      <c r="AG935" t="s">
        <v>118</v>
      </c>
      <c r="AI935">
        <v>16702336927</v>
      </c>
      <c r="AK935" t="s">
        <v>310</v>
      </c>
      <c r="BC935" t="str">
        <f>"53-7021.00"</f>
        <v>53-7021.00</v>
      </c>
      <c r="BD935" t="s">
        <v>3784</v>
      </c>
      <c r="BE935" t="s">
        <v>3785</v>
      </c>
      <c r="BF935" t="s">
        <v>3786</v>
      </c>
      <c r="BG935">
        <v>5</v>
      </c>
      <c r="BH935">
        <v>5</v>
      </c>
      <c r="BI935" s="1">
        <v>44256</v>
      </c>
      <c r="BJ935" s="1">
        <v>44620</v>
      </c>
      <c r="BK935" s="1">
        <v>44256</v>
      </c>
      <c r="BL935" s="1">
        <v>44620</v>
      </c>
      <c r="BM935">
        <v>40</v>
      </c>
      <c r="BN935">
        <v>0</v>
      </c>
      <c r="BO935">
        <v>8</v>
      </c>
      <c r="BP935">
        <v>8</v>
      </c>
      <c r="BQ935">
        <v>8</v>
      </c>
      <c r="BR935">
        <v>8</v>
      </c>
      <c r="BS935">
        <v>8</v>
      </c>
      <c r="BT935">
        <v>0</v>
      </c>
      <c r="BU935" t="str">
        <f>"7:30 AM"</f>
        <v>7:30 AM</v>
      </c>
      <c r="BV935" t="str">
        <f>"4:30 PM"</f>
        <v>4:30 PM</v>
      </c>
      <c r="BW935" t="s">
        <v>128</v>
      </c>
      <c r="BX935">
        <v>0</v>
      </c>
      <c r="BY935">
        <v>24</v>
      </c>
      <c r="BZ935" t="s">
        <v>111</v>
      </c>
      <c r="CA935">
        <v>0</v>
      </c>
      <c r="CB935" s="2" t="s">
        <v>3787</v>
      </c>
      <c r="CC935" t="s">
        <v>314</v>
      </c>
      <c r="CE935" t="s">
        <v>154</v>
      </c>
      <c r="CF935" t="s">
        <v>117</v>
      </c>
      <c r="CG935">
        <v>96950</v>
      </c>
      <c r="CH935" s="3">
        <v>8.3000000000000007</v>
      </c>
      <c r="CI935" s="3">
        <v>8.3000000000000007</v>
      </c>
      <c r="CJ935" s="3">
        <v>12.45</v>
      </c>
      <c r="CK935" s="3">
        <v>12.45</v>
      </c>
      <c r="CL935" t="s">
        <v>132</v>
      </c>
      <c r="CN935" t="s">
        <v>133</v>
      </c>
      <c r="CP935" t="s">
        <v>111</v>
      </c>
      <c r="CQ935" t="s">
        <v>134</v>
      </c>
      <c r="CR935" t="s">
        <v>134</v>
      </c>
      <c r="CS935" t="s">
        <v>134</v>
      </c>
      <c r="CT935" t="s">
        <v>119</v>
      </c>
      <c r="CU935" t="s">
        <v>134</v>
      </c>
      <c r="CV935" t="s">
        <v>119</v>
      </c>
      <c r="CW935" t="s">
        <v>315</v>
      </c>
      <c r="CX935">
        <v>16702336927</v>
      </c>
      <c r="CY935" t="s">
        <v>310</v>
      </c>
      <c r="CZ935" t="s">
        <v>119</v>
      </c>
      <c r="DA935" t="s">
        <v>134</v>
      </c>
      <c r="DB935" t="s">
        <v>111</v>
      </c>
    </row>
    <row r="936" spans="1:106" ht="15" customHeight="1" x14ac:dyDescent="0.25">
      <c r="A936" t="s">
        <v>5542</v>
      </c>
      <c r="B936" t="s">
        <v>137</v>
      </c>
      <c r="C936" s="1">
        <v>44138.882630902779</v>
      </c>
      <c r="D936" s="1">
        <v>44168</v>
      </c>
      <c r="E936" t="s">
        <v>110</v>
      </c>
      <c r="G936" t="s">
        <v>111</v>
      </c>
      <c r="H936" t="s">
        <v>111</v>
      </c>
      <c r="I936" t="s">
        <v>111</v>
      </c>
      <c r="J936" t="s">
        <v>5543</v>
      </c>
      <c r="K936" t="s">
        <v>5544</v>
      </c>
      <c r="L936" t="s">
        <v>5545</v>
      </c>
      <c r="M936" t="s">
        <v>5546</v>
      </c>
      <c r="N936" t="s">
        <v>116</v>
      </c>
      <c r="O936" t="s">
        <v>117</v>
      </c>
      <c r="P936">
        <v>96950</v>
      </c>
      <c r="Q936" t="s">
        <v>118</v>
      </c>
      <c r="R936" t="s">
        <v>119</v>
      </c>
      <c r="S936">
        <v>16702336696</v>
      </c>
      <c r="U936">
        <v>81219</v>
      </c>
      <c r="V936" t="s">
        <v>120</v>
      </c>
      <c r="X936" t="s">
        <v>5547</v>
      </c>
      <c r="Y936" t="s">
        <v>2767</v>
      </c>
      <c r="AA936" t="s">
        <v>333</v>
      </c>
      <c r="AB936" t="s">
        <v>5545</v>
      </c>
      <c r="AC936" t="s">
        <v>5546</v>
      </c>
      <c r="AD936" t="s">
        <v>116</v>
      </c>
      <c r="AE936" t="s">
        <v>117</v>
      </c>
      <c r="AF936">
        <v>96950</v>
      </c>
      <c r="AG936" t="s">
        <v>118</v>
      </c>
      <c r="AH936" t="s">
        <v>119</v>
      </c>
      <c r="AI936">
        <v>16704848787</v>
      </c>
      <c r="AK936" t="s">
        <v>5548</v>
      </c>
      <c r="BC936" t="str">
        <f>"31-9011.00"</f>
        <v>31-9011.00</v>
      </c>
      <c r="BD936" t="s">
        <v>504</v>
      </c>
      <c r="BE936" t="s">
        <v>5549</v>
      </c>
      <c r="BF936" t="s">
        <v>506</v>
      </c>
      <c r="BG936">
        <v>6</v>
      </c>
      <c r="BH936">
        <v>6</v>
      </c>
      <c r="BI936" s="1">
        <v>44166</v>
      </c>
      <c r="BJ936" s="1">
        <v>44530</v>
      </c>
      <c r="BK936" s="1">
        <v>44168</v>
      </c>
      <c r="BL936" s="1">
        <v>44530</v>
      </c>
      <c r="BM936">
        <v>40</v>
      </c>
      <c r="BN936">
        <v>6</v>
      </c>
      <c r="BO936">
        <v>6</v>
      </c>
      <c r="BP936">
        <v>6</v>
      </c>
      <c r="BQ936">
        <v>6</v>
      </c>
      <c r="BR936">
        <v>0</v>
      </c>
      <c r="BS936">
        <v>8</v>
      </c>
      <c r="BT936">
        <v>8</v>
      </c>
      <c r="BU936" t="str">
        <f>"11:00 AM"</f>
        <v>11:00 AM</v>
      </c>
      <c r="BV936" t="str">
        <f>"1:00 AM"</f>
        <v>1:00 AM</v>
      </c>
      <c r="BW936" t="s">
        <v>162</v>
      </c>
      <c r="BX936">
        <v>0</v>
      </c>
      <c r="BY936">
        <v>18</v>
      </c>
      <c r="BZ936" t="s">
        <v>111</v>
      </c>
      <c r="CA936">
        <v>0</v>
      </c>
      <c r="CB936" t="s">
        <v>5550</v>
      </c>
      <c r="CC936" t="s">
        <v>5551</v>
      </c>
      <c r="CD936" t="s">
        <v>340</v>
      </c>
      <c r="CE936" t="s">
        <v>116</v>
      </c>
      <c r="CF936" t="s">
        <v>117</v>
      </c>
      <c r="CG936">
        <v>96950</v>
      </c>
      <c r="CH936" s="3">
        <v>10.6</v>
      </c>
      <c r="CI936" s="3">
        <v>10.6</v>
      </c>
      <c r="CJ936" s="3">
        <v>0</v>
      </c>
      <c r="CK936" s="3">
        <v>0</v>
      </c>
      <c r="CL936" t="s">
        <v>132</v>
      </c>
      <c r="CM936" t="s">
        <v>286</v>
      </c>
      <c r="CN936" t="s">
        <v>133</v>
      </c>
      <c r="CP936" t="s">
        <v>111</v>
      </c>
      <c r="CQ936" t="s">
        <v>134</v>
      </c>
      <c r="CR936" t="s">
        <v>111</v>
      </c>
      <c r="CS936" t="s">
        <v>111</v>
      </c>
      <c r="CT936" t="s">
        <v>119</v>
      </c>
      <c r="CU936" t="s">
        <v>134</v>
      </c>
      <c r="CV936" t="s">
        <v>119</v>
      </c>
      <c r="CW936" t="s">
        <v>286</v>
      </c>
      <c r="CX936">
        <v>16702336696</v>
      </c>
      <c r="CY936" t="s">
        <v>5552</v>
      </c>
      <c r="CZ936" t="s">
        <v>119</v>
      </c>
      <c r="DA936" t="s">
        <v>134</v>
      </c>
      <c r="DB936" t="s">
        <v>111</v>
      </c>
    </row>
    <row r="937" spans="1:106" ht="15" customHeight="1" x14ac:dyDescent="0.25">
      <c r="A937" t="s">
        <v>7947</v>
      </c>
      <c r="B937" t="s">
        <v>137</v>
      </c>
      <c r="C937" s="1">
        <v>44138.891187847221</v>
      </c>
      <c r="D937" s="1">
        <v>44167</v>
      </c>
      <c r="E937" t="s">
        <v>110</v>
      </c>
      <c r="G937" t="s">
        <v>134</v>
      </c>
      <c r="H937" t="s">
        <v>111</v>
      </c>
      <c r="I937" t="s">
        <v>111</v>
      </c>
      <c r="J937" t="s">
        <v>5543</v>
      </c>
      <c r="K937" t="s">
        <v>5544</v>
      </c>
      <c r="L937" t="s">
        <v>5545</v>
      </c>
      <c r="M937" t="s">
        <v>5546</v>
      </c>
      <c r="N937" t="s">
        <v>116</v>
      </c>
      <c r="O937" t="s">
        <v>117</v>
      </c>
      <c r="P937">
        <v>96950</v>
      </c>
      <c r="Q937" t="s">
        <v>118</v>
      </c>
      <c r="R937" t="s">
        <v>119</v>
      </c>
      <c r="S937">
        <v>16702336696</v>
      </c>
      <c r="U937">
        <v>81219</v>
      </c>
      <c r="V937" t="s">
        <v>120</v>
      </c>
      <c r="X937" t="s">
        <v>5547</v>
      </c>
      <c r="Y937" t="s">
        <v>2767</v>
      </c>
      <c r="AA937" t="s">
        <v>333</v>
      </c>
      <c r="AB937" t="s">
        <v>5545</v>
      </c>
      <c r="AC937" t="s">
        <v>5546</v>
      </c>
      <c r="AD937" t="s">
        <v>116</v>
      </c>
      <c r="AE937" t="s">
        <v>117</v>
      </c>
      <c r="AF937">
        <v>96950</v>
      </c>
      <c r="AG937" t="s">
        <v>118</v>
      </c>
      <c r="AH937" t="s">
        <v>119</v>
      </c>
      <c r="AI937">
        <v>16704848787</v>
      </c>
      <c r="AK937" t="s">
        <v>5548</v>
      </c>
      <c r="BC937" t="str">
        <f>"31-9011.00"</f>
        <v>31-9011.00</v>
      </c>
      <c r="BD937" t="s">
        <v>504</v>
      </c>
      <c r="BE937" t="s">
        <v>5549</v>
      </c>
      <c r="BF937" t="s">
        <v>506</v>
      </c>
      <c r="BG937">
        <v>2</v>
      </c>
      <c r="BH937">
        <v>2</v>
      </c>
      <c r="BI937" s="1">
        <v>44166</v>
      </c>
      <c r="BJ937" s="1">
        <v>44530</v>
      </c>
      <c r="BK937" s="1">
        <v>44168</v>
      </c>
      <c r="BL937" s="1">
        <v>44530</v>
      </c>
      <c r="BM937">
        <v>40</v>
      </c>
      <c r="BN937">
        <v>6</v>
      </c>
      <c r="BO937">
        <v>6</v>
      </c>
      <c r="BP937">
        <v>6</v>
      </c>
      <c r="BQ937">
        <v>6</v>
      </c>
      <c r="BR937">
        <v>0</v>
      </c>
      <c r="BS937">
        <v>8</v>
      </c>
      <c r="BT937">
        <v>8</v>
      </c>
      <c r="BU937" t="str">
        <f>"11:00 AM"</f>
        <v>11:00 AM</v>
      </c>
      <c r="BV937" t="str">
        <f>"1:00 AM"</f>
        <v>1:00 AM</v>
      </c>
      <c r="BW937" t="s">
        <v>162</v>
      </c>
      <c r="BX937">
        <v>0</v>
      </c>
      <c r="BY937">
        <v>18</v>
      </c>
      <c r="BZ937" t="s">
        <v>111</v>
      </c>
      <c r="CA937">
        <v>0</v>
      </c>
      <c r="CB937" t="s">
        <v>5550</v>
      </c>
      <c r="CC937" t="s">
        <v>5551</v>
      </c>
      <c r="CD937" t="s">
        <v>340</v>
      </c>
      <c r="CE937" t="s">
        <v>116</v>
      </c>
      <c r="CF937" t="s">
        <v>117</v>
      </c>
      <c r="CG937">
        <v>96950</v>
      </c>
      <c r="CH937" s="3">
        <v>10.6</v>
      </c>
      <c r="CI937" s="3">
        <v>10.6</v>
      </c>
      <c r="CJ937" s="3">
        <v>0</v>
      </c>
      <c r="CK937" s="3">
        <v>0</v>
      </c>
      <c r="CL937" t="s">
        <v>132</v>
      </c>
      <c r="CM937" t="s">
        <v>286</v>
      </c>
      <c r="CN937" t="s">
        <v>133</v>
      </c>
      <c r="CP937" t="s">
        <v>111</v>
      </c>
      <c r="CQ937" t="s">
        <v>134</v>
      </c>
      <c r="CR937" t="s">
        <v>111</v>
      </c>
      <c r="CS937" t="s">
        <v>111</v>
      </c>
      <c r="CT937" t="s">
        <v>119</v>
      </c>
      <c r="CU937" t="s">
        <v>134</v>
      </c>
      <c r="CV937" t="s">
        <v>119</v>
      </c>
      <c r="CW937" t="s">
        <v>286</v>
      </c>
      <c r="CX937">
        <v>16702336696</v>
      </c>
      <c r="CY937" t="s">
        <v>5552</v>
      </c>
      <c r="CZ937" t="s">
        <v>119</v>
      </c>
      <c r="DA937" t="s">
        <v>134</v>
      </c>
      <c r="DB937" t="s">
        <v>111</v>
      </c>
    </row>
    <row r="938" spans="1:106" ht="15" customHeight="1" x14ac:dyDescent="0.25">
      <c r="A938" t="s">
        <v>6023</v>
      </c>
      <c r="B938" t="s">
        <v>137</v>
      </c>
      <c r="C938" s="1">
        <v>44138.937058101852</v>
      </c>
      <c r="D938" s="1">
        <v>44182</v>
      </c>
      <c r="E938" t="s">
        <v>110</v>
      </c>
      <c r="G938" t="s">
        <v>111</v>
      </c>
      <c r="H938" t="s">
        <v>111</v>
      </c>
      <c r="I938" t="s">
        <v>111</v>
      </c>
      <c r="J938" t="s">
        <v>304</v>
      </c>
      <c r="K938" t="s">
        <v>305</v>
      </c>
      <c r="L938" t="s">
        <v>314</v>
      </c>
      <c r="N938" t="s">
        <v>154</v>
      </c>
      <c r="O938" t="s">
        <v>117</v>
      </c>
      <c r="P938">
        <v>96950</v>
      </c>
      <c r="Q938" t="s">
        <v>118</v>
      </c>
      <c r="S938">
        <v>16702336927</v>
      </c>
      <c r="U938">
        <v>561320</v>
      </c>
      <c r="V938" t="s">
        <v>120</v>
      </c>
      <c r="X938" t="s">
        <v>307</v>
      </c>
      <c r="Y938" t="s">
        <v>308</v>
      </c>
      <c r="Z938" t="s">
        <v>309</v>
      </c>
      <c r="AA938" t="s">
        <v>123</v>
      </c>
      <c r="AB938" t="s">
        <v>306</v>
      </c>
      <c r="AD938" t="s">
        <v>116</v>
      </c>
      <c r="AE938" t="s">
        <v>117</v>
      </c>
      <c r="AF938">
        <v>96950</v>
      </c>
      <c r="AG938" t="s">
        <v>118</v>
      </c>
      <c r="AI938">
        <v>16702336927</v>
      </c>
      <c r="AK938" t="s">
        <v>310</v>
      </c>
      <c r="BC938" t="str">
        <f>"37-2011.00"</f>
        <v>37-2011.00</v>
      </c>
      <c r="BD938" t="s">
        <v>898</v>
      </c>
      <c r="BE938" t="s">
        <v>4518</v>
      </c>
      <c r="BF938" t="s">
        <v>4519</v>
      </c>
      <c r="BG938">
        <v>6</v>
      </c>
      <c r="BH938">
        <v>6</v>
      </c>
      <c r="BI938" s="1">
        <v>44256</v>
      </c>
      <c r="BJ938" s="1">
        <v>44620</v>
      </c>
      <c r="BK938" s="1">
        <v>44256</v>
      </c>
      <c r="BL938" s="1">
        <v>44620</v>
      </c>
      <c r="BM938">
        <v>40</v>
      </c>
      <c r="BN938">
        <v>0</v>
      </c>
      <c r="BO938">
        <v>8</v>
      </c>
      <c r="BP938">
        <v>8</v>
      </c>
      <c r="BQ938">
        <v>8</v>
      </c>
      <c r="BR938">
        <v>8</v>
      </c>
      <c r="BS938">
        <v>8</v>
      </c>
      <c r="BT938">
        <v>0</v>
      </c>
      <c r="BU938" t="str">
        <f>"7:30 AM"</f>
        <v>7:30 AM</v>
      </c>
      <c r="BV938" t="str">
        <f>"4:30 PM"</f>
        <v>4:30 PM</v>
      </c>
      <c r="BW938" t="s">
        <v>128</v>
      </c>
      <c r="BX938">
        <v>0</v>
      </c>
      <c r="BY938">
        <v>3</v>
      </c>
      <c r="BZ938" t="s">
        <v>111</v>
      </c>
      <c r="CA938">
        <v>0</v>
      </c>
      <c r="CB938" s="2" t="s">
        <v>4520</v>
      </c>
      <c r="CC938" t="s">
        <v>314</v>
      </c>
      <c r="CE938" t="s">
        <v>154</v>
      </c>
      <c r="CF938" t="s">
        <v>117</v>
      </c>
      <c r="CG938">
        <v>96950</v>
      </c>
      <c r="CH938" s="3">
        <v>8.0500000000000007</v>
      </c>
      <c r="CI938" s="3">
        <v>8.0500000000000007</v>
      </c>
      <c r="CJ938" s="3">
        <v>12.08</v>
      </c>
      <c r="CK938" s="3">
        <v>12.08</v>
      </c>
      <c r="CL938" t="s">
        <v>132</v>
      </c>
      <c r="CN938" t="s">
        <v>133</v>
      </c>
      <c r="CP938" t="s">
        <v>111</v>
      </c>
      <c r="CQ938" t="s">
        <v>134</v>
      </c>
      <c r="CR938" t="s">
        <v>111</v>
      </c>
      <c r="CS938" t="s">
        <v>134</v>
      </c>
      <c r="CT938" t="s">
        <v>119</v>
      </c>
      <c r="CU938" t="s">
        <v>134</v>
      </c>
      <c r="CV938" t="s">
        <v>119</v>
      </c>
      <c r="CW938" t="s">
        <v>315</v>
      </c>
      <c r="CX938">
        <v>16702336927</v>
      </c>
      <c r="CY938" t="s">
        <v>310</v>
      </c>
      <c r="CZ938" t="s">
        <v>119</v>
      </c>
      <c r="DA938" t="s">
        <v>134</v>
      </c>
      <c r="DB938" t="s">
        <v>111</v>
      </c>
    </row>
    <row r="939" spans="1:106" ht="15" customHeight="1" x14ac:dyDescent="0.25">
      <c r="A939" t="s">
        <v>4517</v>
      </c>
      <c r="B939" t="s">
        <v>137</v>
      </c>
      <c r="C939" s="1">
        <v>44139.041344907404</v>
      </c>
      <c r="D939" s="1">
        <v>44182</v>
      </c>
      <c r="E939" t="s">
        <v>110</v>
      </c>
      <c r="G939" t="s">
        <v>111</v>
      </c>
      <c r="H939" t="s">
        <v>111</v>
      </c>
      <c r="I939" t="s">
        <v>111</v>
      </c>
      <c r="J939" t="s">
        <v>304</v>
      </c>
      <c r="K939" t="s">
        <v>305</v>
      </c>
      <c r="L939" t="s">
        <v>314</v>
      </c>
      <c r="N939" t="s">
        <v>154</v>
      </c>
      <c r="O939" t="s">
        <v>117</v>
      </c>
      <c r="P939">
        <v>96950</v>
      </c>
      <c r="Q939" t="s">
        <v>118</v>
      </c>
      <c r="S939">
        <v>16702336927</v>
      </c>
      <c r="U939">
        <v>561320</v>
      </c>
      <c r="V939" t="s">
        <v>120</v>
      </c>
      <c r="X939" t="s">
        <v>307</v>
      </c>
      <c r="Y939" t="s">
        <v>308</v>
      </c>
      <c r="Z939" t="s">
        <v>309</v>
      </c>
      <c r="AA939" t="s">
        <v>123</v>
      </c>
      <c r="AB939" t="s">
        <v>306</v>
      </c>
      <c r="AD939" t="s">
        <v>116</v>
      </c>
      <c r="AE939" t="s">
        <v>117</v>
      </c>
      <c r="AF939">
        <v>96950</v>
      </c>
      <c r="AG939" t="s">
        <v>118</v>
      </c>
      <c r="AI939">
        <v>16702336927</v>
      </c>
      <c r="AK939" t="s">
        <v>310</v>
      </c>
      <c r="BC939" t="str">
        <f>"37-2011.00"</f>
        <v>37-2011.00</v>
      </c>
      <c r="BD939" t="s">
        <v>898</v>
      </c>
      <c r="BE939" t="s">
        <v>4518</v>
      </c>
      <c r="BF939" t="s">
        <v>4519</v>
      </c>
      <c r="BG939">
        <v>6</v>
      </c>
      <c r="BH939">
        <v>6</v>
      </c>
      <c r="BI939" s="1">
        <v>44256</v>
      </c>
      <c r="BJ939" s="1">
        <v>44620</v>
      </c>
      <c r="BK939" s="1">
        <v>44256</v>
      </c>
      <c r="BL939" s="1">
        <v>44620</v>
      </c>
      <c r="BM939">
        <v>40</v>
      </c>
      <c r="BN939">
        <v>0</v>
      </c>
      <c r="BO939">
        <v>8</v>
      </c>
      <c r="BP939">
        <v>8</v>
      </c>
      <c r="BQ939">
        <v>8</v>
      </c>
      <c r="BR939">
        <v>8</v>
      </c>
      <c r="BS939">
        <v>8</v>
      </c>
      <c r="BT939">
        <v>0</v>
      </c>
      <c r="BU939" t="str">
        <f>"7:30 AM"</f>
        <v>7:30 AM</v>
      </c>
      <c r="BV939" t="str">
        <f>"4:30 PM"</f>
        <v>4:30 PM</v>
      </c>
      <c r="BW939" t="s">
        <v>128</v>
      </c>
      <c r="BX939">
        <v>0</v>
      </c>
      <c r="BY939">
        <v>3</v>
      </c>
      <c r="BZ939" t="s">
        <v>111</v>
      </c>
      <c r="CA939">
        <v>0</v>
      </c>
      <c r="CB939" s="2" t="s">
        <v>4520</v>
      </c>
      <c r="CC939" t="s">
        <v>314</v>
      </c>
      <c r="CE939" t="s">
        <v>154</v>
      </c>
      <c r="CF939" t="s">
        <v>117</v>
      </c>
      <c r="CG939">
        <v>96950</v>
      </c>
      <c r="CH939" s="3">
        <v>8.0500000000000007</v>
      </c>
      <c r="CI939" s="3">
        <v>8.0500000000000007</v>
      </c>
      <c r="CJ939" s="3">
        <v>12.08</v>
      </c>
      <c r="CK939" s="3">
        <v>12.08</v>
      </c>
      <c r="CL939" t="s">
        <v>132</v>
      </c>
      <c r="CN939" t="s">
        <v>133</v>
      </c>
      <c r="CP939" t="s">
        <v>111</v>
      </c>
      <c r="CQ939" t="s">
        <v>134</v>
      </c>
      <c r="CR939" t="s">
        <v>111</v>
      </c>
      <c r="CS939" t="s">
        <v>134</v>
      </c>
      <c r="CT939" t="s">
        <v>119</v>
      </c>
      <c r="CU939" t="s">
        <v>134</v>
      </c>
      <c r="CV939" t="s">
        <v>119</v>
      </c>
      <c r="CW939" t="s">
        <v>315</v>
      </c>
      <c r="CX939">
        <v>16702336927</v>
      </c>
      <c r="CY939" t="s">
        <v>310</v>
      </c>
      <c r="CZ939" t="s">
        <v>119</v>
      </c>
      <c r="DA939" t="s">
        <v>134</v>
      </c>
      <c r="DB939" t="s">
        <v>111</v>
      </c>
    </row>
    <row r="940" spans="1:106" ht="15" customHeight="1" x14ac:dyDescent="0.25">
      <c r="A940" t="s">
        <v>7269</v>
      </c>
      <c r="B940" t="s">
        <v>137</v>
      </c>
      <c r="C940" s="1">
        <v>44139.044458217591</v>
      </c>
      <c r="D940" s="1">
        <v>44182</v>
      </c>
      <c r="E940" t="s">
        <v>110</v>
      </c>
      <c r="G940" t="s">
        <v>111</v>
      </c>
      <c r="H940" t="s">
        <v>111</v>
      </c>
      <c r="I940" t="s">
        <v>111</v>
      </c>
      <c r="J940" t="s">
        <v>304</v>
      </c>
      <c r="K940" t="s">
        <v>305</v>
      </c>
      <c r="L940" t="s">
        <v>314</v>
      </c>
      <c r="N940" t="s">
        <v>154</v>
      </c>
      <c r="O940" t="s">
        <v>117</v>
      </c>
      <c r="P940">
        <v>96950</v>
      </c>
      <c r="Q940" t="s">
        <v>118</v>
      </c>
      <c r="S940">
        <v>16702336927</v>
      </c>
      <c r="U940">
        <v>561320</v>
      </c>
      <c r="V940" t="s">
        <v>120</v>
      </c>
      <c r="X940" t="s">
        <v>307</v>
      </c>
      <c r="Y940" t="s">
        <v>308</v>
      </c>
      <c r="Z940" t="s">
        <v>309</v>
      </c>
      <c r="AA940" t="s">
        <v>123</v>
      </c>
      <c r="AB940" t="s">
        <v>306</v>
      </c>
      <c r="AD940" t="s">
        <v>116</v>
      </c>
      <c r="AE940" t="s">
        <v>117</v>
      </c>
      <c r="AF940">
        <v>96950</v>
      </c>
      <c r="AG940" t="s">
        <v>118</v>
      </c>
      <c r="AI940">
        <v>16702336927</v>
      </c>
      <c r="AK940" t="s">
        <v>310</v>
      </c>
      <c r="BC940" t="str">
        <f>"37-3011.00"</f>
        <v>37-3011.00</v>
      </c>
      <c r="BD940" t="s">
        <v>1797</v>
      </c>
      <c r="BE940" t="s">
        <v>7270</v>
      </c>
      <c r="BF940" t="s">
        <v>6343</v>
      </c>
      <c r="BG940">
        <v>7</v>
      </c>
      <c r="BH940">
        <v>7</v>
      </c>
      <c r="BI940" s="1">
        <v>44256</v>
      </c>
      <c r="BJ940" s="1">
        <v>44620</v>
      </c>
      <c r="BK940" s="1">
        <v>44256</v>
      </c>
      <c r="BL940" s="1">
        <v>44620</v>
      </c>
      <c r="BM940">
        <v>40</v>
      </c>
      <c r="BN940">
        <v>0</v>
      </c>
      <c r="BO940">
        <v>8</v>
      </c>
      <c r="BP940">
        <v>8</v>
      </c>
      <c r="BQ940">
        <v>8</v>
      </c>
      <c r="BR940">
        <v>8</v>
      </c>
      <c r="BS940">
        <v>8</v>
      </c>
      <c r="BT940">
        <v>0</v>
      </c>
      <c r="BU940" t="str">
        <f>"7:30 AM"</f>
        <v>7:30 AM</v>
      </c>
      <c r="BV940" t="str">
        <f>"4:30 PM"</f>
        <v>4:30 PM</v>
      </c>
      <c r="BW940" t="s">
        <v>128</v>
      </c>
      <c r="BX940">
        <v>0</v>
      </c>
      <c r="BY940">
        <v>3</v>
      </c>
      <c r="BZ940" t="s">
        <v>111</v>
      </c>
      <c r="CA940">
        <v>0</v>
      </c>
      <c r="CB940" s="2" t="s">
        <v>7271</v>
      </c>
      <c r="CC940" t="s">
        <v>314</v>
      </c>
      <c r="CE940" t="s">
        <v>154</v>
      </c>
      <c r="CF940" t="s">
        <v>117</v>
      </c>
      <c r="CG940">
        <v>96950</v>
      </c>
      <c r="CH940" s="3">
        <v>8.5</v>
      </c>
      <c r="CI940" s="3">
        <v>8.5</v>
      </c>
      <c r="CJ940" s="3">
        <v>12.75</v>
      </c>
      <c r="CK940" s="3">
        <v>12.75</v>
      </c>
      <c r="CL940" t="s">
        <v>132</v>
      </c>
      <c r="CN940" t="s">
        <v>133</v>
      </c>
      <c r="CP940" t="s">
        <v>111</v>
      </c>
      <c r="CQ940" t="s">
        <v>134</v>
      </c>
      <c r="CR940" t="s">
        <v>111</v>
      </c>
      <c r="CS940" t="s">
        <v>134</v>
      </c>
      <c r="CT940" t="s">
        <v>119</v>
      </c>
      <c r="CU940" t="s">
        <v>134</v>
      </c>
      <c r="CV940" t="s">
        <v>119</v>
      </c>
      <c r="CW940" t="s">
        <v>315</v>
      </c>
      <c r="CX940">
        <v>16702336927</v>
      </c>
      <c r="CY940" t="s">
        <v>310</v>
      </c>
      <c r="CZ940" t="s">
        <v>119</v>
      </c>
      <c r="DA940" t="s">
        <v>134</v>
      </c>
      <c r="DB940" t="s">
        <v>111</v>
      </c>
    </row>
    <row r="941" spans="1:106" ht="15" customHeight="1" x14ac:dyDescent="0.25">
      <c r="A941" t="s">
        <v>7832</v>
      </c>
      <c r="B941" t="s">
        <v>137</v>
      </c>
      <c r="C941" s="1">
        <v>44139.050143055552</v>
      </c>
      <c r="D941" s="1">
        <v>44182</v>
      </c>
      <c r="E941" t="s">
        <v>110</v>
      </c>
      <c r="G941" t="s">
        <v>111</v>
      </c>
      <c r="H941" t="s">
        <v>111</v>
      </c>
      <c r="I941" t="s">
        <v>111</v>
      </c>
      <c r="J941" t="s">
        <v>304</v>
      </c>
      <c r="K941" t="s">
        <v>305</v>
      </c>
      <c r="L941" t="s">
        <v>314</v>
      </c>
      <c r="N941" t="s">
        <v>154</v>
      </c>
      <c r="O941" t="s">
        <v>117</v>
      </c>
      <c r="P941">
        <v>96950</v>
      </c>
      <c r="Q941" t="s">
        <v>118</v>
      </c>
      <c r="S941">
        <v>16702336927</v>
      </c>
      <c r="U941">
        <v>561320</v>
      </c>
      <c r="V941" t="s">
        <v>120</v>
      </c>
      <c r="X941" t="s">
        <v>307</v>
      </c>
      <c r="Y941" t="s">
        <v>308</v>
      </c>
      <c r="Z941" t="s">
        <v>309</v>
      </c>
      <c r="AA941" t="s">
        <v>123</v>
      </c>
      <c r="AB941" t="s">
        <v>306</v>
      </c>
      <c r="AD941" t="s">
        <v>116</v>
      </c>
      <c r="AE941" t="s">
        <v>117</v>
      </c>
      <c r="AF941">
        <v>96950</v>
      </c>
      <c r="AG941" t="s">
        <v>118</v>
      </c>
      <c r="AI941">
        <v>16702336927</v>
      </c>
      <c r="AK941" t="s">
        <v>310</v>
      </c>
      <c r="BC941" t="str">
        <f>"37-3011.00"</f>
        <v>37-3011.00</v>
      </c>
      <c r="BD941" t="s">
        <v>1797</v>
      </c>
      <c r="BE941" t="s">
        <v>7270</v>
      </c>
      <c r="BF941" t="s">
        <v>6343</v>
      </c>
      <c r="BG941">
        <v>7</v>
      </c>
      <c r="BH941">
        <v>7</v>
      </c>
      <c r="BI941" s="1">
        <v>44256</v>
      </c>
      <c r="BJ941" s="1">
        <v>44620</v>
      </c>
      <c r="BK941" s="1">
        <v>44256</v>
      </c>
      <c r="BL941" s="1">
        <v>44620</v>
      </c>
      <c r="BM941">
        <v>40</v>
      </c>
      <c r="BN941">
        <v>0</v>
      </c>
      <c r="BO941">
        <v>8</v>
      </c>
      <c r="BP941">
        <v>8</v>
      </c>
      <c r="BQ941">
        <v>8</v>
      </c>
      <c r="BR941">
        <v>8</v>
      </c>
      <c r="BS941">
        <v>8</v>
      </c>
      <c r="BT941">
        <v>0</v>
      </c>
      <c r="BU941" t="str">
        <f>"7:30 AM"</f>
        <v>7:30 AM</v>
      </c>
      <c r="BV941" t="str">
        <f>"4:30 PM"</f>
        <v>4:30 PM</v>
      </c>
      <c r="BW941" t="s">
        <v>128</v>
      </c>
      <c r="BX941">
        <v>0</v>
      </c>
      <c r="BY941">
        <v>3</v>
      </c>
      <c r="BZ941" t="s">
        <v>111</v>
      </c>
      <c r="CA941">
        <v>0</v>
      </c>
      <c r="CB941" s="2" t="s">
        <v>7271</v>
      </c>
      <c r="CC941" t="s">
        <v>314</v>
      </c>
      <c r="CE941" t="s">
        <v>154</v>
      </c>
      <c r="CF941" t="s">
        <v>117</v>
      </c>
      <c r="CG941">
        <v>96950</v>
      </c>
      <c r="CH941" s="3">
        <v>8.5</v>
      </c>
      <c r="CI941" s="3">
        <v>8.5</v>
      </c>
      <c r="CJ941" s="3">
        <v>12.75</v>
      </c>
      <c r="CK941" s="3">
        <v>12.75</v>
      </c>
      <c r="CL941" t="s">
        <v>132</v>
      </c>
      <c r="CN941" t="s">
        <v>133</v>
      </c>
      <c r="CP941" t="s">
        <v>111</v>
      </c>
      <c r="CQ941" t="s">
        <v>134</v>
      </c>
      <c r="CR941" t="s">
        <v>111</v>
      </c>
      <c r="CS941" t="s">
        <v>134</v>
      </c>
      <c r="CT941" t="s">
        <v>119</v>
      </c>
      <c r="CU941" t="s">
        <v>134</v>
      </c>
      <c r="CV941" t="s">
        <v>119</v>
      </c>
      <c r="CW941" t="s">
        <v>315</v>
      </c>
      <c r="CX941">
        <v>16702336927</v>
      </c>
      <c r="CY941" t="s">
        <v>310</v>
      </c>
      <c r="CZ941" t="s">
        <v>119</v>
      </c>
      <c r="DA941" t="s">
        <v>134</v>
      </c>
      <c r="DB941" t="s">
        <v>111</v>
      </c>
    </row>
    <row r="942" spans="1:106" ht="15" customHeight="1" x14ac:dyDescent="0.25">
      <c r="A942" t="s">
        <v>6667</v>
      </c>
      <c r="B942" t="s">
        <v>137</v>
      </c>
      <c r="C942" s="1">
        <v>44139.072681481484</v>
      </c>
      <c r="D942" s="1">
        <v>44181</v>
      </c>
      <c r="E942" t="s">
        <v>138</v>
      </c>
      <c r="F942" s="1">
        <v>44195.791666666664</v>
      </c>
      <c r="G942" t="s">
        <v>111</v>
      </c>
      <c r="H942" t="s">
        <v>111</v>
      </c>
      <c r="I942" t="s">
        <v>111</v>
      </c>
      <c r="J942" t="s">
        <v>6668</v>
      </c>
      <c r="L942" t="s">
        <v>6669</v>
      </c>
      <c r="N942" t="s">
        <v>154</v>
      </c>
      <c r="O942" t="s">
        <v>117</v>
      </c>
      <c r="P942">
        <v>96950</v>
      </c>
      <c r="Q942" t="s">
        <v>118</v>
      </c>
      <c r="S942">
        <v>16702353637</v>
      </c>
      <c r="U942">
        <v>236220</v>
      </c>
      <c r="V942" t="s">
        <v>120</v>
      </c>
      <c r="X942" t="s">
        <v>6670</v>
      </c>
      <c r="Y942" t="s">
        <v>6671</v>
      </c>
      <c r="Z942" t="s">
        <v>6672</v>
      </c>
      <c r="AA942" t="s">
        <v>6673</v>
      </c>
      <c r="AB942" t="s">
        <v>6674</v>
      </c>
      <c r="AD942" t="s">
        <v>154</v>
      </c>
      <c r="AE942" t="s">
        <v>117</v>
      </c>
      <c r="AF942">
        <v>96950</v>
      </c>
      <c r="AG942" t="s">
        <v>118</v>
      </c>
      <c r="AI942">
        <v>16702353637</v>
      </c>
      <c r="AK942" t="s">
        <v>6675</v>
      </c>
      <c r="BC942" t="str">
        <f>"49-9071.00"</f>
        <v>49-9071.00</v>
      </c>
      <c r="BD942" t="s">
        <v>125</v>
      </c>
      <c r="BE942" t="s">
        <v>6676</v>
      </c>
      <c r="BF942" t="s">
        <v>6677</v>
      </c>
      <c r="BG942">
        <v>5</v>
      </c>
      <c r="BH942">
        <v>5</v>
      </c>
      <c r="BI942" s="1">
        <v>44197</v>
      </c>
      <c r="BJ942" s="1">
        <v>44561</v>
      </c>
      <c r="BK942" s="1">
        <v>44197</v>
      </c>
      <c r="BL942" s="1">
        <v>44561</v>
      </c>
      <c r="BM942">
        <v>40</v>
      </c>
      <c r="BN942">
        <v>0</v>
      </c>
      <c r="BO942">
        <v>8</v>
      </c>
      <c r="BP942">
        <v>8</v>
      </c>
      <c r="BQ942">
        <v>8</v>
      </c>
      <c r="BR942">
        <v>8</v>
      </c>
      <c r="BS942">
        <v>8</v>
      </c>
      <c r="BT942">
        <v>0</v>
      </c>
      <c r="BU942" t="str">
        <f>"8:00 AM"</f>
        <v>8:00 AM</v>
      </c>
      <c r="BV942" t="str">
        <f>"5:00 PM"</f>
        <v>5:00 PM</v>
      </c>
      <c r="BW942" t="s">
        <v>162</v>
      </c>
      <c r="BX942">
        <v>0</v>
      </c>
      <c r="BY942">
        <v>12</v>
      </c>
      <c r="BZ942" t="s">
        <v>111</v>
      </c>
      <c r="CA942">
        <v>0</v>
      </c>
      <c r="CB942" t="s">
        <v>6678</v>
      </c>
      <c r="CC942" t="s">
        <v>6679</v>
      </c>
      <c r="CE942" t="s">
        <v>154</v>
      </c>
      <c r="CF942" t="s">
        <v>117</v>
      </c>
      <c r="CG942">
        <v>96950</v>
      </c>
      <c r="CH942" s="3">
        <v>8.7100000000000009</v>
      </c>
      <c r="CI942" s="3">
        <v>8.7100000000000009</v>
      </c>
      <c r="CJ942" s="3">
        <v>13.06</v>
      </c>
      <c r="CK942" s="3">
        <v>13.06</v>
      </c>
      <c r="CL942" t="s">
        <v>132</v>
      </c>
      <c r="CN942" t="s">
        <v>133</v>
      </c>
      <c r="CP942" t="s">
        <v>134</v>
      </c>
      <c r="CQ942" t="s">
        <v>134</v>
      </c>
      <c r="CR942" t="s">
        <v>111</v>
      </c>
      <c r="CS942" t="s">
        <v>134</v>
      </c>
      <c r="CT942" t="s">
        <v>119</v>
      </c>
      <c r="CU942" t="s">
        <v>134</v>
      </c>
      <c r="CV942" t="s">
        <v>119</v>
      </c>
      <c r="CW942" t="s">
        <v>6680</v>
      </c>
      <c r="CX942">
        <v>16702353637</v>
      </c>
      <c r="CY942" t="s">
        <v>6675</v>
      </c>
      <c r="CZ942" t="s">
        <v>335</v>
      </c>
      <c r="DA942" t="s">
        <v>134</v>
      </c>
      <c r="DB942" t="s">
        <v>111</v>
      </c>
    </row>
    <row r="943" spans="1:106" ht="15" customHeight="1" x14ac:dyDescent="0.25">
      <c r="A943" t="s">
        <v>4856</v>
      </c>
      <c r="B943" t="s">
        <v>137</v>
      </c>
      <c r="C943" s="1">
        <v>44139.321084606483</v>
      </c>
      <c r="D943" s="1">
        <v>44172</v>
      </c>
      <c r="E943" t="s">
        <v>110</v>
      </c>
      <c r="G943" t="s">
        <v>111</v>
      </c>
      <c r="H943" t="s">
        <v>111</v>
      </c>
      <c r="I943" t="s">
        <v>111</v>
      </c>
      <c r="J943" t="s">
        <v>4857</v>
      </c>
      <c r="K943" t="s">
        <v>4858</v>
      </c>
      <c r="L943" t="s">
        <v>4859</v>
      </c>
      <c r="M943" t="s">
        <v>340</v>
      </c>
      <c r="N943" t="s">
        <v>116</v>
      </c>
      <c r="O943" t="s">
        <v>117</v>
      </c>
      <c r="P943">
        <v>96950</v>
      </c>
      <c r="Q943" t="s">
        <v>118</v>
      </c>
      <c r="R943" t="s">
        <v>117</v>
      </c>
      <c r="S943">
        <v>16719884535</v>
      </c>
      <c r="U943">
        <v>811412</v>
      </c>
      <c r="V943" t="s">
        <v>120</v>
      </c>
      <c r="X943" t="s">
        <v>1736</v>
      </c>
      <c r="Y943" t="s">
        <v>4860</v>
      </c>
      <c r="Z943" t="s">
        <v>4861</v>
      </c>
      <c r="AA943" t="s">
        <v>123</v>
      </c>
      <c r="AB943" t="s">
        <v>4859</v>
      </c>
      <c r="AC943" t="s">
        <v>340</v>
      </c>
      <c r="AD943" t="s">
        <v>116</v>
      </c>
      <c r="AE943" t="s">
        <v>117</v>
      </c>
      <c r="AF943">
        <v>96950</v>
      </c>
      <c r="AG943" t="s">
        <v>118</v>
      </c>
      <c r="AH943" t="s">
        <v>117</v>
      </c>
      <c r="AI943">
        <v>16719884535</v>
      </c>
      <c r="AK943" t="s">
        <v>4862</v>
      </c>
      <c r="BC943" t="str">
        <f>"13-2011.01"</f>
        <v>13-2011.01</v>
      </c>
      <c r="BD943" t="s">
        <v>1024</v>
      </c>
      <c r="BE943" t="s">
        <v>4863</v>
      </c>
      <c r="BF943" t="s">
        <v>1026</v>
      </c>
      <c r="BG943">
        <v>2</v>
      </c>
      <c r="BH943">
        <v>2</v>
      </c>
      <c r="BI943" s="1">
        <v>44139</v>
      </c>
      <c r="BJ943" s="1">
        <v>44469</v>
      </c>
      <c r="BK943" s="1">
        <v>44172</v>
      </c>
      <c r="BL943" s="1">
        <v>44469</v>
      </c>
      <c r="BM943">
        <v>40</v>
      </c>
      <c r="BN943">
        <v>0</v>
      </c>
      <c r="BO943">
        <v>8</v>
      </c>
      <c r="BP943">
        <v>8</v>
      </c>
      <c r="BQ943">
        <v>8</v>
      </c>
      <c r="BR943">
        <v>8</v>
      </c>
      <c r="BS943">
        <v>8</v>
      </c>
      <c r="BT943">
        <v>0</v>
      </c>
      <c r="BU943" t="str">
        <f>"8:00 AM"</f>
        <v>8:00 AM</v>
      </c>
      <c r="BV943" t="str">
        <f>"5:00 PM"</f>
        <v>5:00 PM</v>
      </c>
      <c r="BW943" t="s">
        <v>128</v>
      </c>
      <c r="BX943">
        <v>0</v>
      </c>
      <c r="BY943">
        <v>12</v>
      </c>
      <c r="BZ943" t="s">
        <v>111</v>
      </c>
      <c r="CA943">
        <v>0</v>
      </c>
      <c r="CB943" t="s">
        <v>4864</v>
      </c>
      <c r="CC943" t="s">
        <v>4859</v>
      </c>
      <c r="CD943" t="s">
        <v>340</v>
      </c>
      <c r="CE943" t="s">
        <v>116</v>
      </c>
      <c r="CF943" t="s">
        <v>117</v>
      </c>
      <c r="CG943">
        <v>96950</v>
      </c>
      <c r="CH943" s="3">
        <v>14.85</v>
      </c>
      <c r="CI943" s="3">
        <v>15.5</v>
      </c>
      <c r="CJ943" s="3">
        <v>22.27</v>
      </c>
      <c r="CK943" s="3">
        <v>23.25</v>
      </c>
      <c r="CL943" t="s">
        <v>132</v>
      </c>
      <c r="CM943" t="s">
        <v>119</v>
      </c>
      <c r="CN943" t="s">
        <v>631</v>
      </c>
      <c r="CP943" t="s">
        <v>111</v>
      </c>
      <c r="CQ943" t="s">
        <v>134</v>
      </c>
      <c r="CR943" t="s">
        <v>134</v>
      </c>
      <c r="CS943" t="s">
        <v>134</v>
      </c>
      <c r="CT943" t="s">
        <v>119</v>
      </c>
      <c r="CU943" t="s">
        <v>134</v>
      </c>
      <c r="CV943" t="s">
        <v>119</v>
      </c>
      <c r="CW943" t="s">
        <v>2152</v>
      </c>
      <c r="CX943">
        <v>16709884535</v>
      </c>
      <c r="CY943" t="s">
        <v>4862</v>
      </c>
      <c r="CZ943" t="s">
        <v>119</v>
      </c>
      <c r="DA943" t="s">
        <v>134</v>
      </c>
      <c r="DB943" t="s">
        <v>111</v>
      </c>
    </row>
    <row r="944" spans="1:106" ht="15" customHeight="1" x14ac:dyDescent="0.25">
      <c r="A944" t="s">
        <v>7227</v>
      </c>
      <c r="B944" t="s">
        <v>193</v>
      </c>
      <c r="C944" s="1">
        <v>44139.332616319443</v>
      </c>
      <c r="D944" s="1">
        <v>44158</v>
      </c>
      <c r="E944" t="s">
        <v>110</v>
      </c>
      <c r="G944" t="s">
        <v>111</v>
      </c>
      <c r="H944" t="s">
        <v>111</v>
      </c>
      <c r="I944" t="s">
        <v>111</v>
      </c>
      <c r="J944" t="s">
        <v>2140</v>
      </c>
      <c r="K944" t="s">
        <v>2141</v>
      </c>
      <c r="L944" t="s">
        <v>2151</v>
      </c>
      <c r="M944" t="s">
        <v>2143</v>
      </c>
      <c r="N944" t="s">
        <v>116</v>
      </c>
      <c r="O944" t="s">
        <v>117</v>
      </c>
      <c r="P944">
        <v>96950</v>
      </c>
      <c r="Q944" t="s">
        <v>118</v>
      </c>
      <c r="R944" t="s">
        <v>117</v>
      </c>
      <c r="S944">
        <v>16702346869</v>
      </c>
      <c r="U944">
        <v>44112</v>
      </c>
      <c r="V944" t="s">
        <v>120</v>
      </c>
      <c r="X944" t="s">
        <v>834</v>
      </c>
      <c r="Y944" t="s">
        <v>2144</v>
      </c>
      <c r="Z944" t="s">
        <v>119</v>
      </c>
      <c r="AA944" t="s">
        <v>185</v>
      </c>
      <c r="AB944" t="s">
        <v>2151</v>
      </c>
      <c r="AC944" t="s">
        <v>2143</v>
      </c>
      <c r="AD944" t="s">
        <v>116</v>
      </c>
      <c r="AE944" t="s">
        <v>117</v>
      </c>
      <c r="AF944">
        <v>96950</v>
      </c>
      <c r="AG944" t="s">
        <v>118</v>
      </c>
      <c r="AH944" t="s">
        <v>117</v>
      </c>
      <c r="AI944">
        <v>16702346869</v>
      </c>
      <c r="AK944" t="s">
        <v>2146</v>
      </c>
      <c r="BC944" t="str">
        <f>"53-7061.00"</f>
        <v>53-7061.00</v>
      </c>
      <c r="BD944" t="s">
        <v>2147</v>
      </c>
      <c r="BE944" t="s">
        <v>7228</v>
      </c>
      <c r="BF944" t="s">
        <v>2149</v>
      </c>
      <c r="BG944">
        <v>2</v>
      </c>
      <c r="BI944" s="1">
        <v>44139</v>
      </c>
      <c r="BJ944" s="1">
        <v>44469</v>
      </c>
      <c r="BM944">
        <v>35</v>
      </c>
      <c r="BN944">
        <v>5</v>
      </c>
      <c r="BO944">
        <v>5</v>
      </c>
      <c r="BP944">
        <v>5</v>
      </c>
      <c r="BQ944">
        <v>5</v>
      </c>
      <c r="BR944">
        <v>5</v>
      </c>
      <c r="BS944">
        <v>5</v>
      </c>
      <c r="BT944">
        <v>5</v>
      </c>
      <c r="BU944" t="str">
        <f>"5:30 PM"</f>
        <v>5:30 PM</v>
      </c>
      <c r="BV944" t="str">
        <f>"10:30 PM"</f>
        <v>10:30 PM</v>
      </c>
      <c r="BW944" t="s">
        <v>128</v>
      </c>
      <c r="BX944">
        <v>0</v>
      </c>
      <c r="BY944">
        <v>6</v>
      </c>
      <c r="BZ944" t="s">
        <v>111</v>
      </c>
      <c r="CA944">
        <v>0</v>
      </c>
      <c r="CB944" t="s">
        <v>7229</v>
      </c>
      <c r="CC944" t="s">
        <v>2151</v>
      </c>
      <c r="CD944" t="s">
        <v>2143</v>
      </c>
      <c r="CE944" t="s">
        <v>116</v>
      </c>
      <c r="CF944" t="s">
        <v>117</v>
      </c>
      <c r="CG944">
        <v>96950</v>
      </c>
      <c r="CH944" s="3">
        <v>8.0299999999999994</v>
      </c>
      <c r="CI944" s="3">
        <v>8.3000000000000007</v>
      </c>
      <c r="CJ944" s="3">
        <v>12.04</v>
      </c>
      <c r="CK944" s="3">
        <v>12.45</v>
      </c>
      <c r="CL944" t="s">
        <v>132</v>
      </c>
      <c r="CM944" t="s">
        <v>119</v>
      </c>
      <c r="CN944" t="s">
        <v>631</v>
      </c>
      <c r="CP944" t="s">
        <v>111</v>
      </c>
      <c r="CQ944" t="s">
        <v>134</v>
      </c>
      <c r="CR944" t="s">
        <v>134</v>
      </c>
      <c r="CS944" t="s">
        <v>134</v>
      </c>
      <c r="CT944" t="s">
        <v>119</v>
      </c>
      <c r="CU944" t="s">
        <v>134</v>
      </c>
      <c r="CV944" t="s">
        <v>119</v>
      </c>
      <c r="CW944" t="s">
        <v>2152</v>
      </c>
      <c r="CX944">
        <v>16702346869</v>
      </c>
      <c r="CY944" t="s">
        <v>2146</v>
      </c>
      <c r="CZ944" t="s">
        <v>119</v>
      </c>
      <c r="DA944" t="s">
        <v>134</v>
      </c>
      <c r="DB944" t="s">
        <v>111</v>
      </c>
    </row>
    <row r="945" spans="1:111" ht="15" customHeight="1" x14ac:dyDescent="0.25">
      <c r="A945" t="s">
        <v>1332</v>
      </c>
      <c r="B945" t="s">
        <v>137</v>
      </c>
      <c r="C945" s="1">
        <v>44139.767909722221</v>
      </c>
      <c r="D945" s="1">
        <v>44174</v>
      </c>
      <c r="E945" t="s">
        <v>110</v>
      </c>
      <c r="G945" t="s">
        <v>111</v>
      </c>
      <c r="H945" t="s">
        <v>111</v>
      </c>
      <c r="I945" t="s">
        <v>111</v>
      </c>
      <c r="J945" t="s">
        <v>684</v>
      </c>
      <c r="K945" t="s">
        <v>119</v>
      </c>
      <c r="L945" t="s">
        <v>686</v>
      </c>
      <c r="M945" t="s">
        <v>687</v>
      </c>
      <c r="N945" t="s">
        <v>154</v>
      </c>
      <c r="O945" t="s">
        <v>117</v>
      </c>
      <c r="P945">
        <v>96950</v>
      </c>
      <c r="Q945" t="s">
        <v>118</v>
      </c>
      <c r="R945" t="s">
        <v>119</v>
      </c>
      <c r="S945">
        <v>16702368202</v>
      </c>
      <c r="T945">
        <v>3554</v>
      </c>
      <c r="U945">
        <v>62211</v>
      </c>
      <c r="V945" t="s">
        <v>120</v>
      </c>
      <c r="X945" t="s">
        <v>688</v>
      </c>
      <c r="Y945" t="s">
        <v>689</v>
      </c>
      <c r="Z945" t="s">
        <v>690</v>
      </c>
      <c r="AA945" t="s">
        <v>691</v>
      </c>
      <c r="AB945" t="s">
        <v>686</v>
      </c>
      <c r="AC945" t="s">
        <v>687</v>
      </c>
      <c r="AD945" t="s">
        <v>154</v>
      </c>
      <c r="AE945" t="s">
        <v>117</v>
      </c>
      <c r="AF945">
        <v>96950</v>
      </c>
      <c r="AG945" t="s">
        <v>118</v>
      </c>
      <c r="AH945" t="s">
        <v>119</v>
      </c>
      <c r="AI945">
        <v>16702368202</v>
      </c>
      <c r="AJ945">
        <v>3554</v>
      </c>
      <c r="AK945" t="s">
        <v>692</v>
      </c>
      <c r="BC945" t="str">
        <f>"29-2011.00"</f>
        <v>29-2011.00</v>
      </c>
      <c r="BD945" t="s">
        <v>1333</v>
      </c>
      <c r="BE945" t="s">
        <v>1334</v>
      </c>
      <c r="BF945" t="s">
        <v>1335</v>
      </c>
      <c r="BG945">
        <v>1</v>
      </c>
      <c r="BH945">
        <v>1</v>
      </c>
      <c r="BI945" s="1">
        <v>44197</v>
      </c>
      <c r="BJ945" s="1">
        <v>44561</v>
      </c>
      <c r="BK945" s="1">
        <v>44197</v>
      </c>
      <c r="BL945" s="1">
        <v>44561</v>
      </c>
      <c r="BM945">
        <v>40</v>
      </c>
      <c r="BN945">
        <v>0</v>
      </c>
      <c r="BO945">
        <v>8</v>
      </c>
      <c r="BP945">
        <v>8</v>
      </c>
      <c r="BQ945">
        <v>8</v>
      </c>
      <c r="BR945">
        <v>8</v>
      </c>
      <c r="BS945">
        <v>8</v>
      </c>
      <c r="BT945">
        <v>0</v>
      </c>
      <c r="BU945" t="str">
        <f>"7:00 AM"</f>
        <v>7:00 AM</v>
      </c>
      <c r="BV945" t="str">
        <f>"4:00 PM"</f>
        <v>4:00 PM</v>
      </c>
      <c r="BW945" t="s">
        <v>415</v>
      </c>
      <c r="BX945">
        <v>0</v>
      </c>
      <c r="BY945">
        <v>36</v>
      </c>
      <c r="BZ945" t="s">
        <v>111</v>
      </c>
      <c r="CA945">
        <v>0</v>
      </c>
      <c r="CB945" t="s">
        <v>1336</v>
      </c>
      <c r="CC945" t="s">
        <v>686</v>
      </c>
      <c r="CD945" t="s">
        <v>687</v>
      </c>
      <c r="CE945" t="s">
        <v>154</v>
      </c>
      <c r="CF945" t="s">
        <v>117</v>
      </c>
      <c r="CG945">
        <v>96950</v>
      </c>
      <c r="CH945" s="3">
        <v>15.24</v>
      </c>
      <c r="CI945" s="3">
        <v>23.57</v>
      </c>
      <c r="CJ945" s="3">
        <v>22.86</v>
      </c>
      <c r="CK945" s="3">
        <v>35.35</v>
      </c>
      <c r="CL945" t="s">
        <v>132</v>
      </c>
      <c r="CM945" t="s">
        <v>697</v>
      </c>
      <c r="CN945" t="s">
        <v>133</v>
      </c>
      <c r="CP945" t="s">
        <v>111</v>
      </c>
      <c r="CQ945" t="s">
        <v>134</v>
      </c>
      <c r="CR945" t="s">
        <v>111</v>
      </c>
      <c r="CS945" t="s">
        <v>134</v>
      </c>
      <c r="CT945" t="s">
        <v>119</v>
      </c>
      <c r="CU945" t="s">
        <v>134</v>
      </c>
      <c r="CV945" t="s">
        <v>119</v>
      </c>
      <c r="CW945" t="s">
        <v>698</v>
      </c>
      <c r="CX945">
        <v>16702368202</v>
      </c>
      <c r="CY945" t="s">
        <v>699</v>
      </c>
      <c r="CZ945" t="s">
        <v>700</v>
      </c>
      <c r="DA945" t="s">
        <v>134</v>
      </c>
      <c r="DB945" t="s">
        <v>111</v>
      </c>
      <c r="DC945" t="s">
        <v>526</v>
      </c>
      <c r="DD945" t="s">
        <v>701</v>
      </c>
      <c r="DE945" t="s">
        <v>702</v>
      </c>
      <c r="DF945" t="s">
        <v>684</v>
      </c>
      <c r="DG945" t="s">
        <v>703</v>
      </c>
    </row>
    <row r="946" spans="1:111" ht="15" customHeight="1" x14ac:dyDescent="0.25">
      <c r="A946" t="s">
        <v>1668</v>
      </c>
      <c r="B946" t="s">
        <v>137</v>
      </c>
      <c r="C946" s="1">
        <v>44139.775092476855</v>
      </c>
      <c r="D946" s="1">
        <v>44183</v>
      </c>
      <c r="E946" t="s">
        <v>110</v>
      </c>
      <c r="G946" t="s">
        <v>111</v>
      </c>
      <c r="H946" t="s">
        <v>111</v>
      </c>
      <c r="I946" t="s">
        <v>111</v>
      </c>
      <c r="J946" t="s">
        <v>304</v>
      </c>
      <c r="K946" t="s">
        <v>1669</v>
      </c>
      <c r="L946" t="s">
        <v>314</v>
      </c>
      <c r="N946" t="s">
        <v>154</v>
      </c>
      <c r="O946" t="s">
        <v>117</v>
      </c>
      <c r="P946">
        <v>96950</v>
      </c>
      <c r="Q946" t="s">
        <v>118</v>
      </c>
      <c r="S946">
        <v>16702336927</v>
      </c>
      <c r="U946">
        <v>236220</v>
      </c>
      <c r="V946" t="s">
        <v>120</v>
      </c>
      <c r="X946" t="s">
        <v>307</v>
      </c>
      <c r="Y946" t="s">
        <v>308</v>
      </c>
      <c r="Z946" t="s">
        <v>309</v>
      </c>
      <c r="AA946" t="s">
        <v>123</v>
      </c>
      <c r="AB946" t="s">
        <v>306</v>
      </c>
      <c r="AD946" t="s">
        <v>116</v>
      </c>
      <c r="AE946" t="s">
        <v>117</v>
      </c>
      <c r="AF946">
        <v>96950</v>
      </c>
      <c r="AG946" t="s">
        <v>118</v>
      </c>
      <c r="AI946">
        <v>16702336927</v>
      </c>
      <c r="AK946" t="s">
        <v>310</v>
      </c>
      <c r="BC946" t="str">
        <f>"49-9071.00"</f>
        <v>49-9071.00</v>
      </c>
      <c r="BD946" t="s">
        <v>125</v>
      </c>
      <c r="BE946" t="s">
        <v>1670</v>
      </c>
      <c r="BF946" t="s">
        <v>1671</v>
      </c>
      <c r="BG946">
        <v>7</v>
      </c>
      <c r="BH946">
        <v>7</v>
      </c>
      <c r="BI946" s="1">
        <v>44256</v>
      </c>
      <c r="BJ946" s="1">
        <v>44620</v>
      </c>
      <c r="BK946" s="1">
        <v>44256</v>
      </c>
      <c r="BL946" s="1">
        <v>44620</v>
      </c>
      <c r="BM946">
        <v>40</v>
      </c>
      <c r="BN946">
        <v>0</v>
      </c>
      <c r="BO946">
        <v>8</v>
      </c>
      <c r="BP946">
        <v>8</v>
      </c>
      <c r="BQ946">
        <v>8</v>
      </c>
      <c r="BR946">
        <v>8</v>
      </c>
      <c r="BS946">
        <v>8</v>
      </c>
      <c r="BT946">
        <v>0</v>
      </c>
      <c r="BU946" t="str">
        <f>"7:30 AM"</f>
        <v>7:30 AM</v>
      </c>
      <c r="BV946" t="str">
        <f>"4:30 PM"</f>
        <v>4:30 PM</v>
      </c>
      <c r="BW946" t="s">
        <v>128</v>
      </c>
      <c r="BX946">
        <v>0</v>
      </c>
      <c r="BY946">
        <v>24</v>
      </c>
      <c r="BZ946" t="s">
        <v>111</v>
      </c>
      <c r="CA946">
        <v>0</v>
      </c>
      <c r="CB946" s="2" t="s">
        <v>1672</v>
      </c>
      <c r="CC946" t="s">
        <v>314</v>
      </c>
      <c r="CE946" t="s">
        <v>154</v>
      </c>
      <c r="CF946" t="s">
        <v>117</v>
      </c>
      <c r="CG946">
        <v>96950</v>
      </c>
      <c r="CH946" s="3">
        <v>8.7100000000000009</v>
      </c>
      <c r="CI946" s="3">
        <v>8.7100000000000009</v>
      </c>
      <c r="CJ946" s="3">
        <v>13.07</v>
      </c>
      <c r="CK946" s="3">
        <v>13.07</v>
      </c>
      <c r="CL946" t="s">
        <v>132</v>
      </c>
      <c r="CN946" t="s">
        <v>133</v>
      </c>
      <c r="CP946" t="s">
        <v>111</v>
      </c>
      <c r="CQ946" t="s">
        <v>134</v>
      </c>
      <c r="CR946" t="s">
        <v>134</v>
      </c>
      <c r="CS946" t="s">
        <v>134</v>
      </c>
      <c r="CT946" t="s">
        <v>119</v>
      </c>
      <c r="CU946" t="s">
        <v>134</v>
      </c>
      <c r="CV946" t="s">
        <v>119</v>
      </c>
      <c r="CW946" t="s">
        <v>315</v>
      </c>
      <c r="CX946">
        <v>16702336927</v>
      </c>
      <c r="CY946" t="s">
        <v>310</v>
      </c>
      <c r="CZ946" t="s">
        <v>119</v>
      </c>
      <c r="DA946" t="s">
        <v>134</v>
      </c>
      <c r="DB946" t="s">
        <v>111</v>
      </c>
    </row>
    <row r="947" spans="1:111" ht="15" customHeight="1" x14ac:dyDescent="0.25">
      <c r="A947" t="s">
        <v>8469</v>
      </c>
      <c r="B947" t="s">
        <v>137</v>
      </c>
      <c r="C947" s="1">
        <v>44139.79190625</v>
      </c>
      <c r="D947" s="1">
        <v>44182</v>
      </c>
      <c r="E947" t="s">
        <v>110</v>
      </c>
      <c r="G947" t="s">
        <v>111</v>
      </c>
      <c r="H947" t="s">
        <v>111</v>
      </c>
      <c r="I947" t="s">
        <v>111</v>
      </c>
      <c r="J947" t="s">
        <v>304</v>
      </c>
      <c r="K947" t="s">
        <v>1669</v>
      </c>
      <c r="L947" t="s">
        <v>314</v>
      </c>
      <c r="N947" t="s">
        <v>154</v>
      </c>
      <c r="O947" t="s">
        <v>117</v>
      </c>
      <c r="P947">
        <v>96950</v>
      </c>
      <c r="Q947" t="s">
        <v>118</v>
      </c>
      <c r="S947">
        <v>16702336927</v>
      </c>
      <c r="U947">
        <v>236220</v>
      </c>
      <c r="V947" t="s">
        <v>120</v>
      </c>
      <c r="X947" t="s">
        <v>307</v>
      </c>
      <c r="Y947" t="s">
        <v>308</v>
      </c>
      <c r="Z947" t="s">
        <v>309</v>
      </c>
      <c r="AA947" t="s">
        <v>123</v>
      </c>
      <c r="AB947" t="s">
        <v>306</v>
      </c>
      <c r="AD947" t="s">
        <v>116</v>
      </c>
      <c r="AE947" t="s">
        <v>117</v>
      </c>
      <c r="AF947">
        <v>96950</v>
      </c>
      <c r="AG947" t="s">
        <v>118</v>
      </c>
      <c r="AI947">
        <v>16702336927</v>
      </c>
      <c r="AK947" t="s">
        <v>310</v>
      </c>
      <c r="BC947" t="str">
        <f>"49-9071.00"</f>
        <v>49-9071.00</v>
      </c>
      <c r="BD947" t="s">
        <v>125</v>
      </c>
      <c r="BE947" t="s">
        <v>1670</v>
      </c>
      <c r="BF947" t="s">
        <v>1671</v>
      </c>
      <c r="BG947">
        <v>7</v>
      </c>
      <c r="BH947">
        <v>7</v>
      </c>
      <c r="BI947" s="1">
        <v>44256</v>
      </c>
      <c r="BJ947" s="1">
        <v>44620</v>
      </c>
      <c r="BK947" s="1">
        <v>44256</v>
      </c>
      <c r="BL947" s="1">
        <v>44620</v>
      </c>
      <c r="BM947">
        <v>40</v>
      </c>
      <c r="BN947">
        <v>0</v>
      </c>
      <c r="BO947">
        <v>8</v>
      </c>
      <c r="BP947">
        <v>8</v>
      </c>
      <c r="BQ947">
        <v>8</v>
      </c>
      <c r="BR947">
        <v>8</v>
      </c>
      <c r="BS947">
        <v>8</v>
      </c>
      <c r="BT947">
        <v>0</v>
      </c>
      <c r="BU947" t="str">
        <f>"7:30 AM"</f>
        <v>7:30 AM</v>
      </c>
      <c r="BV947" t="str">
        <f>"4:30 PM"</f>
        <v>4:30 PM</v>
      </c>
      <c r="BW947" t="s">
        <v>128</v>
      </c>
      <c r="BX947">
        <v>0</v>
      </c>
      <c r="BY947">
        <v>24</v>
      </c>
      <c r="BZ947" t="s">
        <v>111</v>
      </c>
      <c r="CA947">
        <v>0</v>
      </c>
      <c r="CB947" s="2" t="s">
        <v>1672</v>
      </c>
      <c r="CC947" t="s">
        <v>314</v>
      </c>
      <c r="CE947" t="s">
        <v>154</v>
      </c>
      <c r="CF947" t="s">
        <v>117</v>
      </c>
      <c r="CG947">
        <v>96950</v>
      </c>
      <c r="CH947" s="3">
        <v>8.7100000000000009</v>
      </c>
      <c r="CI947" s="3">
        <v>8.7100000000000009</v>
      </c>
      <c r="CJ947" s="3">
        <v>13.07</v>
      </c>
      <c r="CK947" s="3">
        <v>13.07</v>
      </c>
      <c r="CL947" t="s">
        <v>132</v>
      </c>
      <c r="CN947" t="s">
        <v>133</v>
      </c>
      <c r="CP947" t="s">
        <v>111</v>
      </c>
      <c r="CQ947" t="s">
        <v>134</v>
      </c>
      <c r="CR947" t="s">
        <v>134</v>
      </c>
      <c r="CS947" t="s">
        <v>134</v>
      </c>
      <c r="CT947" t="s">
        <v>119</v>
      </c>
      <c r="CU947" t="s">
        <v>134</v>
      </c>
      <c r="CV947" t="s">
        <v>119</v>
      </c>
      <c r="CW947" t="s">
        <v>315</v>
      </c>
      <c r="CX947">
        <v>16702336927</v>
      </c>
      <c r="CY947" t="s">
        <v>310</v>
      </c>
      <c r="CZ947" t="s">
        <v>119</v>
      </c>
      <c r="DA947" t="s">
        <v>134</v>
      </c>
      <c r="DB947" t="s">
        <v>111</v>
      </c>
    </row>
    <row r="948" spans="1:111" ht="15" customHeight="1" x14ac:dyDescent="0.25">
      <c r="A948" t="s">
        <v>6928</v>
      </c>
      <c r="B948" t="s">
        <v>137</v>
      </c>
      <c r="C948" s="1">
        <v>44139.799744212964</v>
      </c>
      <c r="D948" s="1">
        <v>44182</v>
      </c>
      <c r="E948" t="s">
        <v>110</v>
      </c>
      <c r="G948" t="s">
        <v>111</v>
      </c>
      <c r="H948" t="s">
        <v>111</v>
      </c>
      <c r="I948" t="s">
        <v>111</v>
      </c>
      <c r="J948" t="s">
        <v>304</v>
      </c>
      <c r="K948" t="s">
        <v>5890</v>
      </c>
      <c r="L948" t="s">
        <v>314</v>
      </c>
      <c r="N948" t="s">
        <v>154</v>
      </c>
      <c r="O948" t="s">
        <v>117</v>
      </c>
      <c r="P948">
        <v>96950</v>
      </c>
      <c r="Q948" t="s">
        <v>118</v>
      </c>
      <c r="S948">
        <v>16702336927</v>
      </c>
      <c r="U948">
        <v>811111</v>
      </c>
      <c r="V948" t="s">
        <v>120</v>
      </c>
      <c r="X948" t="s">
        <v>307</v>
      </c>
      <c r="Y948" t="s">
        <v>308</v>
      </c>
      <c r="Z948" t="s">
        <v>309</v>
      </c>
      <c r="AA948" t="s">
        <v>123</v>
      </c>
      <c r="AB948" t="s">
        <v>306</v>
      </c>
      <c r="AD948" t="s">
        <v>116</v>
      </c>
      <c r="AE948" t="s">
        <v>117</v>
      </c>
      <c r="AF948">
        <v>96950</v>
      </c>
      <c r="AG948" t="s">
        <v>118</v>
      </c>
      <c r="AI948">
        <v>16702336927</v>
      </c>
      <c r="AK948" t="s">
        <v>310</v>
      </c>
      <c r="BC948" t="str">
        <f>"49-3023.01"</f>
        <v>49-3023.01</v>
      </c>
      <c r="BD948" t="s">
        <v>451</v>
      </c>
      <c r="BE948" t="s">
        <v>5891</v>
      </c>
      <c r="BF948" t="s">
        <v>5892</v>
      </c>
      <c r="BG948">
        <v>6</v>
      </c>
      <c r="BH948">
        <v>6</v>
      </c>
      <c r="BI948" s="1">
        <v>44256</v>
      </c>
      <c r="BJ948" s="1">
        <v>44620</v>
      </c>
      <c r="BK948" s="1">
        <v>44256</v>
      </c>
      <c r="BL948" s="1">
        <v>44620</v>
      </c>
      <c r="BM948">
        <v>40</v>
      </c>
      <c r="BN948">
        <v>0</v>
      </c>
      <c r="BO948">
        <v>8</v>
      </c>
      <c r="BP948">
        <v>8</v>
      </c>
      <c r="BQ948">
        <v>8</v>
      </c>
      <c r="BR948">
        <v>8</v>
      </c>
      <c r="BS948">
        <v>8</v>
      </c>
      <c r="BT948">
        <v>0</v>
      </c>
      <c r="BU948" t="str">
        <f>"7:30 AM"</f>
        <v>7:30 AM</v>
      </c>
      <c r="BV948" t="str">
        <f>"4:30 PM"</f>
        <v>4:30 PM</v>
      </c>
      <c r="BW948" t="s">
        <v>128</v>
      </c>
      <c r="BX948">
        <v>0</v>
      </c>
      <c r="BY948">
        <v>12</v>
      </c>
      <c r="BZ948" t="s">
        <v>111</v>
      </c>
      <c r="CA948">
        <v>0</v>
      </c>
      <c r="CB948" s="2" t="s">
        <v>5893</v>
      </c>
      <c r="CC948" t="s">
        <v>314</v>
      </c>
      <c r="CE948" t="s">
        <v>154</v>
      </c>
      <c r="CF948" t="s">
        <v>117</v>
      </c>
      <c r="CG948">
        <v>96950</v>
      </c>
      <c r="CH948" s="3">
        <v>8.75</v>
      </c>
      <c r="CI948" s="3">
        <v>8.75</v>
      </c>
      <c r="CJ948" s="3">
        <v>13.13</v>
      </c>
      <c r="CK948" s="3">
        <v>13.13</v>
      </c>
      <c r="CL948" t="s">
        <v>132</v>
      </c>
      <c r="CN948" t="s">
        <v>133</v>
      </c>
      <c r="CP948" t="s">
        <v>111</v>
      </c>
      <c r="CQ948" t="s">
        <v>134</v>
      </c>
      <c r="CR948" t="s">
        <v>134</v>
      </c>
      <c r="CS948" t="s">
        <v>134</v>
      </c>
      <c r="CT948" t="s">
        <v>119</v>
      </c>
      <c r="CU948" t="s">
        <v>134</v>
      </c>
      <c r="CV948" t="s">
        <v>119</v>
      </c>
      <c r="CW948" t="s">
        <v>315</v>
      </c>
      <c r="CX948">
        <v>16702336927</v>
      </c>
      <c r="CY948" t="s">
        <v>310</v>
      </c>
      <c r="CZ948" t="s">
        <v>119</v>
      </c>
      <c r="DA948" t="s">
        <v>134</v>
      </c>
      <c r="DB948" t="s">
        <v>111</v>
      </c>
    </row>
    <row r="949" spans="1:111" ht="15" customHeight="1" x14ac:dyDescent="0.25">
      <c r="A949" t="s">
        <v>5889</v>
      </c>
      <c r="B949" t="s">
        <v>137</v>
      </c>
      <c r="C949" s="1">
        <v>44139.808582754631</v>
      </c>
      <c r="D949" s="1">
        <v>44182</v>
      </c>
      <c r="E949" t="s">
        <v>110</v>
      </c>
      <c r="G949" t="s">
        <v>111</v>
      </c>
      <c r="H949" t="s">
        <v>111</v>
      </c>
      <c r="I949" t="s">
        <v>111</v>
      </c>
      <c r="J949" t="s">
        <v>304</v>
      </c>
      <c r="K949" t="s">
        <v>5890</v>
      </c>
      <c r="L949" t="s">
        <v>314</v>
      </c>
      <c r="N949" t="s">
        <v>154</v>
      </c>
      <c r="O949" t="s">
        <v>117</v>
      </c>
      <c r="P949">
        <v>96950</v>
      </c>
      <c r="Q949" t="s">
        <v>118</v>
      </c>
      <c r="S949">
        <v>16702336927</v>
      </c>
      <c r="U949">
        <v>811111</v>
      </c>
      <c r="V949" t="s">
        <v>120</v>
      </c>
      <c r="X949" t="s">
        <v>307</v>
      </c>
      <c r="Y949" t="s">
        <v>308</v>
      </c>
      <c r="Z949" t="s">
        <v>309</v>
      </c>
      <c r="AA949" t="s">
        <v>123</v>
      </c>
      <c r="AB949" t="s">
        <v>306</v>
      </c>
      <c r="AD949" t="s">
        <v>116</v>
      </c>
      <c r="AE949" t="s">
        <v>117</v>
      </c>
      <c r="AF949">
        <v>96950</v>
      </c>
      <c r="AG949" t="s">
        <v>118</v>
      </c>
      <c r="AI949">
        <v>16702336927</v>
      </c>
      <c r="AK949" t="s">
        <v>310</v>
      </c>
      <c r="BC949" t="str">
        <f>"49-3023.01"</f>
        <v>49-3023.01</v>
      </c>
      <c r="BD949" t="s">
        <v>451</v>
      </c>
      <c r="BE949" t="s">
        <v>5891</v>
      </c>
      <c r="BF949" t="s">
        <v>5892</v>
      </c>
      <c r="BG949">
        <v>6</v>
      </c>
      <c r="BH949">
        <v>6</v>
      </c>
      <c r="BI949" s="1">
        <v>44256</v>
      </c>
      <c r="BJ949" s="1">
        <v>44620</v>
      </c>
      <c r="BK949" s="1">
        <v>44256</v>
      </c>
      <c r="BL949" s="1">
        <v>44620</v>
      </c>
      <c r="BM949">
        <v>40</v>
      </c>
      <c r="BN949">
        <v>0</v>
      </c>
      <c r="BO949">
        <v>8</v>
      </c>
      <c r="BP949">
        <v>8</v>
      </c>
      <c r="BQ949">
        <v>8</v>
      </c>
      <c r="BR949">
        <v>8</v>
      </c>
      <c r="BS949">
        <v>8</v>
      </c>
      <c r="BT949">
        <v>0</v>
      </c>
      <c r="BU949" t="str">
        <f>"7:30 AM"</f>
        <v>7:30 AM</v>
      </c>
      <c r="BV949" t="str">
        <f>"4:30 PM"</f>
        <v>4:30 PM</v>
      </c>
      <c r="BW949" t="s">
        <v>128</v>
      </c>
      <c r="BX949">
        <v>0</v>
      </c>
      <c r="BY949">
        <v>12</v>
      </c>
      <c r="BZ949" t="s">
        <v>111</v>
      </c>
      <c r="CA949">
        <v>0</v>
      </c>
      <c r="CB949" s="2" t="s">
        <v>5893</v>
      </c>
      <c r="CC949" t="s">
        <v>314</v>
      </c>
      <c r="CE949" t="s">
        <v>154</v>
      </c>
      <c r="CF949" t="s">
        <v>117</v>
      </c>
      <c r="CG949">
        <v>96950</v>
      </c>
      <c r="CH949" s="3">
        <v>8.75</v>
      </c>
      <c r="CI949" s="3">
        <v>8.75</v>
      </c>
      <c r="CJ949" s="3">
        <v>13.13</v>
      </c>
      <c r="CK949" s="3">
        <v>13.13</v>
      </c>
      <c r="CL949" t="s">
        <v>132</v>
      </c>
      <c r="CN949" t="s">
        <v>133</v>
      </c>
      <c r="CP949" t="s">
        <v>111</v>
      </c>
      <c r="CQ949" t="s">
        <v>134</v>
      </c>
      <c r="CR949" t="s">
        <v>134</v>
      </c>
      <c r="CS949" t="s">
        <v>134</v>
      </c>
      <c r="CT949" t="s">
        <v>119</v>
      </c>
      <c r="CU949" t="s">
        <v>134</v>
      </c>
      <c r="CV949" t="s">
        <v>119</v>
      </c>
      <c r="CW949" t="s">
        <v>315</v>
      </c>
      <c r="CX949">
        <v>16702336927</v>
      </c>
      <c r="CY949" t="s">
        <v>310</v>
      </c>
      <c r="CZ949" t="s">
        <v>119</v>
      </c>
      <c r="DA949" t="s">
        <v>134</v>
      </c>
      <c r="DB949" t="s">
        <v>111</v>
      </c>
    </row>
    <row r="950" spans="1:111" ht="15" customHeight="1" x14ac:dyDescent="0.25">
      <c r="A950" t="s">
        <v>6985</v>
      </c>
      <c r="B950" t="s">
        <v>137</v>
      </c>
      <c r="C950" s="1">
        <v>44139.821061921299</v>
      </c>
      <c r="D950" s="1">
        <v>44180</v>
      </c>
      <c r="E950" t="s">
        <v>110</v>
      </c>
      <c r="G950" t="s">
        <v>111</v>
      </c>
      <c r="H950" t="s">
        <v>111</v>
      </c>
      <c r="I950" t="s">
        <v>111</v>
      </c>
      <c r="J950" t="s">
        <v>877</v>
      </c>
      <c r="K950" t="s">
        <v>119</v>
      </c>
      <c r="L950" t="s">
        <v>878</v>
      </c>
      <c r="M950" t="s">
        <v>882</v>
      </c>
      <c r="N950" t="s">
        <v>545</v>
      </c>
      <c r="O950" t="s">
        <v>117</v>
      </c>
      <c r="P950">
        <v>96952</v>
      </c>
      <c r="Q950" t="s">
        <v>118</v>
      </c>
      <c r="R950" t="s">
        <v>119</v>
      </c>
      <c r="S950">
        <v>16704339989</v>
      </c>
      <c r="U950">
        <v>481111</v>
      </c>
      <c r="V950" t="s">
        <v>120</v>
      </c>
      <c r="X950" t="s">
        <v>3077</v>
      </c>
      <c r="Y950" t="s">
        <v>881</v>
      </c>
      <c r="Z950" t="s">
        <v>596</v>
      </c>
      <c r="AA950" t="s">
        <v>3078</v>
      </c>
      <c r="AB950" t="s">
        <v>878</v>
      </c>
      <c r="AC950" t="s">
        <v>882</v>
      </c>
      <c r="AD950" t="s">
        <v>545</v>
      </c>
      <c r="AE950" t="s">
        <v>117</v>
      </c>
      <c r="AF950">
        <v>96952</v>
      </c>
      <c r="AG950" t="s">
        <v>118</v>
      </c>
      <c r="AH950" t="s">
        <v>119</v>
      </c>
      <c r="AI950">
        <v>16704339989</v>
      </c>
      <c r="AK950" t="s">
        <v>883</v>
      </c>
      <c r="BC950" t="str">
        <f>"43-3031.00"</f>
        <v>43-3031.00</v>
      </c>
      <c r="BD950" t="s">
        <v>176</v>
      </c>
      <c r="BE950" t="s">
        <v>6986</v>
      </c>
      <c r="BF950" t="s">
        <v>6987</v>
      </c>
      <c r="BG950">
        <v>4</v>
      </c>
      <c r="BH950">
        <v>4</v>
      </c>
      <c r="BI950" s="1">
        <v>44228</v>
      </c>
      <c r="BJ950" s="1">
        <v>44592</v>
      </c>
      <c r="BK950" s="1">
        <v>44228</v>
      </c>
      <c r="BL950" s="1">
        <v>44592</v>
      </c>
      <c r="BM950">
        <v>40</v>
      </c>
      <c r="BN950">
        <v>0</v>
      </c>
      <c r="BO950">
        <v>8</v>
      </c>
      <c r="BP950">
        <v>8</v>
      </c>
      <c r="BQ950">
        <v>8</v>
      </c>
      <c r="BR950">
        <v>8</v>
      </c>
      <c r="BS950">
        <v>8</v>
      </c>
      <c r="BT950">
        <v>0</v>
      </c>
      <c r="BU950" t="str">
        <f>"8:00 AM"</f>
        <v>8:00 AM</v>
      </c>
      <c r="BV950" t="str">
        <f>"5:00 PM"</f>
        <v>5:00 PM</v>
      </c>
      <c r="BW950" t="s">
        <v>128</v>
      </c>
      <c r="BX950">
        <v>0</v>
      </c>
      <c r="BY950">
        <v>24</v>
      </c>
      <c r="BZ950" t="s">
        <v>111</v>
      </c>
      <c r="CA950">
        <v>0</v>
      </c>
      <c r="CB950" t="s">
        <v>6988</v>
      </c>
      <c r="CC950" t="s">
        <v>878</v>
      </c>
      <c r="CD950" t="s">
        <v>882</v>
      </c>
      <c r="CE950" t="s">
        <v>545</v>
      </c>
      <c r="CF950" t="s">
        <v>117</v>
      </c>
      <c r="CG950">
        <v>96952</v>
      </c>
      <c r="CH950" s="3">
        <v>9.49</v>
      </c>
      <c r="CI950" s="3">
        <v>9.81</v>
      </c>
      <c r="CL950" t="s">
        <v>132</v>
      </c>
      <c r="CM950" t="s">
        <v>119</v>
      </c>
      <c r="CN950" t="s">
        <v>133</v>
      </c>
      <c r="CP950" t="s">
        <v>111</v>
      </c>
      <c r="CQ950" t="s">
        <v>134</v>
      </c>
      <c r="CR950" t="s">
        <v>111</v>
      </c>
      <c r="CS950" t="s">
        <v>111</v>
      </c>
      <c r="CT950" t="s">
        <v>134</v>
      </c>
      <c r="CU950" t="s">
        <v>134</v>
      </c>
      <c r="CV950" t="s">
        <v>119</v>
      </c>
      <c r="CW950" t="s">
        <v>887</v>
      </c>
      <c r="CX950">
        <v>16704339989</v>
      </c>
      <c r="CY950" t="s">
        <v>888</v>
      </c>
      <c r="CZ950" t="s">
        <v>889</v>
      </c>
      <c r="DA950" t="s">
        <v>134</v>
      </c>
      <c r="DB950" t="s">
        <v>111</v>
      </c>
    </row>
    <row r="951" spans="1:111" ht="15" customHeight="1" x14ac:dyDescent="0.25">
      <c r="A951" t="s">
        <v>3076</v>
      </c>
      <c r="B951" t="s">
        <v>109</v>
      </c>
      <c r="C951" s="1">
        <v>44139.82353321759</v>
      </c>
      <c r="D951" s="1">
        <v>44172</v>
      </c>
      <c r="E951" t="s">
        <v>110</v>
      </c>
      <c r="G951" t="s">
        <v>111</v>
      </c>
      <c r="H951" t="s">
        <v>111</v>
      </c>
      <c r="I951" t="s">
        <v>111</v>
      </c>
      <c r="J951" t="s">
        <v>877</v>
      </c>
      <c r="K951" t="s">
        <v>119</v>
      </c>
      <c r="L951" t="s">
        <v>878</v>
      </c>
      <c r="M951" t="s">
        <v>882</v>
      </c>
      <c r="N951" t="s">
        <v>545</v>
      </c>
      <c r="O951" t="s">
        <v>117</v>
      </c>
      <c r="P951">
        <v>96952</v>
      </c>
      <c r="Q951" t="s">
        <v>118</v>
      </c>
      <c r="R951" t="s">
        <v>119</v>
      </c>
      <c r="S951">
        <v>16704339989</v>
      </c>
      <c r="U951">
        <v>481111</v>
      </c>
      <c r="V951" t="s">
        <v>120</v>
      </c>
      <c r="X951" t="s">
        <v>3077</v>
      </c>
      <c r="Y951" t="s">
        <v>881</v>
      </c>
      <c r="Z951" t="s">
        <v>596</v>
      </c>
      <c r="AA951" t="s">
        <v>3078</v>
      </c>
      <c r="AB951" t="s">
        <v>878</v>
      </c>
      <c r="AC951" t="s">
        <v>882</v>
      </c>
      <c r="AD951" t="s">
        <v>545</v>
      </c>
      <c r="AE951" t="s">
        <v>117</v>
      </c>
      <c r="AF951">
        <v>96952</v>
      </c>
      <c r="AG951" t="s">
        <v>118</v>
      </c>
      <c r="AH951" t="s">
        <v>119</v>
      </c>
      <c r="AI951">
        <v>16704339989</v>
      </c>
      <c r="AK951" t="s">
        <v>883</v>
      </c>
      <c r="BC951" t="str">
        <f>"49-3011.00"</f>
        <v>49-3011.00</v>
      </c>
      <c r="BD951" t="s">
        <v>3079</v>
      </c>
      <c r="BE951" t="s">
        <v>3080</v>
      </c>
      <c r="BF951" t="s">
        <v>3081</v>
      </c>
      <c r="BG951">
        <v>2</v>
      </c>
      <c r="BI951" s="1">
        <v>44228</v>
      </c>
      <c r="BJ951" s="1">
        <v>44592</v>
      </c>
      <c r="BM951">
        <v>40</v>
      </c>
      <c r="BN951">
        <v>0</v>
      </c>
      <c r="BO951">
        <v>8</v>
      </c>
      <c r="BP951">
        <v>8</v>
      </c>
      <c r="BQ951">
        <v>8</v>
      </c>
      <c r="BR951">
        <v>8</v>
      </c>
      <c r="BS951">
        <v>8</v>
      </c>
      <c r="BT951">
        <v>0</v>
      </c>
      <c r="BU951" t="str">
        <f>"8:00 AM"</f>
        <v>8:00 AM</v>
      </c>
      <c r="BV951" t="str">
        <f>"5:00 PM"</f>
        <v>5:00 PM</v>
      </c>
      <c r="BW951" t="s">
        <v>128</v>
      </c>
      <c r="BX951">
        <v>30</v>
      </c>
      <c r="BY951">
        <v>24</v>
      </c>
      <c r="BZ951" t="s">
        <v>111</v>
      </c>
      <c r="CA951">
        <v>0</v>
      </c>
      <c r="CB951" t="s">
        <v>3082</v>
      </c>
      <c r="CC951" t="s">
        <v>878</v>
      </c>
      <c r="CD951" t="s">
        <v>882</v>
      </c>
      <c r="CE951" t="s">
        <v>545</v>
      </c>
      <c r="CF951" t="s">
        <v>117</v>
      </c>
      <c r="CG951">
        <v>96952</v>
      </c>
      <c r="CH951" s="3">
        <v>10.67</v>
      </c>
      <c r="CI951" s="3">
        <v>15.63</v>
      </c>
      <c r="CL951" t="s">
        <v>132</v>
      </c>
      <c r="CM951" t="s">
        <v>119</v>
      </c>
      <c r="CN951" t="s">
        <v>133</v>
      </c>
      <c r="CP951" t="s">
        <v>111</v>
      </c>
      <c r="CQ951" t="s">
        <v>134</v>
      </c>
      <c r="CR951" t="s">
        <v>111</v>
      </c>
      <c r="CS951" t="s">
        <v>111</v>
      </c>
      <c r="CT951" t="s">
        <v>134</v>
      </c>
      <c r="CU951" t="s">
        <v>134</v>
      </c>
      <c r="CV951" t="s">
        <v>119</v>
      </c>
      <c r="CW951" t="s">
        <v>887</v>
      </c>
      <c r="CX951">
        <v>16704339989</v>
      </c>
      <c r="CY951" t="s">
        <v>888</v>
      </c>
      <c r="CZ951" t="s">
        <v>889</v>
      </c>
      <c r="DA951" t="s">
        <v>134</v>
      </c>
      <c r="DB951" t="s">
        <v>111</v>
      </c>
    </row>
    <row r="952" spans="1:111" ht="15" customHeight="1" x14ac:dyDescent="0.25">
      <c r="A952" t="s">
        <v>9459</v>
      </c>
      <c r="B952" t="s">
        <v>109</v>
      </c>
      <c r="C952" s="1">
        <v>44139.823833912036</v>
      </c>
      <c r="D952" s="1">
        <v>44152</v>
      </c>
      <c r="E952" t="s">
        <v>110</v>
      </c>
      <c r="G952" t="s">
        <v>111</v>
      </c>
      <c r="H952" t="s">
        <v>111</v>
      </c>
      <c r="I952" t="s">
        <v>111</v>
      </c>
      <c r="J952" t="s">
        <v>304</v>
      </c>
      <c r="K952" t="s">
        <v>1669</v>
      </c>
      <c r="L952" t="s">
        <v>314</v>
      </c>
      <c r="N952" t="s">
        <v>154</v>
      </c>
      <c r="O952" t="s">
        <v>117</v>
      </c>
      <c r="P952">
        <v>96950</v>
      </c>
      <c r="Q952" t="s">
        <v>118</v>
      </c>
      <c r="S952">
        <v>16702336927</v>
      </c>
      <c r="U952">
        <v>236220</v>
      </c>
      <c r="V952" t="s">
        <v>120</v>
      </c>
      <c r="X952" t="s">
        <v>307</v>
      </c>
      <c r="Y952" t="s">
        <v>308</v>
      </c>
      <c r="Z952" t="s">
        <v>309</v>
      </c>
      <c r="AA952" t="s">
        <v>123</v>
      </c>
      <c r="AB952" t="s">
        <v>306</v>
      </c>
      <c r="AD952" t="s">
        <v>116</v>
      </c>
      <c r="AE952" t="s">
        <v>117</v>
      </c>
      <c r="AF952">
        <v>96950</v>
      </c>
      <c r="AG952" t="s">
        <v>118</v>
      </c>
      <c r="AI952">
        <v>16702336927</v>
      </c>
      <c r="AK952" t="s">
        <v>310</v>
      </c>
      <c r="BC952" t="str">
        <f>"17-3011.02"</f>
        <v>17-3011.02</v>
      </c>
      <c r="BD952" t="s">
        <v>8462</v>
      </c>
      <c r="BE952" t="s">
        <v>8463</v>
      </c>
      <c r="BF952" t="s">
        <v>8464</v>
      </c>
      <c r="BG952">
        <v>3</v>
      </c>
      <c r="BI952" s="1">
        <v>44256</v>
      </c>
      <c r="BJ952" s="1">
        <v>44620</v>
      </c>
      <c r="BM952">
        <v>40</v>
      </c>
      <c r="BN952">
        <v>0</v>
      </c>
      <c r="BO952">
        <v>8</v>
      </c>
      <c r="BP952">
        <v>8</v>
      </c>
      <c r="BQ952">
        <v>8</v>
      </c>
      <c r="BR952">
        <v>8</v>
      </c>
      <c r="BS952">
        <v>8</v>
      </c>
      <c r="BT952">
        <v>0</v>
      </c>
      <c r="BU952" t="str">
        <f>"8:00 AM"</f>
        <v>8:00 AM</v>
      </c>
      <c r="BV952" t="str">
        <f>"5:00 PM"</f>
        <v>5:00 PM</v>
      </c>
      <c r="BW952" t="s">
        <v>349</v>
      </c>
      <c r="BX952">
        <v>0</v>
      </c>
      <c r="BY952">
        <v>36</v>
      </c>
      <c r="BZ952" t="s">
        <v>111</v>
      </c>
      <c r="CA952">
        <v>0</v>
      </c>
      <c r="CB952" t="s">
        <v>9460</v>
      </c>
      <c r="CC952" t="s">
        <v>314</v>
      </c>
      <c r="CE952" t="s">
        <v>154</v>
      </c>
      <c r="CF952" t="s">
        <v>117</v>
      </c>
      <c r="CG952">
        <v>96950</v>
      </c>
      <c r="CH952" s="3">
        <v>15.86</v>
      </c>
      <c r="CI952" s="3">
        <v>15.86</v>
      </c>
      <c r="CJ952" s="3">
        <v>23.79</v>
      </c>
      <c r="CK952" s="3">
        <v>23.79</v>
      </c>
      <c r="CL952" t="s">
        <v>132</v>
      </c>
      <c r="CN952" t="s">
        <v>133</v>
      </c>
      <c r="CP952" t="s">
        <v>111</v>
      </c>
      <c r="CQ952" t="s">
        <v>134</v>
      </c>
      <c r="CR952" t="s">
        <v>134</v>
      </c>
      <c r="CS952" t="s">
        <v>134</v>
      </c>
      <c r="CT952" t="s">
        <v>119</v>
      </c>
      <c r="CU952" t="s">
        <v>134</v>
      </c>
      <c r="CV952" t="s">
        <v>119</v>
      </c>
      <c r="CW952" t="s">
        <v>315</v>
      </c>
      <c r="CX952">
        <v>16702336927</v>
      </c>
      <c r="CY952" t="s">
        <v>310</v>
      </c>
      <c r="CZ952" t="s">
        <v>119</v>
      </c>
      <c r="DA952" t="s">
        <v>134</v>
      </c>
      <c r="DB952" t="s">
        <v>111</v>
      </c>
    </row>
    <row r="953" spans="1:111" ht="15" customHeight="1" x14ac:dyDescent="0.25">
      <c r="A953" t="s">
        <v>4446</v>
      </c>
      <c r="B953" t="s">
        <v>137</v>
      </c>
      <c r="C953" s="1">
        <v>44139.827028587963</v>
      </c>
      <c r="D953" s="1">
        <v>44180</v>
      </c>
      <c r="E953" t="s">
        <v>110</v>
      </c>
      <c r="G953" t="s">
        <v>111</v>
      </c>
      <c r="H953" t="s">
        <v>111</v>
      </c>
      <c r="I953" t="s">
        <v>111</v>
      </c>
      <c r="J953" t="s">
        <v>4447</v>
      </c>
      <c r="K953" t="s">
        <v>119</v>
      </c>
      <c r="L953" t="s">
        <v>878</v>
      </c>
      <c r="M953" t="s">
        <v>882</v>
      </c>
      <c r="N953" t="s">
        <v>545</v>
      </c>
      <c r="O953" t="s">
        <v>117</v>
      </c>
      <c r="P953">
        <v>96952</v>
      </c>
      <c r="Q953" t="s">
        <v>118</v>
      </c>
      <c r="R953" t="s">
        <v>119</v>
      </c>
      <c r="S953">
        <v>16704339989</v>
      </c>
      <c r="U953">
        <v>481111</v>
      </c>
      <c r="V953" t="s">
        <v>120</v>
      </c>
      <c r="X953" t="s">
        <v>880</v>
      </c>
      <c r="Y953" t="s">
        <v>881</v>
      </c>
      <c r="Z953" t="s">
        <v>596</v>
      </c>
      <c r="AA953" t="s">
        <v>342</v>
      </c>
      <c r="AB953" t="s">
        <v>878</v>
      </c>
      <c r="AC953" t="s">
        <v>882</v>
      </c>
      <c r="AD953" t="s">
        <v>545</v>
      </c>
      <c r="AE953" t="s">
        <v>117</v>
      </c>
      <c r="AF953">
        <v>96952</v>
      </c>
      <c r="AG953" t="s">
        <v>118</v>
      </c>
      <c r="AH953" t="s">
        <v>119</v>
      </c>
      <c r="AI953">
        <v>16704339989</v>
      </c>
      <c r="AK953" t="s">
        <v>883</v>
      </c>
      <c r="BC953" t="str">
        <f>"15-1151.00"</f>
        <v>15-1151.00</v>
      </c>
      <c r="BD953" t="s">
        <v>1183</v>
      </c>
      <c r="BE953" t="s">
        <v>4448</v>
      </c>
      <c r="BF953" t="s">
        <v>1183</v>
      </c>
      <c r="BG953">
        <v>2</v>
      </c>
      <c r="BH953">
        <v>2</v>
      </c>
      <c r="BI953" s="1">
        <v>44228</v>
      </c>
      <c r="BJ953" s="1">
        <v>44592</v>
      </c>
      <c r="BK953" s="1">
        <v>44228</v>
      </c>
      <c r="BL953" s="1">
        <v>44592</v>
      </c>
      <c r="BM953">
        <v>40</v>
      </c>
      <c r="BN953">
        <v>0</v>
      </c>
      <c r="BO953">
        <v>8</v>
      </c>
      <c r="BP953">
        <v>8</v>
      </c>
      <c r="BQ953">
        <v>8</v>
      </c>
      <c r="BR953">
        <v>8</v>
      </c>
      <c r="BS953">
        <v>8</v>
      </c>
      <c r="BT953">
        <v>0</v>
      </c>
      <c r="BU953" t="str">
        <f>"8:00 AM"</f>
        <v>8:00 AM</v>
      </c>
      <c r="BV953" t="str">
        <f>"5:00 PM"</f>
        <v>5:00 PM</v>
      </c>
      <c r="BW953" t="s">
        <v>128</v>
      </c>
      <c r="BX953">
        <v>0</v>
      </c>
      <c r="BY953">
        <v>24</v>
      </c>
      <c r="BZ953" t="s">
        <v>111</v>
      </c>
      <c r="CA953">
        <v>0</v>
      </c>
      <c r="CB953" t="s">
        <v>4449</v>
      </c>
      <c r="CC953" t="s">
        <v>878</v>
      </c>
      <c r="CD953" t="s">
        <v>882</v>
      </c>
      <c r="CE953" t="s">
        <v>545</v>
      </c>
      <c r="CF953" t="s">
        <v>117</v>
      </c>
      <c r="CG953">
        <v>96952</v>
      </c>
      <c r="CH953" s="3">
        <v>12.19</v>
      </c>
      <c r="CI953" s="3">
        <v>12.7</v>
      </c>
      <c r="CL953" t="s">
        <v>132</v>
      </c>
      <c r="CM953" t="s">
        <v>119</v>
      </c>
      <c r="CN953" t="s">
        <v>133</v>
      </c>
      <c r="CP953" t="s">
        <v>111</v>
      </c>
      <c r="CQ953" t="s">
        <v>134</v>
      </c>
      <c r="CR953" t="s">
        <v>111</v>
      </c>
      <c r="CS953" t="s">
        <v>111</v>
      </c>
      <c r="CT953" t="s">
        <v>134</v>
      </c>
      <c r="CU953" t="s">
        <v>134</v>
      </c>
      <c r="CV953" t="s">
        <v>119</v>
      </c>
      <c r="CW953" t="s">
        <v>887</v>
      </c>
      <c r="CX953">
        <v>16704339989</v>
      </c>
      <c r="CY953" t="s">
        <v>888</v>
      </c>
      <c r="CZ953" t="s">
        <v>889</v>
      </c>
      <c r="DA953" t="s">
        <v>134</v>
      </c>
      <c r="DB953" t="s">
        <v>111</v>
      </c>
    </row>
    <row r="954" spans="1:111" ht="15" customHeight="1" x14ac:dyDescent="0.25">
      <c r="A954" t="s">
        <v>6874</v>
      </c>
      <c r="B954" t="s">
        <v>137</v>
      </c>
      <c r="C954" s="1">
        <v>44139.828983796295</v>
      </c>
      <c r="D954" s="1">
        <v>44193</v>
      </c>
      <c r="E954" t="s">
        <v>138</v>
      </c>
      <c r="F954" s="1">
        <v>44209.791666666664</v>
      </c>
      <c r="G954" t="s">
        <v>111</v>
      </c>
      <c r="H954" t="s">
        <v>111</v>
      </c>
      <c r="I954" t="s">
        <v>111</v>
      </c>
      <c r="J954" t="s">
        <v>877</v>
      </c>
      <c r="K954" t="s">
        <v>404</v>
      </c>
      <c r="L954" t="s">
        <v>878</v>
      </c>
      <c r="M954" t="s">
        <v>882</v>
      </c>
      <c r="N954" t="s">
        <v>545</v>
      </c>
      <c r="O954" t="s">
        <v>117</v>
      </c>
      <c r="P954">
        <v>96952</v>
      </c>
      <c r="Q954" t="s">
        <v>118</v>
      </c>
      <c r="R954" t="s">
        <v>119</v>
      </c>
      <c r="S954">
        <v>16704339989</v>
      </c>
      <c r="U954">
        <v>481111</v>
      </c>
      <c r="V954" t="s">
        <v>120</v>
      </c>
      <c r="X954" t="s">
        <v>880</v>
      </c>
      <c r="Y954" t="s">
        <v>881</v>
      </c>
      <c r="Z954" t="s">
        <v>596</v>
      </c>
      <c r="AA954" t="s">
        <v>342</v>
      </c>
      <c r="AB954" t="s">
        <v>878</v>
      </c>
      <c r="AC954" t="s">
        <v>882</v>
      </c>
      <c r="AD954" t="s">
        <v>545</v>
      </c>
      <c r="AE954" t="s">
        <v>117</v>
      </c>
      <c r="AF954">
        <v>96952</v>
      </c>
      <c r="AG954" t="s">
        <v>118</v>
      </c>
      <c r="AH954" t="s">
        <v>119</v>
      </c>
      <c r="AI954">
        <v>16704339989</v>
      </c>
      <c r="AK954" t="s">
        <v>883</v>
      </c>
      <c r="BC954" t="str">
        <f>"53-2012.00"</f>
        <v>53-2012.00</v>
      </c>
      <c r="BD954" t="s">
        <v>6875</v>
      </c>
      <c r="BE954" t="s">
        <v>6876</v>
      </c>
      <c r="BF954" t="s">
        <v>6877</v>
      </c>
      <c r="BG954">
        <v>1</v>
      </c>
      <c r="BH954">
        <v>1</v>
      </c>
      <c r="BI954" s="1">
        <v>44211</v>
      </c>
      <c r="BJ954" s="1">
        <v>44575</v>
      </c>
      <c r="BK954" s="1">
        <v>44211</v>
      </c>
      <c r="BL954" s="1">
        <v>44575</v>
      </c>
      <c r="BM954">
        <v>40</v>
      </c>
      <c r="BN954">
        <v>0</v>
      </c>
      <c r="BO954">
        <v>8</v>
      </c>
      <c r="BP954">
        <v>8</v>
      </c>
      <c r="BQ954">
        <v>8</v>
      </c>
      <c r="BR954">
        <v>8</v>
      </c>
      <c r="BS954">
        <v>8</v>
      </c>
      <c r="BT954">
        <v>0</v>
      </c>
      <c r="BU954" t="str">
        <f>"7:30 AM"</f>
        <v>7:30 AM</v>
      </c>
      <c r="BV954" t="str">
        <f>"4:30 PM"</f>
        <v>4:30 PM</v>
      </c>
      <c r="BW954" t="s">
        <v>128</v>
      </c>
      <c r="BX954">
        <v>24</v>
      </c>
      <c r="BY954">
        <v>24</v>
      </c>
      <c r="BZ954" t="s">
        <v>111</v>
      </c>
      <c r="CA954">
        <v>0</v>
      </c>
      <c r="CB954" s="2" t="s">
        <v>6878</v>
      </c>
      <c r="CC954" t="s">
        <v>878</v>
      </c>
      <c r="CD954" t="s">
        <v>6879</v>
      </c>
      <c r="CE954" t="s">
        <v>552</v>
      </c>
      <c r="CF954" t="s">
        <v>117</v>
      </c>
      <c r="CG954">
        <v>96952</v>
      </c>
      <c r="CH954" s="3">
        <v>2229.0700000000002</v>
      </c>
      <c r="CI954" s="3">
        <v>4500</v>
      </c>
      <c r="CL954" t="s">
        <v>952</v>
      </c>
      <c r="CM954" t="s">
        <v>119</v>
      </c>
      <c r="CN954" t="s">
        <v>133</v>
      </c>
      <c r="CP954" t="s">
        <v>111</v>
      </c>
      <c r="CQ954" t="s">
        <v>134</v>
      </c>
      <c r="CR954" t="s">
        <v>111</v>
      </c>
      <c r="CS954" t="s">
        <v>111</v>
      </c>
      <c r="CT954" t="s">
        <v>119</v>
      </c>
      <c r="CU954" t="s">
        <v>134</v>
      </c>
      <c r="CV954" t="s">
        <v>119</v>
      </c>
      <c r="CW954" t="s">
        <v>887</v>
      </c>
      <c r="CX954">
        <v>16704339989</v>
      </c>
      <c r="CY954" t="s">
        <v>888</v>
      </c>
      <c r="CZ954" t="s">
        <v>889</v>
      </c>
      <c r="DA954" t="s">
        <v>134</v>
      </c>
      <c r="DB954" t="s">
        <v>111</v>
      </c>
    </row>
    <row r="955" spans="1:111" ht="15" customHeight="1" x14ac:dyDescent="0.25">
      <c r="A955" t="s">
        <v>5896</v>
      </c>
      <c r="B955" t="s">
        <v>137</v>
      </c>
      <c r="C955" s="1">
        <v>44139.928780555558</v>
      </c>
      <c r="D955" s="1">
        <v>44175</v>
      </c>
      <c r="E955" t="s">
        <v>110</v>
      </c>
      <c r="G955" t="s">
        <v>111</v>
      </c>
      <c r="H955" t="s">
        <v>111</v>
      </c>
      <c r="I955" t="s">
        <v>111</v>
      </c>
      <c r="J955" t="s">
        <v>684</v>
      </c>
      <c r="K955" t="s">
        <v>119</v>
      </c>
      <c r="L955" t="s">
        <v>686</v>
      </c>
      <c r="M955" t="s">
        <v>687</v>
      </c>
      <c r="N955" t="s">
        <v>154</v>
      </c>
      <c r="O955" t="s">
        <v>117</v>
      </c>
      <c r="P955">
        <v>96950</v>
      </c>
      <c r="Q955" t="s">
        <v>118</v>
      </c>
      <c r="R955" t="s">
        <v>119</v>
      </c>
      <c r="S955">
        <v>16702368202</v>
      </c>
      <c r="T955">
        <v>3554</v>
      </c>
      <c r="U955">
        <v>62211</v>
      </c>
      <c r="V955" t="s">
        <v>120</v>
      </c>
      <c r="X955" t="s">
        <v>688</v>
      </c>
      <c r="Y955" t="s">
        <v>689</v>
      </c>
      <c r="Z955" t="s">
        <v>690</v>
      </c>
      <c r="AA955" t="s">
        <v>691</v>
      </c>
      <c r="AB955" t="s">
        <v>686</v>
      </c>
      <c r="AC955" t="s">
        <v>687</v>
      </c>
      <c r="AD955" t="s">
        <v>154</v>
      </c>
      <c r="AE955" t="s">
        <v>117</v>
      </c>
      <c r="AF955">
        <v>96950</v>
      </c>
      <c r="AG955" t="s">
        <v>118</v>
      </c>
      <c r="AH955" t="s">
        <v>119</v>
      </c>
      <c r="AI955">
        <v>16702368202</v>
      </c>
      <c r="AJ955">
        <v>3554</v>
      </c>
      <c r="AK955" t="s">
        <v>692</v>
      </c>
      <c r="BC955" t="str">
        <f>"29-1141.00"</f>
        <v>29-1141.00</v>
      </c>
      <c r="BD955" t="s">
        <v>2087</v>
      </c>
      <c r="BE955" t="s">
        <v>2088</v>
      </c>
      <c r="BF955" t="s">
        <v>2089</v>
      </c>
      <c r="BG955">
        <v>8</v>
      </c>
      <c r="BH955">
        <v>8</v>
      </c>
      <c r="BI955" s="1">
        <v>44197</v>
      </c>
      <c r="BJ955" s="1">
        <v>44561</v>
      </c>
      <c r="BK955" s="1">
        <v>44197</v>
      </c>
      <c r="BL955" s="1">
        <v>44561</v>
      </c>
      <c r="BM955">
        <v>40</v>
      </c>
      <c r="BN955">
        <v>12</v>
      </c>
      <c r="BO955">
        <v>12</v>
      </c>
      <c r="BP955">
        <v>12</v>
      </c>
      <c r="BQ955">
        <v>4</v>
      </c>
      <c r="BR955">
        <v>0</v>
      </c>
      <c r="BS955">
        <v>0</v>
      </c>
      <c r="BT955">
        <v>0</v>
      </c>
      <c r="BU955" t="str">
        <f>"7:30 AM"</f>
        <v>7:30 AM</v>
      </c>
      <c r="BV955" t="str">
        <f>"7:30 PM"</f>
        <v>7:30 PM</v>
      </c>
      <c r="BW955" t="s">
        <v>349</v>
      </c>
      <c r="BX955">
        <v>0</v>
      </c>
      <c r="BY955">
        <v>0</v>
      </c>
      <c r="BZ955" t="s">
        <v>111</v>
      </c>
      <c r="CA955">
        <v>0</v>
      </c>
      <c r="CB955" t="s">
        <v>2090</v>
      </c>
      <c r="CC955" t="s">
        <v>686</v>
      </c>
      <c r="CD955" t="s">
        <v>687</v>
      </c>
      <c r="CE955" t="s">
        <v>154</v>
      </c>
      <c r="CF955" t="s">
        <v>117</v>
      </c>
      <c r="CG955">
        <v>96950</v>
      </c>
      <c r="CH955" s="3">
        <v>22.19</v>
      </c>
      <c r="CI955" s="3">
        <v>25.78</v>
      </c>
      <c r="CL955" t="s">
        <v>132</v>
      </c>
      <c r="CM955" t="s">
        <v>697</v>
      </c>
      <c r="CN955" t="s">
        <v>133</v>
      </c>
      <c r="CP955" t="s">
        <v>134</v>
      </c>
      <c r="CQ955" t="s">
        <v>134</v>
      </c>
      <c r="CR955" t="s">
        <v>111</v>
      </c>
      <c r="CS955" t="s">
        <v>111</v>
      </c>
      <c r="CT955" t="s">
        <v>119</v>
      </c>
      <c r="CU955" t="s">
        <v>134</v>
      </c>
      <c r="CV955" t="s">
        <v>119</v>
      </c>
      <c r="CW955" t="s">
        <v>698</v>
      </c>
      <c r="CX955">
        <v>16702368202</v>
      </c>
      <c r="CY955" t="s">
        <v>699</v>
      </c>
      <c r="CZ955" t="s">
        <v>700</v>
      </c>
      <c r="DA955" t="s">
        <v>134</v>
      </c>
      <c r="DB955" t="s">
        <v>111</v>
      </c>
      <c r="DC955" t="s">
        <v>526</v>
      </c>
      <c r="DD955" t="s">
        <v>701</v>
      </c>
      <c r="DE955" t="s">
        <v>702</v>
      </c>
      <c r="DF955" t="s">
        <v>684</v>
      </c>
      <c r="DG955" t="s">
        <v>703</v>
      </c>
    </row>
    <row r="956" spans="1:111" ht="15" customHeight="1" x14ac:dyDescent="0.25">
      <c r="A956" t="s">
        <v>9414</v>
      </c>
      <c r="B956" t="s">
        <v>137</v>
      </c>
      <c r="C956" s="1">
        <v>44139.935737500004</v>
      </c>
      <c r="D956" s="1">
        <v>44181</v>
      </c>
      <c r="E956" t="s">
        <v>110</v>
      </c>
      <c r="G956" t="s">
        <v>111</v>
      </c>
      <c r="H956" t="s">
        <v>111</v>
      </c>
      <c r="I956" t="s">
        <v>111</v>
      </c>
      <c r="J956" t="s">
        <v>684</v>
      </c>
      <c r="K956" t="s">
        <v>119</v>
      </c>
      <c r="L956" t="s">
        <v>686</v>
      </c>
      <c r="M956" t="s">
        <v>687</v>
      </c>
      <c r="N956" t="s">
        <v>154</v>
      </c>
      <c r="O956" t="s">
        <v>117</v>
      </c>
      <c r="P956">
        <v>96950</v>
      </c>
      <c r="Q956" t="s">
        <v>118</v>
      </c>
      <c r="R956" t="s">
        <v>119</v>
      </c>
      <c r="S956">
        <v>16702368202</v>
      </c>
      <c r="T956">
        <v>3554</v>
      </c>
      <c r="U956">
        <v>62211</v>
      </c>
      <c r="V956" t="s">
        <v>120</v>
      </c>
      <c r="X956" t="s">
        <v>688</v>
      </c>
      <c r="Y956" t="s">
        <v>689</v>
      </c>
      <c r="Z956" t="s">
        <v>690</v>
      </c>
      <c r="AA956" t="s">
        <v>691</v>
      </c>
      <c r="AB956" t="s">
        <v>686</v>
      </c>
      <c r="AC956" t="s">
        <v>687</v>
      </c>
      <c r="AD956" t="s">
        <v>154</v>
      </c>
      <c r="AE956" t="s">
        <v>117</v>
      </c>
      <c r="AF956">
        <v>96950</v>
      </c>
      <c r="AG956" t="s">
        <v>118</v>
      </c>
      <c r="AH956" t="s">
        <v>119</v>
      </c>
      <c r="AI956">
        <v>16702368202</v>
      </c>
      <c r="AJ956">
        <v>3554</v>
      </c>
      <c r="AK956" t="s">
        <v>692</v>
      </c>
      <c r="BC956" t="str">
        <f>"29-2034.00"</f>
        <v>29-2034.00</v>
      </c>
      <c r="BD956" t="s">
        <v>693</v>
      </c>
      <c r="BE956" t="s">
        <v>9415</v>
      </c>
      <c r="BF956" t="s">
        <v>9416</v>
      </c>
      <c r="BG956">
        <v>1</v>
      </c>
      <c r="BH956">
        <v>1</v>
      </c>
      <c r="BI956" s="1">
        <v>44186</v>
      </c>
      <c r="BJ956" s="1">
        <v>44550</v>
      </c>
      <c r="BK956" s="1">
        <v>44186</v>
      </c>
      <c r="BL956" s="1">
        <v>44550</v>
      </c>
      <c r="BM956">
        <v>40</v>
      </c>
      <c r="BN956">
        <v>0</v>
      </c>
      <c r="BO956">
        <v>8</v>
      </c>
      <c r="BP956">
        <v>8</v>
      </c>
      <c r="BQ956">
        <v>8</v>
      </c>
      <c r="BR956">
        <v>8</v>
      </c>
      <c r="BS956">
        <v>8</v>
      </c>
      <c r="BT956">
        <v>0</v>
      </c>
      <c r="BU956" t="str">
        <f>"7:30 AM"</f>
        <v>7:30 AM</v>
      </c>
      <c r="BV956" t="str">
        <f>"4:30 PM"</f>
        <v>4:30 PM</v>
      </c>
      <c r="BW956" t="s">
        <v>349</v>
      </c>
      <c r="BX956">
        <v>0</v>
      </c>
      <c r="BY956">
        <v>0</v>
      </c>
      <c r="BZ956" t="s">
        <v>111</v>
      </c>
      <c r="CA956">
        <v>0</v>
      </c>
      <c r="CB956" t="s">
        <v>9417</v>
      </c>
      <c r="CC956" t="s">
        <v>9418</v>
      </c>
      <c r="CD956" t="s">
        <v>9419</v>
      </c>
      <c r="CE956" t="s">
        <v>198</v>
      </c>
      <c r="CF956" t="s">
        <v>117</v>
      </c>
      <c r="CG956">
        <v>96951</v>
      </c>
      <c r="CH956" s="3">
        <v>15.24</v>
      </c>
      <c r="CI956" s="3">
        <v>15.24</v>
      </c>
      <c r="CJ956" s="3">
        <v>22.86</v>
      </c>
      <c r="CK956" s="3">
        <v>22.86</v>
      </c>
      <c r="CL956" t="s">
        <v>132</v>
      </c>
      <c r="CM956" t="s">
        <v>697</v>
      </c>
      <c r="CN956" t="s">
        <v>133</v>
      </c>
      <c r="CP956" t="s">
        <v>111</v>
      </c>
      <c r="CQ956" t="s">
        <v>134</v>
      </c>
      <c r="CR956" t="s">
        <v>111</v>
      </c>
      <c r="CS956" t="s">
        <v>134</v>
      </c>
      <c r="CT956" t="s">
        <v>119</v>
      </c>
      <c r="CU956" t="s">
        <v>119</v>
      </c>
      <c r="CV956" t="s">
        <v>119</v>
      </c>
      <c r="CW956" t="s">
        <v>698</v>
      </c>
      <c r="CX956">
        <v>16702368202</v>
      </c>
      <c r="CY956" t="s">
        <v>699</v>
      </c>
      <c r="CZ956" t="s">
        <v>700</v>
      </c>
      <c r="DA956" t="s">
        <v>134</v>
      </c>
      <c r="DB956" t="s">
        <v>111</v>
      </c>
      <c r="DC956" t="s">
        <v>526</v>
      </c>
      <c r="DD956" t="s">
        <v>701</v>
      </c>
      <c r="DE956" t="s">
        <v>702</v>
      </c>
      <c r="DF956" t="s">
        <v>684</v>
      </c>
      <c r="DG956" t="s">
        <v>703</v>
      </c>
    </row>
    <row r="957" spans="1:111" ht="15" customHeight="1" x14ac:dyDescent="0.25">
      <c r="A957" t="s">
        <v>8809</v>
      </c>
      <c r="B957" t="s">
        <v>137</v>
      </c>
      <c r="C957" s="1">
        <v>44139.937876736112</v>
      </c>
      <c r="D957" s="1">
        <v>44169</v>
      </c>
      <c r="E957" t="s">
        <v>110</v>
      </c>
      <c r="G957" t="s">
        <v>111</v>
      </c>
      <c r="H957" t="s">
        <v>111</v>
      </c>
      <c r="I957" t="s">
        <v>111</v>
      </c>
      <c r="J957" t="s">
        <v>665</v>
      </c>
      <c r="K957" t="s">
        <v>666</v>
      </c>
      <c r="L957" t="s">
        <v>667</v>
      </c>
      <c r="M957" t="s">
        <v>668</v>
      </c>
      <c r="N957" t="s">
        <v>116</v>
      </c>
      <c r="O957" t="s">
        <v>117</v>
      </c>
      <c r="P957">
        <v>96950</v>
      </c>
      <c r="Q957" t="s">
        <v>118</v>
      </c>
      <c r="S957">
        <v>16703223311</v>
      </c>
      <c r="T957">
        <v>4503</v>
      </c>
      <c r="U957">
        <v>72111</v>
      </c>
      <c r="V957" t="s">
        <v>120</v>
      </c>
      <c r="X957" t="s">
        <v>121</v>
      </c>
      <c r="Y957" t="s">
        <v>669</v>
      </c>
      <c r="AA957" t="s">
        <v>8810</v>
      </c>
      <c r="AB957" t="s">
        <v>667</v>
      </c>
      <c r="AC957" t="s">
        <v>668</v>
      </c>
      <c r="AD957" t="s">
        <v>116</v>
      </c>
      <c r="AE957" t="s">
        <v>117</v>
      </c>
      <c r="AF957">
        <v>96950</v>
      </c>
      <c r="AG957" t="s">
        <v>118</v>
      </c>
      <c r="AI957">
        <v>16703223311</v>
      </c>
      <c r="AJ957">
        <v>4503</v>
      </c>
      <c r="AK957" t="s">
        <v>671</v>
      </c>
      <c r="BC957" t="str">
        <f>"13-1071.00"</f>
        <v>13-1071.00</v>
      </c>
      <c r="BD957" t="s">
        <v>8811</v>
      </c>
      <c r="BE957" t="s">
        <v>8812</v>
      </c>
      <c r="BF957" t="s">
        <v>8813</v>
      </c>
      <c r="BG957">
        <v>1</v>
      </c>
      <c r="BH957">
        <v>1</v>
      </c>
      <c r="BI957" s="1">
        <v>44200</v>
      </c>
      <c r="BJ957" s="1">
        <v>44564</v>
      </c>
      <c r="BK957" s="1">
        <v>44200</v>
      </c>
      <c r="BL957" s="1">
        <v>44564</v>
      </c>
      <c r="BM957">
        <v>40</v>
      </c>
      <c r="BN957">
        <v>0</v>
      </c>
      <c r="BO957">
        <v>8</v>
      </c>
      <c r="BP957">
        <v>8</v>
      </c>
      <c r="BQ957">
        <v>8</v>
      </c>
      <c r="BR957">
        <v>8</v>
      </c>
      <c r="BS957">
        <v>8</v>
      </c>
      <c r="BT957">
        <v>0</v>
      </c>
      <c r="BU957" t="str">
        <f>"8:00 AM"</f>
        <v>8:00 AM</v>
      </c>
      <c r="BV957" t="str">
        <f>"5:00 PM"</f>
        <v>5:00 PM</v>
      </c>
      <c r="BW957" t="s">
        <v>349</v>
      </c>
      <c r="BX957">
        <v>0</v>
      </c>
      <c r="BY957">
        <v>2</v>
      </c>
      <c r="BZ957" t="s">
        <v>134</v>
      </c>
      <c r="CA957">
        <v>1</v>
      </c>
      <c r="CB957" t="s">
        <v>8814</v>
      </c>
      <c r="CC957" t="s">
        <v>667</v>
      </c>
      <c r="CD957" t="s">
        <v>668</v>
      </c>
      <c r="CE957" t="s">
        <v>116</v>
      </c>
      <c r="CF957" t="s">
        <v>117</v>
      </c>
      <c r="CG957">
        <v>96950</v>
      </c>
      <c r="CH957" s="3">
        <v>14.8</v>
      </c>
      <c r="CI957" s="3">
        <v>14.8</v>
      </c>
      <c r="CL957" t="s">
        <v>132</v>
      </c>
      <c r="CM957" t="s">
        <v>8815</v>
      </c>
      <c r="CN957" t="s">
        <v>133</v>
      </c>
      <c r="CP957" t="s">
        <v>111</v>
      </c>
      <c r="CQ957" t="s">
        <v>134</v>
      </c>
      <c r="CR957" t="s">
        <v>111</v>
      </c>
      <c r="CS957" t="s">
        <v>111</v>
      </c>
      <c r="CT957" t="s">
        <v>119</v>
      </c>
      <c r="CU957" t="s">
        <v>134</v>
      </c>
      <c r="CV957" t="s">
        <v>134</v>
      </c>
      <c r="CW957" t="s">
        <v>8816</v>
      </c>
      <c r="CX957">
        <v>16703223311</v>
      </c>
      <c r="CY957" t="s">
        <v>8817</v>
      </c>
      <c r="CZ957" t="s">
        <v>677</v>
      </c>
      <c r="DA957" t="s">
        <v>134</v>
      </c>
      <c r="DB957" t="s">
        <v>111</v>
      </c>
      <c r="DC957" t="s">
        <v>678</v>
      </c>
      <c r="DD957" t="s">
        <v>8818</v>
      </c>
      <c r="DE957" t="s">
        <v>292</v>
      </c>
      <c r="DF957" t="s">
        <v>8819</v>
      </c>
      <c r="DG957" t="s">
        <v>8820</v>
      </c>
    </row>
    <row r="958" spans="1:111" ht="15" customHeight="1" x14ac:dyDescent="0.25">
      <c r="A958" t="s">
        <v>683</v>
      </c>
      <c r="B958" t="s">
        <v>137</v>
      </c>
      <c r="C958" s="1">
        <v>44139.943284143519</v>
      </c>
      <c r="D958" s="1">
        <v>44174</v>
      </c>
      <c r="E958" t="s">
        <v>110</v>
      </c>
      <c r="G958" t="s">
        <v>111</v>
      </c>
      <c r="H958" t="s">
        <v>111</v>
      </c>
      <c r="I958" t="s">
        <v>111</v>
      </c>
      <c r="J958" t="s">
        <v>684</v>
      </c>
      <c r="K958" t="s">
        <v>685</v>
      </c>
      <c r="L958" t="s">
        <v>686</v>
      </c>
      <c r="M958" t="s">
        <v>687</v>
      </c>
      <c r="N958" t="s">
        <v>154</v>
      </c>
      <c r="O958" t="s">
        <v>117</v>
      </c>
      <c r="P958">
        <v>96950</v>
      </c>
      <c r="Q958" t="s">
        <v>118</v>
      </c>
      <c r="R958" t="s">
        <v>119</v>
      </c>
      <c r="S958">
        <v>16702368202</v>
      </c>
      <c r="T958">
        <v>3554</v>
      </c>
      <c r="U958">
        <v>622110</v>
      </c>
      <c r="V958" t="s">
        <v>120</v>
      </c>
      <c r="X958" t="s">
        <v>688</v>
      </c>
      <c r="Y958" t="s">
        <v>689</v>
      </c>
      <c r="Z958" t="s">
        <v>690</v>
      </c>
      <c r="AA958" t="s">
        <v>691</v>
      </c>
      <c r="AB958" t="s">
        <v>686</v>
      </c>
      <c r="AC958" t="s">
        <v>687</v>
      </c>
      <c r="AD958" t="s">
        <v>154</v>
      </c>
      <c r="AE958" t="s">
        <v>117</v>
      </c>
      <c r="AF958">
        <v>96950</v>
      </c>
      <c r="AG958" t="s">
        <v>118</v>
      </c>
      <c r="AH958" t="s">
        <v>119</v>
      </c>
      <c r="AI958">
        <v>16702368202</v>
      </c>
      <c r="AJ958">
        <v>3554</v>
      </c>
      <c r="AK958" t="s">
        <v>692</v>
      </c>
      <c r="BC958" t="str">
        <f>"29-2034.00"</f>
        <v>29-2034.00</v>
      </c>
      <c r="BD958" t="s">
        <v>693</v>
      </c>
      <c r="BE958" t="s">
        <v>694</v>
      </c>
      <c r="BF958" t="s">
        <v>695</v>
      </c>
      <c r="BG958">
        <v>1</v>
      </c>
      <c r="BH958">
        <v>1</v>
      </c>
      <c r="BI958" s="1">
        <v>44197</v>
      </c>
      <c r="BJ958" s="1">
        <v>44561</v>
      </c>
      <c r="BK958" s="1">
        <v>44197</v>
      </c>
      <c r="BL958" s="1">
        <v>44561</v>
      </c>
      <c r="BM958">
        <v>40</v>
      </c>
      <c r="BN958">
        <v>0</v>
      </c>
      <c r="BO958">
        <v>8</v>
      </c>
      <c r="BP958">
        <v>8</v>
      </c>
      <c r="BQ958">
        <v>8</v>
      </c>
      <c r="BR958">
        <v>8</v>
      </c>
      <c r="BS958">
        <v>8</v>
      </c>
      <c r="BT958">
        <v>0</v>
      </c>
      <c r="BU958" t="str">
        <f>"7:30 AM"</f>
        <v>7:30 AM</v>
      </c>
      <c r="BV958" t="str">
        <f>"4:30 PM"</f>
        <v>4:30 PM</v>
      </c>
      <c r="BW958" t="s">
        <v>349</v>
      </c>
      <c r="BX958">
        <v>0</v>
      </c>
      <c r="BY958">
        <v>24</v>
      </c>
      <c r="BZ958" t="s">
        <v>111</v>
      </c>
      <c r="CA958">
        <v>0</v>
      </c>
      <c r="CB958" t="s">
        <v>696</v>
      </c>
      <c r="CC958" t="s">
        <v>686</v>
      </c>
      <c r="CD958" t="s">
        <v>687</v>
      </c>
      <c r="CE958" t="s">
        <v>154</v>
      </c>
      <c r="CF958" t="s">
        <v>117</v>
      </c>
      <c r="CG958">
        <v>96950</v>
      </c>
      <c r="CH958" s="3">
        <v>15.24</v>
      </c>
      <c r="CI958" s="3">
        <v>22.43</v>
      </c>
      <c r="CJ958" s="3">
        <v>22.86</v>
      </c>
      <c r="CK958" s="3">
        <v>33.64</v>
      </c>
      <c r="CL958" t="s">
        <v>132</v>
      </c>
      <c r="CM958" t="s">
        <v>697</v>
      </c>
      <c r="CN958" t="s">
        <v>133</v>
      </c>
      <c r="CP958" t="s">
        <v>134</v>
      </c>
      <c r="CQ958" t="s">
        <v>134</v>
      </c>
      <c r="CR958" t="s">
        <v>111</v>
      </c>
      <c r="CS958" t="s">
        <v>134</v>
      </c>
      <c r="CT958" t="s">
        <v>119</v>
      </c>
      <c r="CU958" t="s">
        <v>119</v>
      </c>
      <c r="CV958" t="s">
        <v>119</v>
      </c>
      <c r="CW958" t="s">
        <v>698</v>
      </c>
      <c r="CX958">
        <v>16702368202</v>
      </c>
      <c r="CY958" t="s">
        <v>699</v>
      </c>
      <c r="CZ958" t="s">
        <v>700</v>
      </c>
      <c r="DA958" t="s">
        <v>134</v>
      </c>
      <c r="DB958" t="s">
        <v>111</v>
      </c>
      <c r="DC958" t="s">
        <v>526</v>
      </c>
      <c r="DD958" t="s">
        <v>701</v>
      </c>
      <c r="DE958" t="s">
        <v>702</v>
      </c>
      <c r="DF958" t="s">
        <v>684</v>
      </c>
      <c r="DG958" t="s">
        <v>703</v>
      </c>
    </row>
    <row r="959" spans="1:111" ht="15" customHeight="1" x14ac:dyDescent="0.25">
      <c r="A959" t="s">
        <v>9619</v>
      </c>
      <c r="B959" t="s">
        <v>137</v>
      </c>
      <c r="C959" s="1">
        <v>44139.945119675926</v>
      </c>
      <c r="D959" s="1">
        <v>44194</v>
      </c>
      <c r="E959" t="s">
        <v>138</v>
      </c>
      <c r="F959" s="1">
        <v>44285.833333333336</v>
      </c>
      <c r="G959" t="s">
        <v>111</v>
      </c>
      <c r="H959" t="s">
        <v>111</v>
      </c>
      <c r="I959" t="s">
        <v>111</v>
      </c>
      <c r="J959" t="s">
        <v>877</v>
      </c>
      <c r="K959" t="s">
        <v>119</v>
      </c>
      <c r="L959" t="s">
        <v>878</v>
      </c>
      <c r="M959" t="s">
        <v>882</v>
      </c>
      <c r="N959" t="s">
        <v>545</v>
      </c>
      <c r="O959" t="s">
        <v>117</v>
      </c>
      <c r="P959">
        <v>96952</v>
      </c>
      <c r="Q959" t="s">
        <v>118</v>
      </c>
      <c r="R959" t="s">
        <v>119</v>
      </c>
      <c r="S959">
        <v>16704339989</v>
      </c>
      <c r="U959">
        <v>481111</v>
      </c>
      <c r="V959" t="s">
        <v>120</v>
      </c>
      <c r="X959" t="s">
        <v>880</v>
      </c>
      <c r="Y959" t="s">
        <v>881</v>
      </c>
      <c r="Z959" t="s">
        <v>596</v>
      </c>
      <c r="AA959" t="s">
        <v>342</v>
      </c>
      <c r="AB959" t="s">
        <v>5931</v>
      </c>
      <c r="AC959" t="s">
        <v>882</v>
      </c>
      <c r="AD959" t="s">
        <v>545</v>
      </c>
      <c r="AE959" t="s">
        <v>117</v>
      </c>
      <c r="AF959">
        <v>96952</v>
      </c>
      <c r="AG959" t="s">
        <v>118</v>
      </c>
      <c r="AH959" t="s">
        <v>119</v>
      </c>
      <c r="AI959">
        <v>16704339989</v>
      </c>
      <c r="AK959" t="s">
        <v>883</v>
      </c>
      <c r="BC959" t="str">
        <f>"43-4051.00"</f>
        <v>43-4051.00</v>
      </c>
      <c r="BD959" t="s">
        <v>295</v>
      </c>
      <c r="BE959" t="s">
        <v>5932</v>
      </c>
      <c r="BF959" t="s">
        <v>5933</v>
      </c>
      <c r="BG959">
        <v>2</v>
      </c>
      <c r="BH959">
        <v>2</v>
      </c>
      <c r="BI959" s="1">
        <v>44287</v>
      </c>
      <c r="BJ959" s="1">
        <v>44651</v>
      </c>
      <c r="BK959" s="1">
        <v>44287</v>
      </c>
      <c r="BL959" s="1">
        <v>44651</v>
      </c>
      <c r="BM959">
        <v>40</v>
      </c>
      <c r="BN959">
        <v>0</v>
      </c>
      <c r="BO959">
        <v>8</v>
      </c>
      <c r="BP959">
        <v>8</v>
      </c>
      <c r="BQ959">
        <v>8</v>
      </c>
      <c r="BR959">
        <v>8</v>
      </c>
      <c r="BS959">
        <v>8</v>
      </c>
      <c r="BT959">
        <v>0</v>
      </c>
      <c r="BU959" t="str">
        <f>"8:00 AM"</f>
        <v>8:00 AM</v>
      </c>
      <c r="BV959" t="str">
        <f>"5:00 PM"</f>
        <v>5:00 PM</v>
      </c>
      <c r="BW959" t="s">
        <v>128</v>
      </c>
      <c r="BX959">
        <v>0</v>
      </c>
      <c r="BY959">
        <v>12</v>
      </c>
      <c r="BZ959" t="s">
        <v>111</v>
      </c>
      <c r="CA959">
        <v>0</v>
      </c>
      <c r="CB959" t="s">
        <v>5934</v>
      </c>
      <c r="CC959" t="s">
        <v>878</v>
      </c>
      <c r="CD959" t="s">
        <v>882</v>
      </c>
      <c r="CE959" t="s">
        <v>545</v>
      </c>
      <c r="CF959" t="s">
        <v>117</v>
      </c>
      <c r="CG959">
        <v>96952</v>
      </c>
      <c r="CH959" s="3">
        <v>9.2200000000000006</v>
      </c>
      <c r="CI959" s="3">
        <v>11.54</v>
      </c>
      <c r="CL959" t="s">
        <v>132</v>
      </c>
      <c r="CM959" t="s">
        <v>119</v>
      </c>
      <c r="CN959" t="s">
        <v>133</v>
      </c>
      <c r="CP959" t="s">
        <v>111</v>
      </c>
      <c r="CQ959" t="s">
        <v>134</v>
      </c>
      <c r="CR959" t="s">
        <v>111</v>
      </c>
      <c r="CS959" t="s">
        <v>111</v>
      </c>
      <c r="CT959" t="s">
        <v>134</v>
      </c>
      <c r="CU959" t="s">
        <v>134</v>
      </c>
      <c r="CV959" t="s">
        <v>119</v>
      </c>
      <c r="CW959" t="s">
        <v>887</v>
      </c>
      <c r="CX959">
        <v>16704339989</v>
      </c>
      <c r="CY959" t="s">
        <v>888</v>
      </c>
      <c r="CZ959" t="s">
        <v>889</v>
      </c>
      <c r="DA959" t="s">
        <v>134</v>
      </c>
      <c r="DB959" t="s">
        <v>111</v>
      </c>
    </row>
    <row r="960" spans="1:111" ht="15" customHeight="1" x14ac:dyDescent="0.25">
      <c r="A960" t="s">
        <v>108</v>
      </c>
      <c r="B960" t="s">
        <v>109</v>
      </c>
      <c r="C960" s="1">
        <v>44139.946783449072</v>
      </c>
      <c r="D960" s="1">
        <v>44202</v>
      </c>
      <c r="E960" t="s">
        <v>110</v>
      </c>
      <c r="G960" t="s">
        <v>111</v>
      </c>
      <c r="H960" t="s">
        <v>111</v>
      </c>
      <c r="I960" t="s">
        <v>111</v>
      </c>
      <c r="J960" t="s">
        <v>112</v>
      </c>
      <c r="K960" t="s">
        <v>113</v>
      </c>
      <c r="L960" t="s">
        <v>114</v>
      </c>
      <c r="M960" t="s">
        <v>115</v>
      </c>
      <c r="N960" t="s">
        <v>116</v>
      </c>
      <c r="O960" t="s">
        <v>117</v>
      </c>
      <c r="P960">
        <v>96950</v>
      </c>
      <c r="Q960" t="s">
        <v>118</v>
      </c>
      <c r="R960" t="s">
        <v>119</v>
      </c>
      <c r="S960">
        <v>16704833702</v>
      </c>
      <c r="T960">
        <v>0</v>
      </c>
      <c r="U960">
        <v>531110</v>
      </c>
      <c r="V960" t="s">
        <v>120</v>
      </c>
      <c r="X960" t="s">
        <v>121</v>
      </c>
      <c r="Y960" t="s">
        <v>122</v>
      </c>
      <c r="Z960" t="s">
        <v>119</v>
      </c>
      <c r="AA960" t="s">
        <v>123</v>
      </c>
      <c r="AB960" t="s">
        <v>114</v>
      </c>
      <c r="AC960" t="s">
        <v>115</v>
      </c>
      <c r="AD960" t="s">
        <v>116</v>
      </c>
      <c r="AE960" t="s">
        <v>117</v>
      </c>
      <c r="AF960">
        <v>96950</v>
      </c>
      <c r="AG960" t="s">
        <v>118</v>
      </c>
      <c r="AH960" t="s">
        <v>119</v>
      </c>
      <c r="AI960">
        <v>16704833702</v>
      </c>
      <c r="AJ960">
        <v>0</v>
      </c>
      <c r="AK960" t="s">
        <v>124</v>
      </c>
      <c r="BC960" t="str">
        <f>"49-9071.00"</f>
        <v>49-9071.00</v>
      </c>
      <c r="BD960" t="s">
        <v>125</v>
      </c>
      <c r="BE960" t="s">
        <v>126</v>
      </c>
      <c r="BF960" t="s">
        <v>127</v>
      </c>
      <c r="BG960">
        <v>2</v>
      </c>
      <c r="BI960" s="1">
        <v>44166</v>
      </c>
      <c r="BJ960" s="1">
        <v>44469</v>
      </c>
      <c r="BM960">
        <v>40</v>
      </c>
      <c r="BN960">
        <v>0</v>
      </c>
      <c r="BO960">
        <v>8</v>
      </c>
      <c r="BP960">
        <v>8</v>
      </c>
      <c r="BQ960">
        <v>8</v>
      </c>
      <c r="BR960">
        <v>8</v>
      </c>
      <c r="BS960">
        <v>8</v>
      </c>
      <c r="BT960">
        <v>0</v>
      </c>
      <c r="BU960" t="str">
        <f>"8:00 AM"</f>
        <v>8:00 AM</v>
      </c>
      <c r="BV960" t="str">
        <f>"5:00 PM"</f>
        <v>5:00 PM</v>
      </c>
      <c r="BW960" t="s">
        <v>128</v>
      </c>
      <c r="BX960">
        <v>0</v>
      </c>
      <c r="BY960">
        <v>24</v>
      </c>
      <c r="BZ960" t="s">
        <v>111</v>
      </c>
      <c r="CA960">
        <v>0</v>
      </c>
      <c r="CB960" t="s">
        <v>129</v>
      </c>
      <c r="CC960" t="s">
        <v>130</v>
      </c>
      <c r="CD960" t="s">
        <v>131</v>
      </c>
      <c r="CE960" t="s">
        <v>116</v>
      </c>
      <c r="CF960" t="s">
        <v>117</v>
      </c>
      <c r="CG960">
        <v>96950</v>
      </c>
      <c r="CH960" s="3">
        <v>8.7100000000000009</v>
      </c>
      <c r="CI960" s="3">
        <v>8.7100000000000009</v>
      </c>
      <c r="CJ960" s="3">
        <v>13.07</v>
      </c>
      <c r="CK960" s="3">
        <v>13.07</v>
      </c>
      <c r="CL960" t="s">
        <v>132</v>
      </c>
      <c r="CM960" t="s">
        <v>119</v>
      </c>
      <c r="CN960" t="s">
        <v>133</v>
      </c>
      <c r="CP960" t="s">
        <v>111</v>
      </c>
      <c r="CQ960" t="s">
        <v>134</v>
      </c>
      <c r="CR960" t="s">
        <v>111</v>
      </c>
      <c r="CS960" t="s">
        <v>134</v>
      </c>
      <c r="CT960" t="s">
        <v>119</v>
      </c>
      <c r="CU960" t="s">
        <v>134</v>
      </c>
      <c r="CV960" t="s">
        <v>119</v>
      </c>
      <c r="CW960" t="s">
        <v>119</v>
      </c>
      <c r="CX960">
        <v>16704833702</v>
      </c>
      <c r="CY960" t="s">
        <v>124</v>
      </c>
      <c r="CZ960" t="s">
        <v>119</v>
      </c>
      <c r="DA960" t="s">
        <v>134</v>
      </c>
      <c r="DB960" t="s">
        <v>111</v>
      </c>
      <c r="DC960" t="s">
        <v>121</v>
      </c>
      <c r="DD960" t="s">
        <v>135</v>
      </c>
      <c r="DE960" t="s">
        <v>119</v>
      </c>
      <c r="DF960" t="s">
        <v>112</v>
      </c>
      <c r="DG960" t="s">
        <v>124</v>
      </c>
    </row>
    <row r="961" spans="1:111" ht="15" customHeight="1" x14ac:dyDescent="0.25">
      <c r="A961" t="s">
        <v>5930</v>
      </c>
      <c r="B961" t="s">
        <v>137</v>
      </c>
      <c r="C961" s="1">
        <v>44139.948068171296</v>
      </c>
      <c r="D961" s="1">
        <v>44196</v>
      </c>
      <c r="E961" t="s">
        <v>110</v>
      </c>
      <c r="G961" t="s">
        <v>111</v>
      </c>
      <c r="H961" t="s">
        <v>111</v>
      </c>
      <c r="I961" t="s">
        <v>111</v>
      </c>
      <c r="J961" t="s">
        <v>877</v>
      </c>
      <c r="K961" t="s">
        <v>119</v>
      </c>
      <c r="L961" t="s">
        <v>878</v>
      </c>
      <c r="M961" t="s">
        <v>882</v>
      </c>
      <c r="N961" t="s">
        <v>545</v>
      </c>
      <c r="O961" t="s">
        <v>117</v>
      </c>
      <c r="P961">
        <v>96952</v>
      </c>
      <c r="Q961" t="s">
        <v>118</v>
      </c>
      <c r="R961" t="s">
        <v>119</v>
      </c>
      <c r="S961">
        <v>16704339989</v>
      </c>
      <c r="U961">
        <v>481111</v>
      </c>
      <c r="V961" t="s">
        <v>120</v>
      </c>
      <c r="X961" t="s">
        <v>880</v>
      </c>
      <c r="Y961" t="s">
        <v>881</v>
      </c>
      <c r="Z961" t="s">
        <v>596</v>
      </c>
      <c r="AA961" t="s">
        <v>342</v>
      </c>
      <c r="AB961" t="s">
        <v>5931</v>
      </c>
      <c r="AC961" t="s">
        <v>882</v>
      </c>
      <c r="AD961" t="s">
        <v>545</v>
      </c>
      <c r="AE961" t="s">
        <v>117</v>
      </c>
      <c r="AF961">
        <v>96952</v>
      </c>
      <c r="AG961" t="s">
        <v>118</v>
      </c>
      <c r="AH961" t="s">
        <v>119</v>
      </c>
      <c r="AI961">
        <v>16704339989</v>
      </c>
      <c r="AK961" t="s">
        <v>883</v>
      </c>
      <c r="BC961" t="str">
        <f>"43-4051.00"</f>
        <v>43-4051.00</v>
      </c>
      <c r="BD961" t="s">
        <v>295</v>
      </c>
      <c r="BE961" t="s">
        <v>5932</v>
      </c>
      <c r="BF961" t="s">
        <v>5933</v>
      </c>
      <c r="BG961">
        <v>2</v>
      </c>
      <c r="BH961">
        <v>2</v>
      </c>
      <c r="BI961" s="1">
        <v>44228</v>
      </c>
      <c r="BJ961" s="1">
        <v>44592</v>
      </c>
      <c r="BK961" s="1">
        <v>44228</v>
      </c>
      <c r="BL961" s="1">
        <v>44592</v>
      </c>
      <c r="BM961">
        <v>40</v>
      </c>
      <c r="BN961">
        <v>0</v>
      </c>
      <c r="BO961">
        <v>8</v>
      </c>
      <c r="BP961">
        <v>8</v>
      </c>
      <c r="BQ961">
        <v>8</v>
      </c>
      <c r="BR961">
        <v>8</v>
      </c>
      <c r="BS961">
        <v>8</v>
      </c>
      <c r="BT961">
        <v>0</v>
      </c>
      <c r="BU961" t="str">
        <f>"8:00 AM"</f>
        <v>8:00 AM</v>
      </c>
      <c r="BV961" t="str">
        <f>"5:00 PM"</f>
        <v>5:00 PM</v>
      </c>
      <c r="BW961" t="s">
        <v>128</v>
      </c>
      <c r="BX961">
        <v>0</v>
      </c>
      <c r="BY961">
        <v>12</v>
      </c>
      <c r="BZ961" t="s">
        <v>111</v>
      </c>
      <c r="CA961">
        <v>0</v>
      </c>
      <c r="CB961" t="s">
        <v>5934</v>
      </c>
      <c r="CC961" t="s">
        <v>878</v>
      </c>
      <c r="CD961" t="s">
        <v>882</v>
      </c>
      <c r="CE961" t="s">
        <v>545</v>
      </c>
      <c r="CF961" t="s">
        <v>117</v>
      </c>
      <c r="CG961">
        <v>96952</v>
      </c>
      <c r="CH961" s="3">
        <v>9.2200000000000006</v>
      </c>
      <c r="CI961" s="3">
        <v>11.54</v>
      </c>
      <c r="CL961" t="s">
        <v>132</v>
      </c>
      <c r="CM961" t="s">
        <v>119</v>
      </c>
      <c r="CN961" t="s">
        <v>133</v>
      </c>
      <c r="CP961" t="s">
        <v>111</v>
      </c>
      <c r="CQ961" t="s">
        <v>134</v>
      </c>
      <c r="CR961" t="s">
        <v>111</v>
      </c>
      <c r="CS961" t="s">
        <v>111</v>
      </c>
      <c r="CT961" t="s">
        <v>134</v>
      </c>
      <c r="CU961" t="s">
        <v>134</v>
      </c>
      <c r="CV961" t="s">
        <v>119</v>
      </c>
      <c r="CW961" t="s">
        <v>887</v>
      </c>
      <c r="CX961">
        <v>16704339989</v>
      </c>
      <c r="CY961" t="s">
        <v>888</v>
      </c>
      <c r="CZ961" t="s">
        <v>889</v>
      </c>
      <c r="DA961" t="s">
        <v>134</v>
      </c>
      <c r="DB961" t="s">
        <v>111</v>
      </c>
    </row>
    <row r="962" spans="1:111" ht="15" customHeight="1" x14ac:dyDescent="0.25">
      <c r="A962" t="s">
        <v>9383</v>
      </c>
      <c r="B962" t="s">
        <v>137</v>
      </c>
      <c r="C962" s="1">
        <v>44139.968218865739</v>
      </c>
      <c r="D962" s="1">
        <v>44174</v>
      </c>
      <c r="E962" t="s">
        <v>110</v>
      </c>
      <c r="G962" t="s">
        <v>111</v>
      </c>
      <c r="H962" t="s">
        <v>111</v>
      </c>
      <c r="I962" t="s">
        <v>111</v>
      </c>
      <c r="J962" t="s">
        <v>9384</v>
      </c>
      <c r="K962" t="s">
        <v>666</v>
      </c>
      <c r="L962" t="s">
        <v>667</v>
      </c>
      <c r="M962" t="s">
        <v>668</v>
      </c>
      <c r="N962" t="s">
        <v>116</v>
      </c>
      <c r="O962" t="s">
        <v>117</v>
      </c>
      <c r="P962">
        <v>96950</v>
      </c>
      <c r="Q962" t="s">
        <v>118</v>
      </c>
      <c r="S962">
        <v>16703223311</v>
      </c>
      <c r="T962">
        <v>4503</v>
      </c>
      <c r="U962">
        <v>72111</v>
      </c>
      <c r="V962" t="s">
        <v>120</v>
      </c>
      <c r="X962" t="s">
        <v>121</v>
      </c>
      <c r="Y962" t="s">
        <v>669</v>
      </c>
      <c r="AA962" t="s">
        <v>670</v>
      </c>
      <c r="AB962" t="s">
        <v>667</v>
      </c>
      <c r="AC962" t="s">
        <v>668</v>
      </c>
      <c r="AD962" t="s">
        <v>116</v>
      </c>
      <c r="AE962" t="s">
        <v>117</v>
      </c>
      <c r="AF962">
        <v>96950</v>
      </c>
      <c r="AG962" t="s">
        <v>118</v>
      </c>
      <c r="AI962">
        <v>16703223311</v>
      </c>
      <c r="AJ962">
        <v>4503</v>
      </c>
      <c r="AK962" t="s">
        <v>671</v>
      </c>
      <c r="BC962" t="str">
        <f>"51-3011.00"</f>
        <v>51-3011.00</v>
      </c>
      <c r="BD962" t="s">
        <v>377</v>
      </c>
      <c r="BE962" t="s">
        <v>9385</v>
      </c>
      <c r="BF962" t="s">
        <v>1538</v>
      </c>
      <c r="BG962">
        <v>1</v>
      </c>
      <c r="BH962">
        <v>1</v>
      </c>
      <c r="BI962" s="1">
        <v>44200</v>
      </c>
      <c r="BJ962" s="1">
        <v>44564</v>
      </c>
      <c r="BK962" s="1">
        <v>44200</v>
      </c>
      <c r="BL962" s="1">
        <v>44564</v>
      </c>
      <c r="BM962">
        <v>35</v>
      </c>
      <c r="BN962">
        <v>0</v>
      </c>
      <c r="BO962">
        <v>7</v>
      </c>
      <c r="BP962">
        <v>7</v>
      </c>
      <c r="BQ962">
        <v>7</v>
      </c>
      <c r="BR962">
        <v>7</v>
      </c>
      <c r="BS962">
        <v>7</v>
      </c>
      <c r="BT962">
        <v>0</v>
      </c>
      <c r="BU962" t="str">
        <f>"7:00 AM"</f>
        <v>7:00 AM</v>
      </c>
      <c r="BV962" t="str">
        <f>"4:00 PM"</f>
        <v>4:00 PM</v>
      </c>
      <c r="BW962" t="s">
        <v>128</v>
      </c>
      <c r="BX962">
        <v>0</v>
      </c>
      <c r="BY962">
        <v>12</v>
      </c>
      <c r="BZ962" t="s">
        <v>111</v>
      </c>
      <c r="CA962">
        <v>0</v>
      </c>
      <c r="CB962" t="s">
        <v>9386</v>
      </c>
      <c r="CC962" t="s">
        <v>667</v>
      </c>
      <c r="CD962" t="s">
        <v>668</v>
      </c>
      <c r="CE962" t="s">
        <v>116</v>
      </c>
      <c r="CF962" t="s">
        <v>117</v>
      </c>
      <c r="CG962">
        <v>96950</v>
      </c>
      <c r="CH962" s="3">
        <v>7.9</v>
      </c>
      <c r="CI962" s="3">
        <v>7.9</v>
      </c>
      <c r="CJ962" s="3">
        <v>11.85</v>
      </c>
      <c r="CK962" s="3">
        <v>11.85</v>
      </c>
      <c r="CL962" t="s">
        <v>132</v>
      </c>
      <c r="CM962" t="s">
        <v>9387</v>
      </c>
      <c r="CN962" t="s">
        <v>133</v>
      </c>
      <c r="CP962" t="s">
        <v>111</v>
      </c>
      <c r="CQ962" t="s">
        <v>134</v>
      </c>
      <c r="CR962" t="s">
        <v>111</v>
      </c>
      <c r="CS962" t="s">
        <v>134</v>
      </c>
      <c r="CT962" t="s">
        <v>119</v>
      </c>
      <c r="CU962" t="s">
        <v>134</v>
      </c>
      <c r="CV962" t="s">
        <v>134</v>
      </c>
      <c r="CW962" t="s">
        <v>9388</v>
      </c>
      <c r="CX962">
        <v>16703223311</v>
      </c>
      <c r="CY962" t="s">
        <v>8817</v>
      </c>
      <c r="CZ962" t="s">
        <v>677</v>
      </c>
      <c r="DA962" t="s">
        <v>134</v>
      </c>
      <c r="DB962" t="s">
        <v>111</v>
      </c>
      <c r="DC962" t="s">
        <v>9389</v>
      </c>
      <c r="DD962" t="s">
        <v>9390</v>
      </c>
      <c r="DE962" t="s">
        <v>292</v>
      </c>
      <c r="DF962" t="s">
        <v>8819</v>
      </c>
      <c r="DG962" t="s">
        <v>8820</v>
      </c>
    </row>
    <row r="963" spans="1:111" ht="15" customHeight="1" x14ac:dyDescent="0.25">
      <c r="A963" t="s">
        <v>9806</v>
      </c>
      <c r="B963" t="s">
        <v>109</v>
      </c>
      <c r="C963" s="1">
        <v>44140.021864120368</v>
      </c>
      <c r="D963" s="1">
        <v>44173</v>
      </c>
      <c r="E963" t="s">
        <v>110</v>
      </c>
      <c r="G963" t="s">
        <v>134</v>
      </c>
      <c r="H963" t="s">
        <v>111</v>
      </c>
      <c r="I963" t="s">
        <v>111</v>
      </c>
      <c r="J963" t="s">
        <v>2861</v>
      </c>
      <c r="K963" t="s">
        <v>2862</v>
      </c>
      <c r="L963" t="s">
        <v>2863</v>
      </c>
      <c r="N963" t="s">
        <v>116</v>
      </c>
      <c r="O963" t="s">
        <v>117</v>
      </c>
      <c r="P963">
        <v>96950</v>
      </c>
      <c r="Q963" t="s">
        <v>118</v>
      </c>
      <c r="R963" t="s">
        <v>119</v>
      </c>
      <c r="S963">
        <v>16702352254</v>
      </c>
      <c r="U963">
        <v>561431</v>
      </c>
      <c r="V963" t="s">
        <v>120</v>
      </c>
      <c r="X963" t="s">
        <v>2864</v>
      </c>
      <c r="Y963" t="s">
        <v>2865</v>
      </c>
      <c r="Z963" t="s">
        <v>2866</v>
      </c>
      <c r="AA963" t="s">
        <v>123</v>
      </c>
      <c r="AB963" t="s">
        <v>2863</v>
      </c>
      <c r="AC963" t="s">
        <v>2867</v>
      </c>
      <c r="AD963" t="s">
        <v>116</v>
      </c>
      <c r="AE963" t="s">
        <v>117</v>
      </c>
      <c r="AF963">
        <v>96950</v>
      </c>
      <c r="AG963" t="s">
        <v>118</v>
      </c>
      <c r="AH963" t="s">
        <v>119</v>
      </c>
      <c r="AI963">
        <v>16706702352</v>
      </c>
      <c r="AK963" t="s">
        <v>2868</v>
      </c>
      <c r="BC963" t="str">
        <f>"13-2011.01"</f>
        <v>13-2011.01</v>
      </c>
      <c r="BD963" t="s">
        <v>1024</v>
      </c>
      <c r="BE963" t="s">
        <v>2869</v>
      </c>
      <c r="BF963" t="s">
        <v>1026</v>
      </c>
      <c r="BG963">
        <v>1</v>
      </c>
      <c r="BI963" s="1">
        <v>44166</v>
      </c>
      <c r="BJ963" s="1">
        <v>45199</v>
      </c>
      <c r="BM963">
        <v>35</v>
      </c>
      <c r="BN963">
        <v>0</v>
      </c>
      <c r="BO963">
        <v>7</v>
      </c>
      <c r="BP963">
        <v>7</v>
      </c>
      <c r="BQ963">
        <v>7</v>
      </c>
      <c r="BR963">
        <v>7</v>
      </c>
      <c r="BS963">
        <v>7</v>
      </c>
      <c r="BT963">
        <v>0</v>
      </c>
      <c r="BU963" t="str">
        <f>"9:00 AM"</f>
        <v>9:00 AM</v>
      </c>
      <c r="BV963" t="str">
        <f>"5:00 PM"</f>
        <v>5:00 PM</v>
      </c>
      <c r="BW963" t="s">
        <v>415</v>
      </c>
      <c r="BX963">
        <v>0</v>
      </c>
      <c r="BY963">
        <v>36</v>
      </c>
      <c r="BZ963" t="s">
        <v>111</v>
      </c>
      <c r="CA963">
        <v>0</v>
      </c>
      <c r="CB963" t="s">
        <v>9807</v>
      </c>
      <c r="CC963" t="s">
        <v>2867</v>
      </c>
      <c r="CD963" t="s">
        <v>2863</v>
      </c>
      <c r="CE963" t="s">
        <v>116</v>
      </c>
      <c r="CF963" t="s">
        <v>117</v>
      </c>
      <c r="CG963">
        <v>96950</v>
      </c>
      <c r="CH963" s="3">
        <v>14.85</v>
      </c>
      <c r="CI963" s="3">
        <v>14.85</v>
      </c>
      <c r="CJ963" s="3">
        <v>22.28</v>
      </c>
      <c r="CK963" s="3">
        <v>22.28</v>
      </c>
      <c r="CL963" t="s">
        <v>132</v>
      </c>
      <c r="CM963" t="s">
        <v>119</v>
      </c>
      <c r="CN963" t="s">
        <v>133</v>
      </c>
      <c r="CP963" t="s">
        <v>111</v>
      </c>
      <c r="CQ963" t="s">
        <v>134</v>
      </c>
      <c r="CR963" t="s">
        <v>111</v>
      </c>
      <c r="CS963" t="s">
        <v>134</v>
      </c>
      <c r="CT963" t="s">
        <v>119</v>
      </c>
      <c r="CU963" t="s">
        <v>134</v>
      </c>
      <c r="CV963" t="s">
        <v>119</v>
      </c>
      <c r="CW963" t="s">
        <v>119</v>
      </c>
      <c r="CX963">
        <v>16702352254</v>
      </c>
      <c r="CY963" t="s">
        <v>2868</v>
      </c>
      <c r="CZ963" t="s">
        <v>335</v>
      </c>
      <c r="DA963" t="s">
        <v>134</v>
      </c>
      <c r="DB963" t="s">
        <v>111</v>
      </c>
    </row>
    <row r="964" spans="1:111" ht="15" customHeight="1" x14ac:dyDescent="0.25">
      <c r="A964" t="s">
        <v>6509</v>
      </c>
      <c r="B964" t="s">
        <v>193</v>
      </c>
      <c r="C964" s="1">
        <v>44140.051265972223</v>
      </c>
      <c r="D964" s="1">
        <v>44181</v>
      </c>
      <c r="E964" t="s">
        <v>110</v>
      </c>
      <c r="G964" t="s">
        <v>134</v>
      </c>
      <c r="H964" t="s">
        <v>111</v>
      </c>
      <c r="I964" t="s">
        <v>111</v>
      </c>
      <c r="J964" t="s">
        <v>6510</v>
      </c>
      <c r="K964" t="s">
        <v>6511</v>
      </c>
      <c r="L964" t="s">
        <v>356</v>
      </c>
      <c r="M964" t="s">
        <v>2938</v>
      </c>
      <c r="N964" t="s">
        <v>154</v>
      </c>
      <c r="O964" t="s">
        <v>117</v>
      </c>
      <c r="P964">
        <v>96950</v>
      </c>
      <c r="Q964" t="s">
        <v>118</v>
      </c>
      <c r="R964" t="s">
        <v>358</v>
      </c>
      <c r="S964">
        <v>16702352653</v>
      </c>
      <c r="T964">
        <v>324</v>
      </c>
      <c r="U964">
        <v>42449</v>
      </c>
      <c r="V964" t="s">
        <v>120</v>
      </c>
      <c r="X964" t="s">
        <v>6512</v>
      </c>
      <c r="Y964" t="s">
        <v>360</v>
      </c>
      <c r="Z964" t="s">
        <v>361</v>
      </c>
      <c r="AA964" t="s">
        <v>362</v>
      </c>
      <c r="AB964" t="s">
        <v>356</v>
      </c>
      <c r="AC964" t="s">
        <v>2938</v>
      </c>
      <c r="AD964" t="s">
        <v>154</v>
      </c>
      <c r="AE964" t="s">
        <v>117</v>
      </c>
      <c r="AF964">
        <v>96950</v>
      </c>
      <c r="AG964" t="s">
        <v>118</v>
      </c>
      <c r="AH964" t="s">
        <v>358</v>
      </c>
      <c r="AI964">
        <v>16702352653</v>
      </c>
      <c r="AJ964">
        <v>324</v>
      </c>
      <c r="AK964" t="s">
        <v>363</v>
      </c>
      <c r="BC964" t="str">
        <f>"49-9021.02"</f>
        <v>49-9021.02</v>
      </c>
      <c r="BD964" t="s">
        <v>824</v>
      </c>
      <c r="BE964" t="s">
        <v>6513</v>
      </c>
      <c r="BF964" t="s">
        <v>826</v>
      </c>
      <c r="BG964">
        <v>2</v>
      </c>
      <c r="BI964" s="1">
        <v>44175</v>
      </c>
      <c r="BJ964" s="1">
        <v>45269</v>
      </c>
      <c r="BM964">
        <v>40</v>
      </c>
      <c r="BN964">
        <v>0</v>
      </c>
      <c r="BO964">
        <v>8</v>
      </c>
      <c r="BP964">
        <v>8</v>
      </c>
      <c r="BQ964">
        <v>8</v>
      </c>
      <c r="BR964">
        <v>8</v>
      </c>
      <c r="BS964">
        <v>8</v>
      </c>
      <c r="BT964">
        <v>0</v>
      </c>
      <c r="BU964" t="str">
        <f>"8:00 AM"</f>
        <v>8:00 AM</v>
      </c>
      <c r="BV964" t="str">
        <f>"5:00 PM"</f>
        <v>5:00 PM</v>
      </c>
      <c r="BW964" t="s">
        <v>349</v>
      </c>
      <c r="BX964">
        <v>0</v>
      </c>
      <c r="BY964">
        <v>24</v>
      </c>
      <c r="BZ964" t="s">
        <v>111</v>
      </c>
      <c r="CA964">
        <v>0</v>
      </c>
      <c r="CB964" t="s">
        <v>6514</v>
      </c>
      <c r="CC964" t="s">
        <v>356</v>
      </c>
      <c r="CD964" t="s">
        <v>2938</v>
      </c>
      <c r="CE964" t="s">
        <v>154</v>
      </c>
      <c r="CF964" t="s">
        <v>117</v>
      </c>
      <c r="CG964">
        <v>96950</v>
      </c>
      <c r="CH964" s="3">
        <v>9.0299999999999994</v>
      </c>
      <c r="CI964" s="3">
        <v>11.38</v>
      </c>
      <c r="CJ964" s="3">
        <v>13.54</v>
      </c>
      <c r="CK964" s="3">
        <v>17.07</v>
      </c>
      <c r="CL964" t="s">
        <v>132</v>
      </c>
      <c r="CM964" t="s">
        <v>119</v>
      </c>
      <c r="CN964" t="s">
        <v>133</v>
      </c>
      <c r="CP964" t="s">
        <v>111</v>
      </c>
      <c r="CQ964" t="s">
        <v>134</v>
      </c>
      <c r="CR964" t="s">
        <v>111</v>
      </c>
      <c r="CS964" t="s">
        <v>134</v>
      </c>
      <c r="CT964" t="s">
        <v>119</v>
      </c>
      <c r="CU964" t="s">
        <v>134</v>
      </c>
      <c r="CV964" t="s">
        <v>119</v>
      </c>
      <c r="CW964" t="s">
        <v>6515</v>
      </c>
      <c r="CX964">
        <v>16702352653</v>
      </c>
      <c r="CY964" t="s">
        <v>363</v>
      </c>
      <c r="CZ964" t="s">
        <v>335</v>
      </c>
      <c r="DA964" t="s">
        <v>134</v>
      </c>
      <c r="DB964" t="s">
        <v>111</v>
      </c>
    </row>
    <row r="965" spans="1:111" ht="15" customHeight="1" x14ac:dyDescent="0.25">
      <c r="A965" t="s">
        <v>8141</v>
      </c>
      <c r="B965" t="s">
        <v>137</v>
      </c>
      <c r="C965" s="1">
        <v>44140.089558680556</v>
      </c>
      <c r="D965" s="1">
        <v>44174</v>
      </c>
      <c r="E965" t="s">
        <v>110</v>
      </c>
      <c r="G965" t="s">
        <v>111</v>
      </c>
      <c r="H965" t="s">
        <v>111</v>
      </c>
      <c r="I965" t="s">
        <v>111</v>
      </c>
      <c r="J965" t="s">
        <v>6260</v>
      </c>
      <c r="K965" t="s">
        <v>6261</v>
      </c>
      <c r="L965" t="s">
        <v>4624</v>
      </c>
      <c r="M965" t="s">
        <v>154</v>
      </c>
      <c r="N965" t="s">
        <v>6837</v>
      </c>
      <c r="O965" t="s">
        <v>117</v>
      </c>
      <c r="P965">
        <v>96950</v>
      </c>
      <c r="Q965" t="s">
        <v>118</v>
      </c>
      <c r="R965" t="s">
        <v>119</v>
      </c>
      <c r="S965">
        <v>16702332200</v>
      </c>
      <c r="U965">
        <v>45399</v>
      </c>
      <c r="V965" t="s">
        <v>120</v>
      </c>
      <c r="X965" t="s">
        <v>8142</v>
      </c>
      <c r="Y965" t="s">
        <v>6838</v>
      </c>
      <c r="Z965" t="s">
        <v>6265</v>
      </c>
      <c r="AA965" t="s">
        <v>8143</v>
      </c>
      <c r="AB965" t="s">
        <v>4624</v>
      </c>
      <c r="AC965" t="s">
        <v>154</v>
      </c>
      <c r="AD965" t="s">
        <v>6837</v>
      </c>
      <c r="AE965" t="s">
        <v>117</v>
      </c>
      <c r="AF965">
        <v>96950</v>
      </c>
      <c r="AG965" t="s">
        <v>118</v>
      </c>
      <c r="AH965" t="s">
        <v>119</v>
      </c>
      <c r="AI965">
        <v>16702332200</v>
      </c>
      <c r="AK965" t="s">
        <v>6268</v>
      </c>
      <c r="BC965" t="str">
        <f>"27-1024.00"</f>
        <v>27-1024.00</v>
      </c>
      <c r="BD965" t="s">
        <v>1934</v>
      </c>
      <c r="BE965" t="s">
        <v>8144</v>
      </c>
      <c r="BF965" t="s">
        <v>6840</v>
      </c>
      <c r="BG965">
        <v>1</v>
      </c>
      <c r="BH965">
        <v>1</v>
      </c>
      <c r="BI965" s="1">
        <v>44166</v>
      </c>
      <c r="BJ965" s="1">
        <v>44530</v>
      </c>
      <c r="BK965" s="1">
        <v>44174</v>
      </c>
      <c r="BL965" s="1">
        <v>44530</v>
      </c>
      <c r="BM965">
        <v>35</v>
      </c>
      <c r="BN965">
        <v>0</v>
      </c>
      <c r="BO965">
        <v>6</v>
      </c>
      <c r="BP965">
        <v>6</v>
      </c>
      <c r="BQ965">
        <v>6</v>
      </c>
      <c r="BR965">
        <v>6</v>
      </c>
      <c r="BS965">
        <v>6</v>
      </c>
      <c r="BT965">
        <v>5</v>
      </c>
      <c r="BU965" t="str">
        <f>"10:00 AM"</f>
        <v>10:00 AM</v>
      </c>
      <c r="BV965" t="str">
        <f>"5:00 PM"</f>
        <v>5:00 PM</v>
      </c>
      <c r="BW965" t="s">
        <v>415</v>
      </c>
      <c r="BX965">
        <v>0</v>
      </c>
      <c r="BY965">
        <v>12</v>
      </c>
      <c r="BZ965" t="s">
        <v>111</v>
      </c>
      <c r="CA965">
        <v>0</v>
      </c>
      <c r="CB965" s="2" t="s">
        <v>8145</v>
      </c>
      <c r="CC965" t="s">
        <v>4624</v>
      </c>
      <c r="CD965" t="s">
        <v>6837</v>
      </c>
      <c r="CE965" t="s">
        <v>116</v>
      </c>
      <c r="CF965" t="s">
        <v>117</v>
      </c>
      <c r="CG965">
        <v>96950</v>
      </c>
      <c r="CH965" s="3">
        <v>8.93</v>
      </c>
      <c r="CI965" s="3">
        <v>8.93</v>
      </c>
      <c r="CJ965" s="3">
        <v>13.4</v>
      </c>
      <c r="CK965" s="3">
        <v>13.4</v>
      </c>
      <c r="CL965" t="s">
        <v>132</v>
      </c>
      <c r="CM965" t="s">
        <v>162</v>
      </c>
      <c r="CN965" t="s">
        <v>133</v>
      </c>
      <c r="CP965" t="s">
        <v>111</v>
      </c>
      <c r="CQ965" t="s">
        <v>134</v>
      </c>
      <c r="CR965" t="s">
        <v>111</v>
      </c>
      <c r="CS965" t="s">
        <v>134</v>
      </c>
      <c r="CT965" t="s">
        <v>119</v>
      </c>
      <c r="CU965" t="s">
        <v>134</v>
      </c>
      <c r="CV965" t="s">
        <v>119</v>
      </c>
      <c r="CW965" t="s">
        <v>162</v>
      </c>
      <c r="CX965">
        <v>16702332200</v>
      </c>
      <c r="CY965" t="s">
        <v>6268</v>
      </c>
      <c r="CZ965" t="s">
        <v>119</v>
      </c>
      <c r="DA965" t="s">
        <v>134</v>
      </c>
      <c r="DB965" t="s">
        <v>111</v>
      </c>
    </row>
    <row r="966" spans="1:111" ht="15" customHeight="1" x14ac:dyDescent="0.25">
      <c r="A966" t="s">
        <v>4256</v>
      </c>
      <c r="B966" t="s">
        <v>137</v>
      </c>
      <c r="C966" s="1">
        <v>44140.119344560182</v>
      </c>
      <c r="D966" s="1">
        <v>44194</v>
      </c>
      <c r="E966" t="s">
        <v>110</v>
      </c>
      <c r="G966" t="s">
        <v>134</v>
      </c>
      <c r="H966" t="s">
        <v>111</v>
      </c>
      <c r="I966" t="s">
        <v>111</v>
      </c>
      <c r="J966" t="s">
        <v>2373</v>
      </c>
      <c r="L966" t="s">
        <v>2374</v>
      </c>
      <c r="N966" t="s">
        <v>116</v>
      </c>
      <c r="O966" t="s">
        <v>117</v>
      </c>
      <c r="P966">
        <v>96950</v>
      </c>
      <c r="Q966" t="s">
        <v>118</v>
      </c>
      <c r="S966">
        <v>16702358165</v>
      </c>
      <c r="U966">
        <v>484110</v>
      </c>
      <c r="V966" t="s">
        <v>120</v>
      </c>
      <c r="X966" t="s">
        <v>2375</v>
      </c>
      <c r="Y966" t="s">
        <v>2376</v>
      </c>
      <c r="Z966" t="s">
        <v>2377</v>
      </c>
      <c r="AA966" t="s">
        <v>123</v>
      </c>
      <c r="AB966" t="s">
        <v>2374</v>
      </c>
      <c r="AD966" t="s">
        <v>116</v>
      </c>
      <c r="AE966" t="s">
        <v>117</v>
      </c>
      <c r="AF966">
        <v>96950</v>
      </c>
      <c r="AG966" t="s">
        <v>118</v>
      </c>
      <c r="AI966">
        <v>16702358165</v>
      </c>
      <c r="AK966" t="s">
        <v>2379</v>
      </c>
      <c r="BC966" t="str">
        <f>"43-5011.00"</f>
        <v>43-5011.00</v>
      </c>
      <c r="BD966" t="s">
        <v>3423</v>
      </c>
      <c r="BE966" t="s">
        <v>4257</v>
      </c>
      <c r="BF966" t="s">
        <v>4258</v>
      </c>
      <c r="BG966">
        <v>1</v>
      </c>
      <c r="BH966">
        <v>1</v>
      </c>
      <c r="BI966" s="1">
        <v>44105</v>
      </c>
      <c r="BJ966" s="1">
        <v>45199</v>
      </c>
      <c r="BK966" s="1">
        <v>44194</v>
      </c>
      <c r="BL966" s="1">
        <v>45199</v>
      </c>
      <c r="BM966">
        <v>40</v>
      </c>
      <c r="BN966">
        <v>0</v>
      </c>
      <c r="BO966">
        <v>8</v>
      </c>
      <c r="BP966">
        <v>8</v>
      </c>
      <c r="BQ966">
        <v>8</v>
      </c>
      <c r="BR966">
        <v>8</v>
      </c>
      <c r="BS966">
        <v>8</v>
      </c>
      <c r="BT966">
        <v>0</v>
      </c>
      <c r="BU966" t="str">
        <f>"8:30 AM"</f>
        <v>8:30 AM</v>
      </c>
      <c r="BV966" t="str">
        <f>"5:30 PM"</f>
        <v>5:30 PM</v>
      </c>
      <c r="BW966" t="s">
        <v>162</v>
      </c>
      <c r="BX966">
        <v>1</v>
      </c>
      <c r="BY966">
        <v>12</v>
      </c>
      <c r="BZ966" t="s">
        <v>111</v>
      </c>
      <c r="CA966">
        <v>0</v>
      </c>
      <c r="CB966" s="2" t="s">
        <v>4259</v>
      </c>
      <c r="CC966" t="s">
        <v>4260</v>
      </c>
      <c r="CE966" t="s">
        <v>154</v>
      </c>
      <c r="CF966" t="s">
        <v>117</v>
      </c>
      <c r="CG966">
        <v>96950</v>
      </c>
      <c r="CH966" s="3">
        <v>15.96</v>
      </c>
      <c r="CI966" s="3">
        <v>15.96</v>
      </c>
      <c r="CJ966" s="3">
        <v>0</v>
      </c>
      <c r="CK966" s="3">
        <v>0</v>
      </c>
      <c r="CL966" t="s">
        <v>132</v>
      </c>
      <c r="CM966" t="s">
        <v>162</v>
      </c>
      <c r="CN966" t="s">
        <v>133</v>
      </c>
      <c r="CP966" t="s">
        <v>111</v>
      </c>
      <c r="CQ966" t="s">
        <v>134</v>
      </c>
      <c r="CR966" t="s">
        <v>111</v>
      </c>
      <c r="CS966" t="s">
        <v>111</v>
      </c>
      <c r="CT966" t="s">
        <v>119</v>
      </c>
      <c r="CU966" t="s">
        <v>134</v>
      </c>
      <c r="CV966" t="s">
        <v>119</v>
      </c>
      <c r="CW966" t="s">
        <v>859</v>
      </c>
      <c r="CX966">
        <v>16702358165</v>
      </c>
      <c r="CY966" t="s">
        <v>2379</v>
      </c>
      <c r="CZ966" t="s">
        <v>119</v>
      </c>
      <c r="DA966" t="s">
        <v>134</v>
      </c>
      <c r="DB966" t="s">
        <v>111</v>
      </c>
      <c r="DC966" t="s">
        <v>2375</v>
      </c>
      <c r="DD966" t="s">
        <v>4261</v>
      </c>
      <c r="DE966" t="s">
        <v>1657</v>
      </c>
      <c r="DF966" t="s">
        <v>2373</v>
      </c>
      <c r="DG966" t="s">
        <v>2379</v>
      </c>
    </row>
    <row r="967" spans="1:111" ht="15" customHeight="1" x14ac:dyDescent="0.25">
      <c r="A967" t="s">
        <v>8167</v>
      </c>
      <c r="B967" t="s">
        <v>109</v>
      </c>
      <c r="C967" s="1">
        <v>44140.172332175927</v>
      </c>
      <c r="D967" s="1">
        <v>44202</v>
      </c>
      <c r="E967" t="s">
        <v>138</v>
      </c>
      <c r="F967" s="1">
        <v>44103.833333333336</v>
      </c>
      <c r="G967" t="s">
        <v>134</v>
      </c>
      <c r="H967" t="s">
        <v>111</v>
      </c>
      <c r="I967" t="s">
        <v>111</v>
      </c>
      <c r="J967" t="s">
        <v>5181</v>
      </c>
      <c r="K967" t="s">
        <v>5182</v>
      </c>
      <c r="L967" t="s">
        <v>8168</v>
      </c>
      <c r="N967" t="s">
        <v>154</v>
      </c>
      <c r="O967" t="s">
        <v>117</v>
      </c>
      <c r="P967">
        <v>96950</v>
      </c>
      <c r="Q967" t="s">
        <v>118</v>
      </c>
      <c r="S967">
        <v>16702873975</v>
      </c>
      <c r="U967">
        <v>722513</v>
      </c>
      <c r="V967" t="s">
        <v>120</v>
      </c>
      <c r="X967" t="s">
        <v>5183</v>
      </c>
      <c r="Y967" t="s">
        <v>5184</v>
      </c>
      <c r="AA967" t="s">
        <v>1658</v>
      </c>
      <c r="AB967" t="s">
        <v>8168</v>
      </c>
      <c r="AD967" t="s">
        <v>154</v>
      </c>
      <c r="AE967" t="s">
        <v>117</v>
      </c>
      <c r="AF967">
        <v>96950</v>
      </c>
      <c r="AG967" t="s">
        <v>118</v>
      </c>
      <c r="AI967">
        <v>16702873975</v>
      </c>
      <c r="AK967" t="s">
        <v>1738</v>
      </c>
      <c r="BC967" t="str">
        <f>"49-9071.00"</f>
        <v>49-9071.00</v>
      </c>
      <c r="BD967" t="s">
        <v>125</v>
      </c>
      <c r="BE967" t="s">
        <v>5185</v>
      </c>
      <c r="BF967" t="s">
        <v>125</v>
      </c>
      <c r="BG967">
        <v>1</v>
      </c>
      <c r="BI967" s="1">
        <v>44136</v>
      </c>
      <c r="BJ967" s="1">
        <v>45230</v>
      </c>
      <c r="BM967">
        <v>35</v>
      </c>
      <c r="BN967">
        <v>0</v>
      </c>
      <c r="BO967">
        <v>6</v>
      </c>
      <c r="BP967">
        <v>6</v>
      </c>
      <c r="BQ967">
        <v>6</v>
      </c>
      <c r="BR967">
        <v>6</v>
      </c>
      <c r="BS967">
        <v>6</v>
      </c>
      <c r="BT967">
        <v>5</v>
      </c>
      <c r="BU967" t="str">
        <f>"5:00 AM"</f>
        <v>5:00 AM</v>
      </c>
      <c r="BV967" t="str">
        <f>"11:00 AM"</f>
        <v>11:00 AM</v>
      </c>
      <c r="BW967" t="s">
        <v>128</v>
      </c>
      <c r="BX967">
        <v>0</v>
      </c>
      <c r="BY967">
        <v>6</v>
      </c>
      <c r="BZ967" t="s">
        <v>111</v>
      </c>
      <c r="CA967">
        <v>0</v>
      </c>
      <c r="CB967" s="2" t="s">
        <v>8169</v>
      </c>
      <c r="CC967" t="s">
        <v>1742</v>
      </c>
      <c r="CD967" t="s">
        <v>1743</v>
      </c>
      <c r="CE967" t="s">
        <v>154</v>
      </c>
      <c r="CF967" t="s">
        <v>117</v>
      </c>
      <c r="CG967">
        <v>96950</v>
      </c>
      <c r="CH967" s="3">
        <v>8.7100000000000009</v>
      </c>
      <c r="CI967" s="3">
        <v>8.7100000000000009</v>
      </c>
      <c r="CJ967" s="3">
        <v>13.07</v>
      </c>
      <c r="CK967" s="3">
        <v>13.07</v>
      </c>
      <c r="CL967" t="s">
        <v>132</v>
      </c>
      <c r="CM967" t="s">
        <v>119</v>
      </c>
      <c r="CN967" t="s">
        <v>133</v>
      </c>
      <c r="CP967" t="s">
        <v>111</v>
      </c>
      <c r="CQ967" t="s">
        <v>134</v>
      </c>
      <c r="CR967" t="s">
        <v>111</v>
      </c>
      <c r="CS967" t="s">
        <v>134</v>
      </c>
      <c r="CT967" t="s">
        <v>119</v>
      </c>
      <c r="CU967" t="s">
        <v>134</v>
      </c>
      <c r="CV967" t="s">
        <v>119</v>
      </c>
      <c r="CW967" t="s">
        <v>915</v>
      </c>
      <c r="CX967">
        <v>16702873975</v>
      </c>
      <c r="CY967" t="s">
        <v>1738</v>
      </c>
      <c r="CZ967" t="s">
        <v>335</v>
      </c>
      <c r="DA967" t="s">
        <v>134</v>
      </c>
      <c r="DB967" t="s">
        <v>111</v>
      </c>
    </row>
    <row r="968" spans="1:111" ht="15" customHeight="1" x14ac:dyDescent="0.25">
      <c r="A968" t="s">
        <v>9614</v>
      </c>
      <c r="B968" t="s">
        <v>109</v>
      </c>
      <c r="C968" s="1">
        <v>44140.313141666666</v>
      </c>
      <c r="D968" s="1">
        <v>44183</v>
      </c>
      <c r="E968" t="s">
        <v>138</v>
      </c>
      <c r="F968" s="1">
        <v>44103.833333333336</v>
      </c>
      <c r="G968" t="s">
        <v>111</v>
      </c>
      <c r="H968" t="s">
        <v>111</v>
      </c>
      <c r="I968" t="s">
        <v>111</v>
      </c>
      <c r="J968" t="s">
        <v>1380</v>
      </c>
      <c r="K968" t="s">
        <v>1381</v>
      </c>
      <c r="L968" t="s">
        <v>1382</v>
      </c>
      <c r="M968" t="s">
        <v>1383</v>
      </c>
      <c r="N968" t="s">
        <v>116</v>
      </c>
      <c r="O968" t="s">
        <v>117</v>
      </c>
      <c r="P968">
        <v>96950</v>
      </c>
      <c r="Q968" t="s">
        <v>118</v>
      </c>
      <c r="S968">
        <v>16702346284</v>
      </c>
      <c r="U968">
        <v>7139</v>
      </c>
      <c r="V968" t="s">
        <v>120</v>
      </c>
      <c r="X968" t="s">
        <v>1384</v>
      </c>
      <c r="Y968" t="s">
        <v>1385</v>
      </c>
      <c r="AA968" t="s">
        <v>123</v>
      </c>
      <c r="AB968" t="s">
        <v>1383</v>
      </c>
      <c r="AD968" t="s">
        <v>116</v>
      </c>
      <c r="AE968" t="s">
        <v>117</v>
      </c>
      <c r="AF968">
        <v>96950</v>
      </c>
      <c r="AG968" t="s">
        <v>118</v>
      </c>
      <c r="AI968">
        <v>16702346284</v>
      </c>
      <c r="AK968" t="s">
        <v>1386</v>
      </c>
      <c r="BC968" t="str">
        <f>"25-3021.00"</f>
        <v>25-3021.00</v>
      </c>
      <c r="BD968" t="s">
        <v>1387</v>
      </c>
      <c r="BE968" t="s">
        <v>1388</v>
      </c>
      <c r="BF968" t="s">
        <v>1389</v>
      </c>
      <c r="BG968">
        <v>1</v>
      </c>
      <c r="BI968" s="1">
        <v>44105</v>
      </c>
      <c r="BJ968" s="1">
        <v>44469</v>
      </c>
      <c r="BM968">
        <v>35</v>
      </c>
      <c r="BN968">
        <v>0</v>
      </c>
      <c r="BO968">
        <v>7</v>
      </c>
      <c r="BP968">
        <v>7</v>
      </c>
      <c r="BQ968">
        <v>7</v>
      </c>
      <c r="BR968">
        <v>7</v>
      </c>
      <c r="BS968">
        <v>7</v>
      </c>
      <c r="BT968">
        <v>0</v>
      </c>
      <c r="BU968" t="str">
        <f>"9:00 AM"</f>
        <v>9:00 AM</v>
      </c>
      <c r="BV968" t="str">
        <f>"5:00 PM"</f>
        <v>5:00 PM</v>
      </c>
      <c r="BW968" t="s">
        <v>162</v>
      </c>
      <c r="BX968">
        <v>0</v>
      </c>
      <c r="BY968">
        <v>24</v>
      </c>
      <c r="BZ968" t="s">
        <v>111</v>
      </c>
      <c r="CA968">
        <v>0</v>
      </c>
      <c r="CB968" t="s">
        <v>1390</v>
      </c>
      <c r="CC968" t="s">
        <v>1359</v>
      </c>
      <c r="CD968" t="s">
        <v>1383</v>
      </c>
      <c r="CE968" t="s">
        <v>116</v>
      </c>
      <c r="CF968" t="s">
        <v>117</v>
      </c>
      <c r="CG968">
        <v>96950</v>
      </c>
      <c r="CH968" s="3">
        <v>22.66</v>
      </c>
      <c r="CI968" s="3">
        <v>22.66</v>
      </c>
      <c r="CJ968" s="3">
        <v>33.99</v>
      </c>
      <c r="CK968" s="3">
        <v>33.99</v>
      </c>
      <c r="CL968" t="s">
        <v>132</v>
      </c>
      <c r="CN968" t="s">
        <v>133</v>
      </c>
      <c r="CP968" t="s">
        <v>111</v>
      </c>
      <c r="CQ968" t="s">
        <v>134</v>
      </c>
      <c r="CR968" t="s">
        <v>134</v>
      </c>
      <c r="CS968" t="s">
        <v>134</v>
      </c>
      <c r="CT968" t="s">
        <v>134</v>
      </c>
      <c r="CU968" t="s">
        <v>134</v>
      </c>
      <c r="CV968" t="s">
        <v>134</v>
      </c>
      <c r="CW968" t="s">
        <v>164</v>
      </c>
      <c r="CX968">
        <v>16702346284</v>
      </c>
      <c r="CY968" t="s">
        <v>1386</v>
      </c>
      <c r="CZ968" t="s">
        <v>119</v>
      </c>
      <c r="DA968" t="s">
        <v>134</v>
      </c>
      <c r="DB968" t="s">
        <v>111</v>
      </c>
    </row>
    <row r="969" spans="1:111" ht="15" customHeight="1" x14ac:dyDescent="0.25">
      <c r="A969" t="s">
        <v>3763</v>
      </c>
      <c r="B969" t="s">
        <v>137</v>
      </c>
      <c r="C969" s="1">
        <v>44140.347934490739</v>
      </c>
      <c r="D969" s="1">
        <v>44180</v>
      </c>
      <c r="E969" t="s">
        <v>110</v>
      </c>
      <c r="G969" t="s">
        <v>111</v>
      </c>
      <c r="H969" t="s">
        <v>111</v>
      </c>
      <c r="I969" t="s">
        <v>111</v>
      </c>
      <c r="J969" t="s">
        <v>3764</v>
      </c>
      <c r="K969" t="s">
        <v>3765</v>
      </c>
      <c r="L969" t="s">
        <v>3766</v>
      </c>
      <c r="M969" t="s">
        <v>3767</v>
      </c>
      <c r="N969" t="s">
        <v>154</v>
      </c>
      <c r="O969" t="s">
        <v>117</v>
      </c>
      <c r="P969">
        <v>96950</v>
      </c>
      <c r="Q969" t="s">
        <v>118</v>
      </c>
      <c r="S969">
        <v>16702342521</v>
      </c>
      <c r="U969">
        <v>8121</v>
      </c>
      <c r="V969" t="s">
        <v>120</v>
      </c>
      <c r="X969" t="s">
        <v>3768</v>
      </c>
      <c r="Y969" t="s">
        <v>3769</v>
      </c>
      <c r="AA969" t="s">
        <v>1962</v>
      </c>
      <c r="AB969" t="s">
        <v>3766</v>
      </c>
      <c r="AC969" t="s">
        <v>3767</v>
      </c>
      <c r="AD969" t="s">
        <v>154</v>
      </c>
      <c r="AE969" t="s">
        <v>117</v>
      </c>
      <c r="AF969">
        <v>96950</v>
      </c>
      <c r="AG969" t="s">
        <v>118</v>
      </c>
      <c r="AI969">
        <v>16702342521</v>
      </c>
      <c r="AK969" t="s">
        <v>3770</v>
      </c>
      <c r="BC969" t="str">
        <f>"31-9011.00"</f>
        <v>31-9011.00</v>
      </c>
      <c r="BD969" t="s">
        <v>504</v>
      </c>
      <c r="BE969" t="s">
        <v>3771</v>
      </c>
      <c r="BF969" t="s">
        <v>3772</v>
      </c>
      <c r="BG969">
        <v>6</v>
      </c>
      <c r="BH969">
        <v>6</v>
      </c>
      <c r="BI969" s="1">
        <v>44197</v>
      </c>
      <c r="BJ969" s="1">
        <v>44561</v>
      </c>
      <c r="BK969" s="1">
        <v>44197</v>
      </c>
      <c r="BL969" s="1">
        <v>44561</v>
      </c>
      <c r="BM969">
        <v>40</v>
      </c>
      <c r="BN969">
        <v>8</v>
      </c>
      <c r="BO969">
        <v>8</v>
      </c>
      <c r="BP969">
        <v>0</v>
      </c>
      <c r="BQ969">
        <v>8</v>
      </c>
      <c r="BR969">
        <v>0</v>
      </c>
      <c r="BS969">
        <v>8</v>
      </c>
      <c r="BT969">
        <v>8</v>
      </c>
      <c r="BU969" t="str">
        <f>"4:00 PM"</f>
        <v>4:00 PM</v>
      </c>
      <c r="BV969" t="str">
        <f>"12:00 AM"</f>
        <v>12:00 AM</v>
      </c>
      <c r="BW969" t="s">
        <v>162</v>
      </c>
      <c r="BX969">
        <v>0</v>
      </c>
      <c r="BY969">
        <v>12</v>
      </c>
      <c r="BZ969" t="s">
        <v>111</v>
      </c>
      <c r="CA969">
        <v>0</v>
      </c>
      <c r="CB969" t="s">
        <v>3773</v>
      </c>
      <c r="CC969" t="s">
        <v>3774</v>
      </c>
      <c r="CE969" t="s">
        <v>154</v>
      </c>
      <c r="CF969" t="s">
        <v>117</v>
      </c>
      <c r="CG969">
        <v>96950</v>
      </c>
      <c r="CH969" s="3">
        <v>10.6</v>
      </c>
      <c r="CI969" s="3">
        <v>10.6</v>
      </c>
      <c r="CJ969" s="3">
        <v>0</v>
      </c>
      <c r="CK969" s="3">
        <v>0</v>
      </c>
      <c r="CL969" t="s">
        <v>132</v>
      </c>
      <c r="CN969" t="s">
        <v>133</v>
      </c>
      <c r="CP969" t="s">
        <v>111</v>
      </c>
      <c r="CQ969" t="s">
        <v>134</v>
      </c>
      <c r="CR969" t="s">
        <v>111</v>
      </c>
      <c r="CS969" t="s">
        <v>111</v>
      </c>
      <c r="CT969" t="s">
        <v>119</v>
      </c>
      <c r="CU969" t="s">
        <v>134</v>
      </c>
      <c r="CV969" t="s">
        <v>119</v>
      </c>
      <c r="CW969" t="s">
        <v>3775</v>
      </c>
      <c r="CX969">
        <v>16702342521</v>
      </c>
      <c r="CY969" t="s">
        <v>3770</v>
      </c>
      <c r="CZ969" t="s">
        <v>1178</v>
      </c>
      <c r="DA969" t="s">
        <v>134</v>
      </c>
      <c r="DB969" t="s">
        <v>111</v>
      </c>
    </row>
    <row r="970" spans="1:111" ht="15" customHeight="1" x14ac:dyDescent="0.25">
      <c r="A970" t="s">
        <v>2260</v>
      </c>
      <c r="B970" t="s">
        <v>137</v>
      </c>
      <c r="C970" s="1">
        <v>44140.940339699075</v>
      </c>
      <c r="D970" s="1">
        <v>44174</v>
      </c>
      <c r="E970" t="s">
        <v>110</v>
      </c>
      <c r="G970" t="s">
        <v>111</v>
      </c>
      <c r="H970" t="s">
        <v>111</v>
      </c>
      <c r="I970" t="s">
        <v>111</v>
      </c>
      <c r="J970" t="s">
        <v>2261</v>
      </c>
      <c r="L970" t="s">
        <v>1105</v>
      </c>
      <c r="N970" t="s">
        <v>116</v>
      </c>
      <c r="O970" t="s">
        <v>117</v>
      </c>
      <c r="P970">
        <v>96950</v>
      </c>
      <c r="Q970" t="s">
        <v>118</v>
      </c>
      <c r="S970">
        <v>16702358748</v>
      </c>
      <c r="U970">
        <v>2362</v>
      </c>
      <c r="V970" t="s">
        <v>120</v>
      </c>
      <c r="X970" t="s">
        <v>1781</v>
      </c>
      <c r="Y970" t="s">
        <v>1782</v>
      </c>
      <c r="Z970" t="s">
        <v>1783</v>
      </c>
      <c r="AA970" t="s">
        <v>123</v>
      </c>
      <c r="AB970" t="s">
        <v>1784</v>
      </c>
      <c r="AD970" t="s">
        <v>116</v>
      </c>
      <c r="AE970" t="s">
        <v>117</v>
      </c>
      <c r="AF970">
        <v>96950</v>
      </c>
      <c r="AG970" t="s">
        <v>118</v>
      </c>
      <c r="AI970">
        <v>16702358748</v>
      </c>
      <c r="AK970" t="s">
        <v>2262</v>
      </c>
      <c r="BC970" t="str">
        <f>"13-1051.00"</f>
        <v>13-1051.00</v>
      </c>
      <c r="BD970" t="s">
        <v>2263</v>
      </c>
      <c r="BE970" t="s">
        <v>2264</v>
      </c>
      <c r="BF970" t="s">
        <v>2265</v>
      </c>
      <c r="BG970">
        <v>3</v>
      </c>
      <c r="BH970">
        <v>3</v>
      </c>
      <c r="BI970" s="1">
        <v>44197</v>
      </c>
      <c r="BJ970" s="1">
        <v>44561</v>
      </c>
      <c r="BK970" s="1">
        <v>44197</v>
      </c>
      <c r="BL970" s="1">
        <v>44561</v>
      </c>
      <c r="BM970">
        <v>35</v>
      </c>
      <c r="BN970">
        <v>0</v>
      </c>
      <c r="BO970">
        <v>7</v>
      </c>
      <c r="BP970">
        <v>7</v>
      </c>
      <c r="BQ970">
        <v>7</v>
      </c>
      <c r="BR970">
        <v>7</v>
      </c>
      <c r="BS970">
        <v>7</v>
      </c>
      <c r="BT970">
        <v>0</v>
      </c>
      <c r="BU970" t="str">
        <f>"9:00 AM"</f>
        <v>9:00 AM</v>
      </c>
      <c r="BV970" t="str">
        <f>"5:00 PM"</f>
        <v>5:00 PM</v>
      </c>
      <c r="BW970" t="s">
        <v>415</v>
      </c>
      <c r="BX970">
        <v>0</v>
      </c>
      <c r="BY970">
        <v>24</v>
      </c>
      <c r="BZ970" t="s">
        <v>111</v>
      </c>
      <c r="CA970">
        <v>0</v>
      </c>
      <c r="CB970" t="s">
        <v>2266</v>
      </c>
      <c r="CC970" t="s">
        <v>1105</v>
      </c>
      <c r="CE970" t="s">
        <v>116</v>
      </c>
      <c r="CF970" t="s">
        <v>117</v>
      </c>
      <c r="CG970">
        <v>96950</v>
      </c>
      <c r="CH970" s="3">
        <v>15.16</v>
      </c>
      <c r="CI970" s="3">
        <v>15.16</v>
      </c>
      <c r="CJ970" s="3">
        <v>22.74</v>
      </c>
      <c r="CK970" s="3">
        <v>22.74</v>
      </c>
      <c r="CL970" t="s">
        <v>132</v>
      </c>
      <c r="CN970" t="s">
        <v>133</v>
      </c>
      <c r="CP970" t="s">
        <v>111</v>
      </c>
      <c r="CQ970" t="s">
        <v>134</v>
      </c>
      <c r="CR970" t="s">
        <v>111</v>
      </c>
      <c r="CS970" t="s">
        <v>134</v>
      </c>
      <c r="CT970" t="s">
        <v>119</v>
      </c>
      <c r="CU970" t="s">
        <v>134</v>
      </c>
      <c r="CV970" t="s">
        <v>119</v>
      </c>
      <c r="CW970" t="s">
        <v>2267</v>
      </c>
      <c r="CX970">
        <v>16702358748</v>
      </c>
      <c r="CY970" t="s">
        <v>2262</v>
      </c>
      <c r="CZ970" t="s">
        <v>119</v>
      </c>
      <c r="DA970" t="s">
        <v>134</v>
      </c>
      <c r="DB970" t="s">
        <v>111</v>
      </c>
    </row>
    <row r="971" spans="1:111" ht="15" customHeight="1" x14ac:dyDescent="0.25">
      <c r="A971" t="s">
        <v>3074</v>
      </c>
      <c r="B971" t="s">
        <v>109</v>
      </c>
      <c r="C971" s="1">
        <v>44141.157814699072</v>
      </c>
      <c r="D971" s="1">
        <v>44173</v>
      </c>
      <c r="E971" t="s">
        <v>110</v>
      </c>
      <c r="G971" t="s">
        <v>134</v>
      </c>
      <c r="H971" t="s">
        <v>111</v>
      </c>
      <c r="I971" t="s">
        <v>111</v>
      </c>
      <c r="J971" t="s">
        <v>2651</v>
      </c>
      <c r="K971" t="s">
        <v>2652</v>
      </c>
      <c r="L971" t="s">
        <v>2653</v>
      </c>
      <c r="M971" t="s">
        <v>594</v>
      </c>
      <c r="N971" t="s">
        <v>116</v>
      </c>
      <c r="O971" t="s">
        <v>117</v>
      </c>
      <c r="P971">
        <v>96950</v>
      </c>
      <c r="Q971" t="s">
        <v>118</v>
      </c>
      <c r="R971" t="s">
        <v>117</v>
      </c>
      <c r="S971">
        <v>16718881388</v>
      </c>
      <c r="U971">
        <v>11199</v>
      </c>
      <c r="V971" t="s">
        <v>120</v>
      </c>
      <c r="X971" t="s">
        <v>2654</v>
      </c>
      <c r="Y971" t="s">
        <v>2655</v>
      </c>
      <c r="Z971" t="s">
        <v>2656</v>
      </c>
      <c r="AA971" t="s">
        <v>2657</v>
      </c>
      <c r="AB971" t="s">
        <v>2658</v>
      </c>
      <c r="AD971" t="s">
        <v>116</v>
      </c>
      <c r="AE971" t="s">
        <v>117</v>
      </c>
      <c r="AF971">
        <v>96950</v>
      </c>
      <c r="AG971" t="s">
        <v>118</v>
      </c>
      <c r="AH971" t="s">
        <v>117</v>
      </c>
      <c r="AI971">
        <v>16718881388</v>
      </c>
      <c r="AK971" t="s">
        <v>2659</v>
      </c>
      <c r="BC971" t="str">
        <f>"45-2092.02"</f>
        <v>45-2092.02</v>
      </c>
      <c r="BD971" t="s">
        <v>187</v>
      </c>
      <c r="BE971" t="s">
        <v>2660</v>
      </c>
      <c r="BF971" t="s">
        <v>2661</v>
      </c>
      <c r="BG971">
        <v>1</v>
      </c>
      <c r="BI971" s="1">
        <v>44260</v>
      </c>
      <c r="BJ971" s="1">
        <v>44624</v>
      </c>
      <c r="BM971">
        <v>35</v>
      </c>
      <c r="BN971">
        <v>0</v>
      </c>
      <c r="BO971">
        <v>7</v>
      </c>
      <c r="BP971">
        <v>7</v>
      </c>
      <c r="BQ971">
        <v>7</v>
      </c>
      <c r="BR971">
        <v>7</v>
      </c>
      <c r="BS971">
        <v>7</v>
      </c>
      <c r="BT971">
        <v>0</v>
      </c>
      <c r="BU971" t="str">
        <f>"8:00 AM"</f>
        <v>8:00 AM</v>
      </c>
      <c r="BV971" t="str">
        <f>"4:00 PM"</f>
        <v>4:00 PM</v>
      </c>
      <c r="BW971" t="s">
        <v>162</v>
      </c>
      <c r="BX971">
        <v>0</v>
      </c>
      <c r="BY971">
        <v>3</v>
      </c>
      <c r="BZ971" t="s">
        <v>111</v>
      </c>
      <c r="CA971">
        <v>0</v>
      </c>
      <c r="CB971" t="s">
        <v>2662</v>
      </c>
      <c r="CC971" t="s">
        <v>3075</v>
      </c>
      <c r="CD971" t="s">
        <v>119</v>
      </c>
      <c r="CE971" t="s">
        <v>116</v>
      </c>
      <c r="CF971" t="s">
        <v>117</v>
      </c>
      <c r="CG971">
        <v>96950</v>
      </c>
      <c r="CH971" s="3">
        <v>9.91</v>
      </c>
      <c r="CI971" s="3">
        <v>9.91</v>
      </c>
      <c r="CJ971" s="3">
        <v>14.86</v>
      </c>
      <c r="CK971" s="3">
        <v>14.86</v>
      </c>
      <c r="CL971" t="s">
        <v>132</v>
      </c>
      <c r="CM971" t="s">
        <v>119</v>
      </c>
      <c r="CN971" t="s">
        <v>133</v>
      </c>
      <c r="CP971" t="s">
        <v>111</v>
      </c>
      <c r="CQ971" t="s">
        <v>134</v>
      </c>
      <c r="CR971" t="s">
        <v>134</v>
      </c>
      <c r="CS971" t="s">
        <v>134</v>
      </c>
      <c r="CT971" t="s">
        <v>119</v>
      </c>
      <c r="CU971" t="s">
        <v>134</v>
      </c>
      <c r="CV971" t="s">
        <v>119</v>
      </c>
      <c r="CW971" t="s">
        <v>119</v>
      </c>
      <c r="CX971">
        <v>16718881388</v>
      </c>
      <c r="CY971" t="s">
        <v>2659</v>
      </c>
      <c r="CZ971" t="s">
        <v>119</v>
      </c>
      <c r="DA971" t="s">
        <v>134</v>
      </c>
      <c r="DB971" t="s">
        <v>111</v>
      </c>
    </row>
    <row r="972" spans="1:111" ht="15" customHeight="1" x14ac:dyDescent="0.25">
      <c r="A972" t="s">
        <v>5230</v>
      </c>
      <c r="B972" t="s">
        <v>109</v>
      </c>
      <c r="C972" s="1">
        <v>44141.195258101849</v>
      </c>
      <c r="D972" s="1">
        <v>44173</v>
      </c>
      <c r="E972" t="s">
        <v>110</v>
      </c>
      <c r="G972" t="s">
        <v>111</v>
      </c>
      <c r="H972" t="s">
        <v>111</v>
      </c>
      <c r="I972" t="s">
        <v>111</v>
      </c>
      <c r="J972" t="s">
        <v>2723</v>
      </c>
      <c r="K972" t="s">
        <v>2724</v>
      </c>
      <c r="L972" t="s">
        <v>2658</v>
      </c>
      <c r="N972" t="s">
        <v>116</v>
      </c>
      <c r="O972" t="s">
        <v>117</v>
      </c>
      <c r="P972">
        <v>96950</v>
      </c>
      <c r="Q972" t="s">
        <v>118</v>
      </c>
      <c r="R972" t="s">
        <v>117</v>
      </c>
      <c r="S972">
        <v>16718881388</v>
      </c>
      <c r="U972">
        <v>811111</v>
      </c>
      <c r="V972" t="s">
        <v>120</v>
      </c>
      <c r="X972" t="s">
        <v>2654</v>
      </c>
      <c r="Y972" t="s">
        <v>2655</v>
      </c>
      <c r="Z972" t="s">
        <v>2656</v>
      </c>
      <c r="AA972" t="s">
        <v>711</v>
      </c>
      <c r="AB972" t="s">
        <v>2658</v>
      </c>
      <c r="AD972" t="s">
        <v>116</v>
      </c>
      <c r="AE972" t="s">
        <v>117</v>
      </c>
      <c r="AF972">
        <v>96950</v>
      </c>
      <c r="AG972" t="s">
        <v>118</v>
      </c>
      <c r="AH972" t="s">
        <v>117</v>
      </c>
      <c r="AI972">
        <v>16718881388</v>
      </c>
      <c r="AK972" t="s">
        <v>2659</v>
      </c>
      <c r="BC972" t="str">
        <f>"49-3023.01"</f>
        <v>49-3023.01</v>
      </c>
      <c r="BD972" t="s">
        <v>451</v>
      </c>
      <c r="BE972" t="s">
        <v>2920</v>
      </c>
      <c r="BF972" t="s">
        <v>2921</v>
      </c>
      <c r="BG972">
        <v>1</v>
      </c>
      <c r="BI972" s="1">
        <v>44260</v>
      </c>
      <c r="BJ972" s="1">
        <v>44624</v>
      </c>
      <c r="BM972">
        <v>40</v>
      </c>
      <c r="BN972">
        <v>0</v>
      </c>
      <c r="BO972">
        <v>8</v>
      </c>
      <c r="BP972">
        <v>8</v>
      </c>
      <c r="BQ972">
        <v>8</v>
      </c>
      <c r="BR972">
        <v>8</v>
      </c>
      <c r="BS972">
        <v>8</v>
      </c>
      <c r="BT972">
        <v>0</v>
      </c>
      <c r="BU972" t="str">
        <f>"8:00 AM"</f>
        <v>8:00 AM</v>
      </c>
      <c r="BV972" t="str">
        <f>"5:00 PM"</f>
        <v>5:00 PM</v>
      </c>
      <c r="BW972" t="s">
        <v>162</v>
      </c>
      <c r="BX972">
        <v>0</v>
      </c>
      <c r="BY972">
        <v>6</v>
      </c>
      <c r="BZ972" t="s">
        <v>111</v>
      </c>
      <c r="CA972">
        <v>0</v>
      </c>
      <c r="CB972" t="s">
        <v>2922</v>
      </c>
      <c r="CC972" t="s">
        <v>2658</v>
      </c>
      <c r="CD972" t="s">
        <v>119</v>
      </c>
      <c r="CE972" t="s">
        <v>116</v>
      </c>
      <c r="CF972" t="s">
        <v>117</v>
      </c>
      <c r="CG972">
        <v>96950</v>
      </c>
      <c r="CH972" s="3">
        <v>14.71</v>
      </c>
      <c r="CI972" s="3">
        <v>14.71</v>
      </c>
      <c r="CJ972" s="3">
        <v>22.06</v>
      </c>
      <c r="CK972" s="3">
        <v>22.06</v>
      </c>
      <c r="CL972" t="s">
        <v>132</v>
      </c>
      <c r="CM972" t="s">
        <v>119</v>
      </c>
      <c r="CN972" t="s">
        <v>133</v>
      </c>
      <c r="CP972" t="s">
        <v>111</v>
      </c>
      <c r="CQ972" t="s">
        <v>134</v>
      </c>
      <c r="CR972" t="s">
        <v>134</v>
      </c>
      <c r="CS972" t="s">
        <v>134</v>
      </c>
      <c r="CT972" t="s">
        <v>119</v>
      </c>
      <c r="CU972" t="s">
        <v>134</v>
      </c>
      <c r="CV972" t="s">
        <v>119</v>
      </c>
      <c r="CW972" t="s">
        <v>119</v>
      </c>
      <c r="CX972">
        <v>16718881388</v>
      </c>
      <c r="CY972" t="s">
        <v>2659</v>
      </c>
      <c r="CZ972" t="s">
        <v>119</v>
      </c>
      <c r="DA972" t="s">
        <v>134</v>
      </c>
      <c r="DB972" t="s">
        <v>111</v>
      </c>
    </row>
    <row r="973" spans="1:111" ht="15" customHeight="1" x14ac:dyDescent="0.25">
      <c r="A973" t="s">
        <v>7177</v>
      </c>
      <c r="B973" t="s">
        <v>137</v>
      </c>
      <c r="C973" s="1">
        <v>44141.798281828706</v>
      </c>
      <c r="D973" s="1">
        <v>44182</v>
      </c>
      <c r="E973" t="s">
        <v>110</v>
      </c>
      <c r="G973" t="s">
        <v>111</v>
      </c>
      <c r="H973" t="s">
        <v>111</v>
      </c>
      <c r="I973" t="s">
        <v>111</v>
      </c>
      <c r="J973" t="s">
        <v>5657</v>
      </c>
      <c r="K973" t="s">
        <v>7178</v>
      </c>
      <c r="L973" t="s">
        <v>4531</v>
      </c>
      <c r="N973" t="s">
        <v>116</v>
      </c>
      <c r="O973" t="s">
        <v>117</v>
      </c>
      <c r="P973">
        <v>96950</v>
      </c>
      <c r="Q973" t="s">
        <v>118</v>
      </c>
      <c r="S973">
        <v>16702886108</v>
      </c>
      <c r="U973">
        <v>236220</v>
      </c>
      <c r="V973" t="s">
        <v>120</v>
      </c>
      <c r="X973" t="s">
        <v>1947</v>
      </c>
      <c r="Y973" t="s">
        <v>4532</v>
      </c>
      <c r="AA973" t="s">
        <v>123</v>
      </c>
      <c r="AB973" t="s">
        <v>4531</v>
      </c>
      <c r="AD973" t="s">
        <v>116</v>
      </c>
      <c r="AE973" t="s">
        <v>117</v>
      </c>
      <c r="AF973">
        <v>96950</v>
      </c>
      <c r="AG973" t="s">
        <v>118</v>
      </c>
      <c r="AI973">
        <v>16702886108</v>
      </c>
      <c r="AK973" t="s">
        <v>5660</v>
      </c>
      <c r="BC973" t="str">
        <f>"49-9071.00"</f>
        <v>49-9071.00</v>
      </c>
      <c r="BD973" t="s">
        <v>125</v>
      </c>
      <c r="BE973" t="s">
        <v>7179</v>
      </c>
      <c r="BF973" t="s">
        <v>7180</v>
      </c>
      <c r="BG973">
        <v>10</v>
      </c>
      <c r="BH973">
        <v>10</v>
      </c>
      <c r="BI973" s="1">
        <v>44141</v>
      </c>
      <c r="BJ973" s="1">
        <v>44469</v>
      </c>
      <c r="BK973" s="1">
        <v>44182</v>
      </c>
      <c r="BL973" s="1">
        <v>44469</v>
      </c>
      <c r="BM973">
        <v>40</v>
      </c>
      <c r="BN973">
        <v>0</v>
      </c>
      <c r="BO973">
        <v>8</v>
      </c>
      <c r="BP973">
        <v>8</v>
      </c>
      <c r="BQ973">
        <v>8</v>
      </c>
      <c r="BR973">
        <v>8</v>
      </c>
      <c r="BS973">
        <v>8</v>
      </c>
      <c r="BT973">
        <v>0</v>
      </c>
      <c r="BU973" t="str">
        <f>"8:00 AM"</f>
        <v>8:00 AM</v>
      </c>
      <c r="BV973" t="str">
        <f>"5:00 PM"</f>
        <v>5:00 PM</v>
      </c>
      <c r="BW973" t="s">
        <v>128</v>
      </c>
      <c r="BX973">
        <v>0</v>
      </c>
      <c r="BY973">
        <v>12</v>
      </c>
      <c r="BZ973" t="s">
        <v>111</v>
      </c>
      <c r="CA973">
        <v>0</v>
      </c>
      <c r="CB973" t="s">
        <v>7181</v>
      </c>
      <c r="CC973" t="s">
        <v>7182</v>
      </c>
      <c r="CE973" t="s">
        <v>116</v>
      </c>
      <c r="CF973" t="s">
        <v>117</v>
      </c>
      <c r="CG973">
        <v>96950</v>
      </c>
      <c r="CH973" s="3">
        <v>8.7100000000000009</v>
      </c>
      <c r="CI973" s="3">
        <v>8.7100000000000009</v>
      </c>
      <c r="CJ973" s="3">
        <v>13.07</v>
      </c>
      <c r="CK973" s="3">
        <v>13.07</v>
      </c>
      <c r="CL973" t="s">
        <v>132</v>
      </c>
      <c r="CM973" t="s">
        <v>286</v>
      </c>
      <c r="CN973" t="s">
        <v>133</v>
      </c>
      <c r="CP973" t="s">
        <v>111</v>
      </c>
      <c r="CQ973" t="s">
        <v>134</v>
      </c>
      <c r="CR973" t="s">
        <v>134</v>
      </c>
      <c r="CS973" t="s">
        <v>134</v>
      </c>
      <c r="CT973" t="s">
        <v>119</v>
      </c>
      <c r="CU973" t="s">
        <v>134</v>
      </c>
      <c r="CV973" t="s">
        <v>134</v>
      </c>
      <c r="CW973" t="s">
        <v>7183</v>
      </c>
      <c r="CX973">
        <v>16702886108</v>
      </c>
      <c r="CY973" t="s">
        <v>5660</v>
      </c>
      <c r="CZ973" t="s">
        <v>119</v>
      </c>
      <c r="DA973" t="s">
        <v>134</v>
      </c>
      <c r="DB973" t="s">
        <v>111</v>
      </c>
      <c r="DC973" t="s">
        <v>7184</v>
      </c>
      <c r="DD973" t="s">
        <v>4532</v>
      </c>
      <c r="DF973" t="s">
        <v>5657</v>
      </c>
      <c r="DG973" t="s">
        <v>5660</v>
      </c>
    </row>
    <row r="974" spans="1:111" ht="15" customHeight="1" x14ac:dyDescent="0.25">
      <c r="A974" t="s">
        <v>7532</v>
      </c>
      <c r="B974" t="s">
        <v>137</v>
      </c>
      <c r="C974" s="1">
        <v>44141.809368287039</v>
      </c>
      <c r="D974" s="1">
        <v>44180</v>
      </c>
      <c r="E974" t="s">
        <v>110</v>
      </c>
      <c r="G974" t="s">
        <v>111</v>
      </c>
      <c r="H974" t="s">
        <v>111</v>
      </c>
      <c r="I974" t="s">
        <v>111</v>
      </c>
      <c r="J974" t="s">
        <v>5657</v>
      </c>
      <c r="K974" t="s">
        <v>7533</v>
      </c>
      <c r="L974" t="s">
        <v>4531</v>
      </c>
      <c r="N974" t="s">
        <v>116</v>
      </c>
      <c r="O974" t="s">
        <v>117</v>
      </c>
      <c r="P974">
        <v>96950</v>
      </c>
      <c r="Q974" t="s">
        <v>118</v>
      </c>
      <c r="S974">
        <v>16702886108</v>
      </c>
      <c r="U974">
        <v>23622</v>
      </c>
      <c r="V974" t="s">
        <v>120</v>
      </c>
      <c r="X974" t="s">
        <v>1947</v>
      </c>
      <c r="Y974" t="s">
        <v>4532</v>
      </c>
      <c r="AA974" t="s">
        <v>123</v>
      </c>
      <c r="AB974" t="s">
        <v>4531</v>
      </c>
      <c r="AD974" t="s">
        <v>116</v>
      </c>
      <c r="AE974" t="s">
        <v>117</v>
      </c>
      <c r="AF974">
        <v>96950</v>
      </c>
      <c r="AG974" t="s">
        <v>118</v>
      </c>
      <c r="AI974">
        <v>16702886108</v>
      </c>
      <c r="AK974" t="s">
        <v>5660</v>
      </c>
      <c r="BC974" t="str">
        <f>"17-3022.00"</f>
        <v>17-3022.00</v>
      </c>
      <c r="BD974" t="s">
        <v>1695</v>
      </c>
      <c r="BE974" t="s">
        <v>7534</v>
      </c>
      <c r="BF974" t="s">
        <v>1697</v>
      </c>
      <c r="BG974">
        <v>2</v>
      </c>
      <c r="BH974">
        <v>2</v>
      </c>
      <c r="BI974" s="1">
        <v>44141</v>
      </c>
      <c r="BJ974" s="1">
        <v>44469</v>
      </c>
      <c r="BK974" s="1">
        <v>44180</v>
      </c>
      <c r="BL974" s="1">
        <v>44469</v>
      </c>
      <c r="BM974">
        <v>40</v>
      </c>
      <c r="BN974">
        <v>0</v>
      </c>
      <c r="BO974">
        <v>8</v>
      </c>
      <c r="BP974">
        <v>8</v>
      </c>
      <c r="BQ974">
        <v>8</v>
      </c>
      <c r="BR974">
        <v>8</v>
      </c>
      <c r="BS974">
        <v>8</v>
      </c>
      <c r="BT974">
        <v>0</v>
      </c>
      <c r="BU974" t="str">
        <f>"8:00 AM"</f>
        <v>8:00 AM</v>
      </c>
      <c r="BV974" t="str">
        <f>"5:00 PM"</f>
        <v>5:00 PM</v>
      </c>
      <c r="BW974" t="s">
        <v>349</v>
      </c>
      <c r="BX974">
        <v>0</v>
      </c>
      <c r="BY974">
        <v>24</v>
      </c>
      <c r="BZ974" t="s">
        <v>111</v>
      </c>
      <c r="CA974">
        <v>0</v>
      </c>
      <c r="CB974" t="s">
        <v>7535</v>
      </c>
      <c r="CC974" t="s">
        <v>7536</v>
      </c>
      <c r="CE974" t="s">
        <v>116</v>
      </c>
      <c r="CF974" t="s">
        <v>117</v>
      </c>
      <c r="CG974">
        <v>96950</v>
      </c>
      <c r="CH974" s="3">
        <v>17.25</v>
      </c>
      <c r="CI974" s="3">
        <v>17.25</v>
      </c>
      <c r="CJ974" s="3">
        <v>25.88</v>
      </c>
      <c r="CK974" s="3">
        <v>25.88</v>
      </c>
      <c r="CL974" t="s">
        <v>132</v>
      </c>
      <c r="CM974" t="s">
        <v>286</v>
      </c>
      <c r="CN974" t="s">
        <v>133</v>
      </c>
      <c r="CP974" t="s">
        <v>111</v>
      </c>
      <c r="CQ974" t="s">
        <v>134</v>
      </c>
      <c r="CR974" t="s">
        <v>134</v>
      </c>
      <c r="CS974" t="s">
        <v>134</v>
      </c>
      <c r="CT974" t="s">
        <v>119</v>
      </c>
      <c r="CU974" t="s">
        <v>134</v>
      </c>
      <c r="CV974" t="s">
        <v>134</v>
      </c>
      <c r="CW974" t="s">
        <v>7183</v>
      </c>
      <c r="CX974">
        <v>16702886108</v>
      </c>
      <c r="CY974" t="s">
        <v>5660</v>
      </c>
      <c r="CZ974" t="s">
        <v>119</v>
      </c>
      <c r="DA974" t="s">
        <v>134</v>
      </c>
      <c r="DB974" t="s">
        <v>111</v>
      </c>
      <c r="DC974" t="s">
        <v>1947</v>
      </c>
      <c r="DD974" t="s">
        <v>4532</v>
      </c>
      <c r="DF974" t="s">
        <v>5657</v>
      </c>
      <c r="DG974" t="s">
        <v>5660</v>
      </c>
    </row>
    <row r="975" spans="1:111" ht="15" customHeight="1" x14ac:dyDescent="0.25">
      <c r="A975" t="s">
        <v>6729</v>
      </c>
      <c r="B975" t="s">
        <v>109</v>
      </c>
      <c r="C975" s="1">
        <v>44143.42279733796</v>
      </c>
      <c r="D975" s="1">
        <v>44188</v>
      </c>
      <c r="E975" t="s">
        <v>110</v>
      </c>
      <c r="G975" t="s">
        <v>111</v>
      </c>
      <c r="H975" t="s">
        <v>111</v>
      </c>
      <c r="I975" t="s">
        <v>111</v>
      </c>
      <c r="J975" t="s">
        <v>6730</v>
      </c>
      <c r="K975" t="s">
        <v>6731</v>
      </c>
      <c r="L975" t="s">
        <v>6732</v>
      </c>
      <c r="N975" t="s">
        <v>727</v>
      </c>
      <c r="O975" t="s">
        <v>117</v>
      </c>
      <c r="P975">
        <v>96950</v>
      </c>
      <c r="Q975" t="s">
        <v>118</v>
      </c>
      <c r="S975">
        <v>16702876661</v>
      </c>
      <c r="U975">
        <v>561520</v>
      </c>
      <c r="V975" t="s">
        <v>120</v>
      </c>
      <c r="X975" t="s">
        <v>3048</v>
      </c>
      <c r="Y975" t="s">
        <v>3049</v>
      </c>
      <c r="AA975" t="s">
        <v>6733</v>
      </c>
      <c r="AB975" t="s">
        <v>6734</v>
      </c>
      <c r="AD975" t="s">
        <v>727</v>
      </c>
      <c r="AE975" t="s">
        <v>117</v>
      </c>
      <c r="AF975">
        <v>96950</v>
      </c>
      <c r="AG975" t="s">
        <v>118</v>
      </c>
      <c r="AI975">
        <v>16702876661</v>
      </c>
      <c r="AK975" t="s">
        <v>6735</v>
      </c>
      <c r="BC975" t="str">
        <f>"39-7011.00"</f>
        <v>39-7011.00</v>
      </c>
      <c r="BD975" t="s">
        <v>244</v>
      </c>
      <c r="BE975" t="s">
        <v>6736</v>
      </c>
      <c r="BF975" t="s">
        <v>6737</v>
      </c>
      <c r="BG975">
        <v>3</v>
      </c>
      <c r="BI975" s="1">
        <v>44166</v>
      </c>
      <c r="BJ975" s="1">
        <v>44469</v>
      </c>
      <c r="BM975">
        <v>35</v>
      </c>
      <c r="BN975">
        <v>7</v>
      </c>
      <c r="BO975">
        <v>0</v>
      </c>
      <c r="BP975">
        <v>7</v>
      </c>
      <c r="BQ975">
        <v>7</v>
      </c>
      <c r="BR975">
        <v>0</v>
      </c>
      <c r="BS975">
        <v>7</v>
      </c>
      <c r="BT975">
        <v>7</v>
      </c>
      <c r="BU975" t="str">
        <f>"2:00 AM"</f>
        <v>2:00 AM</v>
      </c>
      <c r="BV975" t="str">
        <f>"9:00 AM"</f>
        <v>9:00 AM</v>
      </c>
      <c r="BW975" t="s">
        <v>162</v>
      </c>
      <c r="BX975">
        <v>0</v>
      </c>
      <c r="BY975">
        <v>12</v>
      </c>
      <c r="BZ975" t="s">
        <v>111</v>
      </c>
      <c r="CA975">
        <v>0</v>
      </c>
      <c r="CB975" t="s">
        <v>6738</v>
      </c>
      <c r="CC975" t="s">
        <v>6739</v>
      </c>
      <c r="CE975" t="s">
        <v>154</v>
      </c>
      <c r="CF975" t="s">
        <v>117</v>
      </c>
      <c r="CG975">
        <v>96950</v>
      </c>
      <c r="CH975" s="3">
        <v>12.14</v>
      </c>
      <c r="CI975" s="3">
        <v>12.14</v>
      </c>
      <c r="CJ975" s="3">
        <v>18.21</v>
      </c>
      <c r="CK975" s="3">
        <v>18.21</v>
      </c>
      <c r="CL975" t="s">
        <v>132</v>
      </c>
      <c r="CM975" t="s">
        <v>509</v>
      </c>
      <c r="CN975" t="s">
        <v>133</v>
      </c>
      <c r="CP975" t="s">
        <v>111</v>
      </c>
      <c r="CQ975" t="s">
        <v>134</v>
      </c>
      <c r="CR975" t="s">
        <v>111</v>
      </c>
      <c r="CS975" t="s">
        <v>134</v>
      </c>
      <c r="CT975" t="s">
        <v>119</v>
      </c>
      <c r="CU975" t="s">
        <v>134</v>
      </c>
      <c r="CV975" t="s">
        <v>119</v>
      </c>
      <c r="CW975" t="s">
        <v>509</v>
      </c>
      <c r="CX975">
        <v>16702876661</v>
      </c>
      <c r="CY975" t="s">
        <v>6735</v>
      </c>
      <c r="CZ975" t="s">
        <v>119</v>
      </c>
      <c r="DA975" t="s">
        <v>134</v>
      </c>
      <c r="DB975" t="s">
        <v>111</v>
      </c>
    </row>
    <row r="976" spans="1:111" ht="15" customHeight="1" x14ac:dyDescent="0.25">
      <c r="A976" t="s">
        <v>7285</v>
      </c>
      <c r="B976" t="s">
        <v>109</v>
      </c>
      <c r="C976" s="1">
        <v>44143.835942361111</v>
      </c>
      <c r="D976" s="1">
        <v>44202</v>
      </c>
      <c r="E976" t="s">
        <v>138</v>
      </c>
      <c r="F976" s="1">
        <v>44241.791666666664</v>
      </c>
      <c r="G976" t="s">
        <v>111</v>
      </c>
      <c r="H976" t="s">
        <v>111</v>
      </c>
      <c r="I976" t="s">
        <v>111</v>
      </c>
      <c r="J976" t="s">
        <v>2286</v>
      </c>
      <c r="K976" t="s">
        <v>2286</v>
      </c>
      <c r="L976" t="s">
        <v>2287</v>
      </c>
      <c r="M976" t="s">
        <v>3950</v>
      </c>
      <c r="N976" t="s">
        <v>116</v>
      </c>
      <c r="O976" t="s">
        <v>117</v>
      </c>
      <c r="P976">
        <v>96950</v>
      </c>
      <c r="Q976" t="s">
        <v>118</v>
      </c>
      <c r="S976">
        <v>16702342856</v>
      </c>
      <c r="U976">
        <v>561320</v>
      </c>
      <c r="V976" t="s">
        <v>120</v>
      </c>
      <c r="X976" t="s">
        <v>2288</v>
      </c>
      <c r="Y976" t="s">
        <v>2289</v>
      </c>
      <c r="Z976" t="s">
        <v>2290</v>
      </c>
      <c r="AA976" t="s">
        <v>123</v>
      </c>
      <c r="AB976" t="s">
        <v>2287</v>
      </c>
      <c r="AC976" t="s">
        <v>3950</v>
      </c>
      <c r="AD976" t="s">
        <v>116</v>
      </c>
      <c r="AE976" t="s">
        <v>117</v>
      </c>
      <c r="AF976">
        <v>96950</v>
      </c>
      <c r="AG976" t="s">
        <v>118</v>
      </c>
      <c r="AH976" t="s">
        <v>119</v>
      </c>
      <c r="AI976">
        <v>16702342856</v>
      </c>
      <c r="AK976" t="s">
        <v>2291</v>
      </c>
      <c r="BC976" t="str">
        <f>"13-2011.01"</f>
        <v>13-2011.01</v>
      </c>
      <c r="BD976" t="s">
        <v>1024</v>
      </c>
      <c r="BE976" t="s">
        <v>3951</v>
      </c>
      <c r="BF976" t="s">
        <v>1026</v>
      </c>
      <c r="BG976">
        <v>1</v>
      </c>
      <c r="BI976" s="1">
        <v>44242</v>
      </c>
      <c r="BJ976" s="1">
        <v>44606</v>
      </c>
      <c r="BM976">
        <v>40</v>
      </c>
      <c r="BN976">
        <v>0</v>
      </c>
      <c r="BO976">
        <v>8</v>
      </c>
      <c r="BP976">
        <v>8</v>
      </c>
      <c r="BQ976">
        <v>8</v>
      </c>
      <c r="BR976">
        <v>8</v>
      </c>
      <c r="BS976">
        <v>8</v>
      </c>
      <c r="BT976">
        <v>0</v>
      </c>
      <c r="BU976" t="str">
        <f>"8:00 AM"</f>
        <v>8:00 AM</v>
      </c>
      <c r="BV976" t="str">
        <f>"5:00 PM"</f>
        <v>5:00 PM</v>
      </c>
      <c r="BW976" t="s">
        <v>415</v>
      </c>
      <c r="BX976">
        <v>0</v>
      </c>
      <c r="BY976">
        <v>48</v>
      </c>
      <c r="BZ976" t="s">
        <v>111</v>
      </c>
      <c r="CA976">
        <v>0</v>
      </c>
      <c r="CB976" t="s">
        <v>3952</v>
      </c>
      <c r="CC976" t="s">
        <v>2287</v>
      </c>
      <c r="CD976" t="s">
        <v>3950</v>
      </c>
      <c r="CE976" t="s">
        <v>116</v>
      </c>
      <c r="CF976" t="s">
        <v>117</v>
      </c>
      <c r="CG976">
        <v>96950</v>
      </c>
      <c r="CH976" s="3">
        <v>14.85</v>
      </c>
      <c r="CI976" s="3">
        <v>14.85</v>
      </c>
      <c r="CJ976" s="3">
        <v>22.28</v>
      </c>
      <c r="CK976" s="3">
        <v>22.28</v>
      </c>
      <c r="CL976" t="s">
        <v>132</v>
      </c>
      <c r="CM976" t="s">
        <v>286</v>
      </c>
      <c r="CN976" t="s">
        <v>133</v>
      </c>
      <c r="CP976" t="s">
        <v>111</v>
      </c>
      <c r="CQ976" t="s">
        <v>134</v>
      </c>
      <c r="CR976" t="s">
        <v>111</v>
      </c>
      <c r="CS976" t="s">
        <v>134</v>
      </c>
      <c r="CT976" t="s">
        <v>119</v>
      </c>
      <c r="CU976" t="s">
        <v>134</v>
      </c>
      <c r="CV976" t="s">
        <v>119</v>
      </c>
      <c r="CW976" t="s">
        <v>2295</v>
      </c>
      <c r="CX976">
        <v>16702342856</v>
      </c>
      <c r="CY976" t="s">
        <v>2291</v>
      </c>
      <c r="CZ976" t="s">
        <v>286</v>
      </c>
      <c r="DA976" t="s">
        <v>134</v>
      </c>
      <c r="DB976" t="s">
        <v>111</v>
      </c>
    </row>
    <row r="977" spans="1:111" ht="15" customHeight="1" x14ac:dyDescent="0.25">
      <c r="A977" t="s">
        <v>4743</v>
      </c>
      <c r="B977" t="s">
        <v>109</v>
      </c>
      <c r="C977" s="1">
        <v>44143.985847569442</v>
      </c>
      <c r="D977" s="1">
        <v>44180</v>
      </c>
      <c r="E977" t="s">
        <v>110</v>
      </c>
      <c r="G977" t="s">
        <v>111</v>
      </c>
      <c r="H977" t="s">
        <v>111</v>
      </c>
      <c r="I977" t="s">
        <v>111</v>
      </c>
      <c r="J977" t="s">
        <v>4744</v>
      </c>
      <c r="K977" t="s">
        <v>4745</v>
      </c>
      <c r="L977" t="s">
        <v>4746</v>
      </c>
      <c r="N977" t="s">
        <v>3983</v>
      </c>
      <c r="O977" t="s">
        <v>117</v>
      </c>
      <c r="P977">
        <v>96951</v>
      </c>
      <c r="Q977" t="s">
        <v>118</v>
      </c>
      <c r="S977">
        <v>16705321266</v>
      </c>
      <c r="U977">
        <v>72251</v>
      </c>
      <c r="V977" t="s">
        <v>120</v>
      </c>
      <c r="X977" t="s">
        <v>4747</v>
      </c>
      <c r="Y977" t="s">
        <v>4748</v>
      </c>
      <c r="Z977" t="s">
        <v>119</v>
      </c>
      <c r="AA977" t="s">
        <v>1547</v>
      </c>
      <c r="AB977" t="s">
        <v>4746</v>
      </c>
      <c r="AD977" t="s">
        <v>3983</v>
      </c>
      <c r="AE977" t="s">
        <v>117</v>
      </c>
      <c r="AF977">
        <v>96951</v>
      </c>
      <c r="AG977" t="s">
        <v>118</v>
      </c>
      <c r="AI977">
        <v>16705321266</v>
      </c>
      <c r="AK977" t="s">
        <v>4749</v>
      </c>
      <c r="BC977" t="str">
        <f>"11-9051.00"</f>
        <v>11-9051.00</v>
      </c>
      <c r="BD977" t="s">
        <v>1950</v>
      </c>
      <c r="BE977" t="s">
        <v>4750</v>
      </c>
      <c r="BF977" t="s">
        <v>423</v>
      </c>
      <c r="BG977">
        <v>1</v>
      </c>
      <c r="BI977" s="1">
        <v>44134</v>
      </c>
      <c r="BJ977" s="1">
        <v>44469</v>
      </c>
      <c r="BM977">
        <v>40</v>
      </c>
      <c r="BN977">
        <v>0</v>
      </c>
      <c r="BO977">
        <v>7</v>
      </c>
      <c r="BP977">
        <v>7</v>
      </c>
      <c r="BQ977">
        <v>7</v>
      </c>
      <c r="BR977">
        <v>7</v>
      </c>
      <c r="BS977">
        <v>7</v>
      </c>
      <c r="BT977">
        <v>5</v>
      </c>
      <c r="BU977" t="str">
        <f>"9:00 AM"</f>
        <v>9:00 AM</v>
      </c>
      <c r="BV977" t="str">
        <f>"6:00 PM"</f>
        <v>6:00 PM</v>
      </c>
      <c r="BW977" t="s">
        <v>349</v>
      </c>
      <c r="BX977">
        <v>0</v>
      </c>
      <c r="BY977">
        <v>12</v>
      </c>
      <c r="BZ977" t="s">
        <v>134</v>
      </c>
      <c r="CA977">
        <v>3</v>
      </c>
      <c r="CB977" s="2" t="s">
        <v>4751</v>
      </c>
      <c r="CC977" t="s">
        <v>4752</v>
      </c>
      <c r="CE977" t="s">
        <v>3983</v>
      </c>
      <c r="CF977" t="s">
        <v>117</v>
      </c>
      <c r="CG977">
        <v>96951</v>
      </c>
      <c r="CH977" s="3">
        <v>17.23</v>
      </c>
      <c r="CI977" s="3">
        <v>17.25</v>
      </c>
      <c r="CJ977" s="3">
        <v>0</v>
      </c>
      <c r="CK977" s="3">
        <v>0</v>
      </c>
      <c r="CL977" t="s">
        <v>132</v>
      </c>
      <c r="CM977" t="s">
        <v>2122</v>
      </c>
      <c r="CN977" t="s">
        <v>133</v>
      </c>
      <c r="CP977" t="s">
        <v>111</v>
      </c>
      <c r="CQ977" t="s">
        <v>134</v>
      </c>
      <c r="CR977" t="s">
        <v>111</v>
      </c>
      <c r="CS977" t="s">
        <v>111</v>
      </c>
      <c r="CT977" t="s">
        <v>119</v>
      </c>
      <c r="CU977" t="s">
        <v>134</v>
      </c>
      <c r="CV977" t="s">
        <v>119</v>
      </c>
      <c r="CW977" t="s">
        <v>859</v>
      </c>
      <c r="CX977">
        <v>16702341878</v>
      </c>
      <c r="CY977" t="s">
        <v>4753</v>
      </c>
      <c r="CZ977" t="s">
        <v>119</v>
      </c>
      <c r="DA977" t="s">
        <v>134</v>
      </c>
      <c r="DB977" t="s">
        <v>111</v>
      </c>
      <c r="DC977" t="s">
        <v>4747</v>
      </c>
      <c r="DD977" t="s">
        <v>4748</v>
      </c>
      <c r="DE977" t="s">
        <v>487</v>
      </c>
      <c r="DF977" t="s">
        <v>4754</v>
      </c>
      <c r="DG977" t="s">
        <v>4753</v>
      </c>
    </row>
    <row r="978" spans="1:111" ht="15" customHeight="1" x14ac:dyDescent="0.25">
      <c r="A978" t="s">
        <v>9646</v>
      </c>
      <c r="B978" t="s">
        <v>137</v>
      </c>
      <c r="C978" s="1">
        <v>44144.909702777775</v>
      </c>
      <c r="D978" s="1">
        <v>44174</v>
      </c>
      <c r="E978" t="s">
        <v>110</v>
      </c>
      <c r="G978" t="s">
        <v>111</v>
      </c>
      <c r="H978" t="s">
        <v>111</v>
      </c>
      <c r="I978" t="s">
        <v>111</v>
      </c>
      <c r="J978" t="s">
        <v>1322</v>
      </c>
      <c r="K978" t="s">
        <v>9647</v>
      </c>
      <c r="L978" t="s">
        <v>1324</v>
      </c>
      <c r="M978" t="s">
        <v>6183</v>
      </c>
      <c r="N978" t="s">
        <v>154</v>
      </c>
      <c r="O978" t="s">
        <v>117</v>
      </c>
      <c r="P978">
        <v>96950</v>
      </c>
      <c r="Q978" t="s">
        <v>118</v>
      </c>
      <c r="R978" t="s">
        <v>119</v>
      </c>
      <c r="S978">
        <v>16702356129</v>
      </c>
      <c r="U978">
        <v>812112</v>
      </c>
      <c r="V978" t="s">
        <v>120</v>
      </c>
      <c r="X978" t="s">
        <v>1325</v>
      </c>
      <c r="Y978" t="s">
        <v>1326</v>
      </c>
      <c r="Z978" t="s">
        <v>1327</v>
      </c>
      <c r="AA978" t="s">
        <v>258</v>
      </c>
      <c r="AB978" t="s">
        <v>1324</v>
      </c>
      <c r="AC978" t="s">
        <v>6183</v>
      </c>
      <c r="AD978" t="s">
        <v>154</v>
      </c>
      <c r="AE978" t="s">
        <v>117</v>
      </c>
      <c r="AF978">
        <v>96950</v>
      </c>
      <c r="AG978" t="s">
        <v>118</v>
      </c>
      <c r="AH978" t="s">
        <v>119</v>
      </c>
      <c r="AI978">
        <v>16707830872</v>
      </c>
      <c r="AK978" t="s">
        <v>1328</v>
      </c>
      <c r="BC978" t="str">
        <f>"39-5012.00"</f>
        <v>39-5012.00</v>
      </c>
      <c r="BD978" t="s">
        <v>468</v>
      </c>
      <c r="BE978" t="s">
        <v>9648</v>
      </c>
      <c r="BF978" t="s">
        <v>9649</v>
      </c>
      <c r="BG978">
        <v>5</v>
      </c>
      <c r="BH978">
        <v>5</v>
      </c>
      <c r="BI978" s="1">
        <v>44256</v>
      </c>
      <c r="BJ978" s="1">
        <v>44469</v>
      </c>
      <c r="BK978" s="1">
        <v>44256</v>
      </c>
      <c r="BL978" s="1">
        <v>44469</v>
      </c>
      <c r="BM978">
        <v>40</v>
      </c>
      <c r="BN978">
        <v>8</v>
      </c>
      <c r="BO978">
        <v>0</v>
      </c>
      <c r="BP978">
        <v>0</v>
      </c>
      <c r="BQ978">
        <v>8</v>
      </c>
      <c r="BR978">
        <v>8</v>
      </c>
      <c r="BS978">
        <v>8</v>
      </c>
      <c r="BT978">
        <v>8</v>
      </c>
      <c r="BU978" t="str">
        <f>"8:00 AM"</f>
        <v>8:00 AM</v>
      </c>
      <c r="BV978" t="str">
        <f>"5:00 PM"</f>
        <v>5:00 PM</v>
      </c>
      <c r="BW978" t="s">
        <v>128</v>
      </c>
      <c r="BX978">
        <v>0</v>
      </c>
      <c r="BY978">
        <v>12</v>
      </c>
      <c r="BZ978" t="s">
        <v>111</v>
      </c>
      <c r="CA978">
        <v>0</v>
      </c>
      <c r="CB978" t="s">
        <v>9650</v>
      </c>
      <c r="CC978" t="s">
        <v>1324</v>
      </c>
      <c r="CE978" t="s">
        <v>154</v>
      </c>
      <c r="CF978" t="s">
        <v>117</v>
      </c>
      <c r="CG978">
        <v>96950</v>
      </c>
      <c r="CH978" s="3">
        <v>8.08</v>
      </c>
      <c r="CI978" s="3">
        <v>8.08</v>
      </c>
      <c r="CJ978" s="3">
        <v>12.12</v>
      </c>
      <c r="CK978" s="3">
        <v>12.12</v>
      </c>
      <c r="CL978" t="s">
        <v>132</v>
      </c>
      <c r="CM978" t="s">
        <v>268</v>
      </c>
      <c r="CN978" t="s">
        <v>133</v>
      </c>
      <c r="CP978" t="s">
        <v>111</v>
      </c>
      <c r="CQ978" t="s">
        <v>134</v>
      </c>
      <c r="CR978" t="s">
        <v>111</v>
      </c>
      <c r="CS978" t="s">
        <v>134</v>
      </c>
      <c r="CT978" t="s">
        <v>119</v>
      </c>
      <c r="CU978" t="s">
        <v>134</v>
      </c>
      <c r="CV978" t="s">
        <v>119</v>
      </c>
      <c r="CW978" t="s">
        <v>9651</v>
      </c>
      <c r="CX978">
        <v>16702356129</v>
      </c>
      <c r="CY978" t="s">
        <v>1328</v>
      </c>
      <c r="CZ978" t="s">
        <v>268</v>
      </c>
      <c r="DA978" t="s">
        <v>134</v>
      </c>
      <c r="DB978" t="s">
        <v>111</v>
      </c>
    </row>
    <row r="979" spans="1:111" ht="15" customHeight="1" x14ac:dyDescent="0.25">
      <c r="A979" t="s">
        <v>2126</v>
      </c>
      <c r="B979" t="s">
        <v>137</v>
      </c>
      <c r="C979" s="1">
        <v>44144.9112306713</v>
      </c>
      <c r="D979" s="1">
        <v>44180</v>
      </c>
      <c r="E979" t="s">
        <v>110</v>
      </c>
      <c r="G979" t="s">
        <v>134</v>
      </c>
      <c r="H979" t="s">
        <v>111</v>
      </c>
      <c r="I979" t="s">
        <v>111</v>
      </c>
      <c r="J979" t="s">
        <v>2127</v>
      </c>
      <c r="K979" t="s">
        <v>2128</v>
      </c>
      <c r="L979" t="s">
        <v>2129</v>
      </c>
      <c r="M979" t="s">
        <v>2130</v>
      </c>
      <c r="N979" t="s">
        <v>154</v>
      </c>
      <c r="O979" t="s">
        <v>117</v>
      </c>
      <c r="P979">
        <v>96950</v>
      </c>
      <c r="Q979" t="s">
        <v>118</v>
      </c>
      <c r="S979">
        <v>16704836526</v>
      </c>
      <c r="U979">
        <v>488510</v>
      </c>
      <c r="V979" t="s">
        <v>120</v>
      </c>
      <c r="X979" t="s">
        <v>2131</v>
      </c>
      <c r="Y979" t="s">
        <v>2132</v>
      </c>
      <c r="Z979" t="s">
        <v>2133</v>
      </c>
      <c r="AA979" t="s">
        <v>1999</v>
      </c>
      <c r="AB979" t="s">
        <v>2129</v>
      </c>
      <c r="AC979" t="s">
        <v>2130</v>
      </c>
      <c r="AD979" t="s">
        <v>1827</v>
      </c>
      <c r="AE979" t="s">
        <v>117</v>
      </c>
      <c r="AF979">
        <v>96950</v>
      </c>
      <c r="AG979" t="s">
        <v>118</v>
      </c>
      <c r="AI979">
        <v>16704836526</v>
      </c>
      <c r="AK979" t="s">
        <v>261</v>
      </c>
      <c r="BC979" t="str">
        <f>"41-4012.00"</f>
        <v>41-4012.00</v>
      </c>
      <c r="BD979" t="s">
        <v>1235</v>
      </c>
      <c r="BE979" t="s">
        <v>2134</v>
      </c>
      <c r="BF979" t="s">
        <v>2135</v>
      </c>
      <c r="BG979">
        <v>1</v>
      </c>
      <c r="BH979">
        <v>1</v>
      </c>
      <c r="BI979" s="1">
        <v>44145</v>
      </c>
      <c r="BJ979" s="1">
        <v>44469</v>
      </c>
      <c r="BK979" s="1">
        <v>44180</v>
      </c>
      <c r="BL979" s="1">
        <v>44469</v>
      </c>
      <c r="BM979">
        <v>40</v>
      </c>
      <c r="BN979">
        <v>0</v>
      </c>
      <c r="BO979">
        <v>8</v>
      </c>
      <c r="BP979">
        <v>8</v>
      </c>
      <c r="BQ979">
        <v>8</v>
      </c>
      <c r="BR979">
        <v>8</v>
      </c>
      <c r="BS979">
        <v>8</v>
      </c>
      <c r="BT979">
        <v>0</v>
      </c>
      <c r="BU979" t="str">
        <f>"8:00 AM"</f>
        <v>8:00 AM</v>
      </c>
      <c r="BV979" t="str">
        <f>"5:00 PM"</f>
        <v>5:00 PM</v>
      </c>
      <c r="BW979" t="s">
        <v>349</v>
      </c>
      <c r="BX979">
        <v>0</v>
      </c>
      <c r="BY979">
        <v>12</v>
      </c>
      <c r="BZ979" t="s">
        <v>111</v>
      </c>
      <c r="CA979">
        <v>0</v>
      </c>
      <c r="CB979" t="s">
        <v>2136</v>
      </c>
      <c r="CC979" t="s">
        <v>2137</v>
      </c>
      <c r="CD979" t="s">
        <v>2130</v>
      </c>
      <c r="CE979" t="s">
        <v>154</v>
      </c>
      <c r="CF979" t="s">
        <v>117</v>
      </c>
      <c r="CG979">
        <v>96950</v>
      </c>
      <c r="CH979" s="3">
        <v>10.52</v>
      </c>
      <c r="CI979" s="3">
        <v>10.52</v>
      </c>
      <c r="CJ979" s="3">
        <v>15.78</v>
      </c>
      <c r="CK979" s="3">
        <v>15.78</v>
      </c>
      <c r="CL979" t="s">
        <v>132</v>
      </c>
      <c r="CM979" t="s">
        <v>286</v>
      </c>
      <c r="CN979" t="s">
        <v>133</v>
      </c>
      <c r="CP979" t="s">
        <v>134</v>
      </c>
      <c r="CQ979" t="s">
        <v>134</v>
      </c>
      <c r="CR979" t="s">
        <v>111</v>
      </c>
      <c r="CS979" t="s">
        <v>134</v>
      </c>
      <c r="CT979" t="s">
        <v>119</v>
      </c>
      <c r="CU979" t="s">
        <v>134</v>
      </c>
      <c r="CV979" t="s">
        <v>119</v>
      </c>
      <c r="CW979" t="s">
        <v>2138</v>
      </c>
      <c r="CX979">
        <v>16704836526</v>
      </c>
      <c r="CY979" t="s">
        <v>261</v>
      </c>
      <c r="CZ979" t="s">
        <v>119</v>
      </c>
      <c r="DA979" t="s">
        <v>134</v>
      </c>
      <c r="DB979" t="s">
        <v>111</v>
      </c>
    </row>
    <row r="980" spans="1:111" ht="15" customHeight="1" x14ac:dyDescent="0.25">
      <c r="A980" t="s">
        <v>6989</v>
      </c>
      <c r="B980" t="s">
        <v>109</v>
      </c>
      <c r="C980" s="1">
        <v>44144.920370254629</v>
      </c>
      <c r="D980" s="1">
        <v>44207</v>
      </c>
      <c r="E980" t="s">
        <v>110</v>
      </c>
      <c r="G980" t="s">
        <v>134</v>
      </c>
      <c r="H980" t="s">
        <v>111</v>
      </c>
      <c r="I980" t="s">
        <v>111</v>
      </c>
      <c r="J980" t="s">
        <v>2373</v>
      </c>
      <c r="L980" t="s">
        <v>4494</v>
      </c>
      <c r="N980" t="s">
        <v>116</v>
      </c>
      <c r="O980" t="s">
        <v>117</v>
      </c>
      <c r="P980">
        <v>96950</v>
      </c>
      <c r="Q980" t="s">
        <v>118</v>
      </c>
      <c r="S980">
        <v>16702358165</v>
      </c>
      <c r="U980">
        <v>5412</v>
      </c>
      <c r="V980" t="s">
        <v>120</v>
      </c>
      <c r="X980" t="s">
        <v>2375</v>
      </c>
      <c r="Y980" t="s">
        <v>2376</v>
      </c>
      <c r="Z980" t="s">
        <v>2377</v>
      </c>
      <c r="AA980" t="s">
        <v>342</v>
      </c>
      <c r="AB980" t="s">
        <v>2378</v>
      </c>
      <c r="AD980" t="s">
        <v>116</v>
      </c>
      <c r="AE980" t="s">
        <v>117</v>
      </c>
      <c r="AF980">
        <v>96950</v>
      </c>
      <c r="AG980" t="s">
        <v>118</v>
      </c>
      <c r="AI980">
        <v>16702358165</v>
      </c>
      <c r="AK980" t="s">
        <v>2379</v>
      </c>
      <c r="BC980" t="str">
        <f>"43-3031.00"</f>
        <v>43-3031.00</v>
      </c>
      <c r="BD980" t="s">
        <v>176</v>
      </c>
      <c r="BE980" t="s">
        <v>4495</v>
      </c>
      <c r="BF980" t="s">
        <v>2774</v>
      </c>
      <c r="BG980">
        <v>1</v>
      </c>
      <c r="BI980" s="1">
        <v>44197</v>
      </c>
      <c r="BJ980" s="1">
        <v>45199</v>
      </c>
      <c r="BM980">
        <v>40</v>
      </c>
      <c r="BN980">
        <v>0</v>
      </c>
      <c r="BO980">
        <v>8</v>
      </c>
      <c r="BP980">
        <v>8</v>
      </c>
      <c r="BQ980">
        <v>8</v>
      </c>
      <c r="BR980">
        <v>8</v>
      </c>
      <c r="BS980">
        <v>8</v>
      </c>
      <c r="BT980">
        <v>0</v>
      </c>
      <c r="BU980" t="str">
        <f>"8:30 AM"</f>
        <v>8:30 AM</v>
      </c>
      <c r="BV980" t="str">
        <f>"5:30 PM"</f>
        <v>5:30 PM</v>
      </c>
      <c r="BW980" t="s">
        <v>349</v>
      </c>
      <c r="BX980">
        <v>0</v>
      </c>
      <c r="BY980">
        <v>12</v>
      </c>
      <c r="BZ980" t="s">
        <v>111</v>
      </c>
      <c r="CA980">
        <v>0</v>
      </c>
      <c r="CB980" t="s">
        <v>6990</v>
      </c>
      <c r="CC980" t="s">
        <v>4494</v>
      </c>
      <c r="CE980" t="s">
        <v>116</v>
      </c>
      <c r="CF980" t="s">
        <v>117</v>
      </c>
      <c r="CG980">
        <v>96950</v>
      </c>
      <c r="CH980" s="3">
        <v>13.9</v>
      </c>
      <c r="CI980" s="3">
        <v>13.9</v>
      </c>
      <c r="CJ980" s="3">
        <v>0</v>
      </c>
      <c r="CK980" s="3">
        <v>0</v>
      </c>
      <c r="CL980" t="s">
        <v>132</v>
      </c>
      <c r="CM980" t="s">
        <v>162</v>
      </c>
      <c r="CN980" t="s">
        <v>133</v>
      </c>
      <c r="CP980" t="s">
        <v>111</v>
      </c>
      <c r="CQ980" t="s">
        <v>134</v>
      </c>
      <c r="CR980" t="s">
        <v>111</v>
      </c>
      <c r="CS980" t="s">
        <v>111</v>
      </c>
      <c r="CT980" t="s">
        <v>119</v>
      </c>
      <c r="CU980" t="s">
        <v>134</v>
      </c>
      <c r="CV980" t="s">
        <v>119</v>
      </c>
      <c r="CW980" t="s">
        <v>859</v>
      </c>
      <c r="CX980">
        <v>16702358165</v>
      </c>
      <c r="CY980" t="s">
        <v>2379</v>
      </c>
      <c r="CZ980" t="s">
        <v>119</v>
      </c>
      <c r="DA980" t="s">
        <v>134</v>
      </c>
      <c r="DB980" t="s">
        <v>111</v>
      </c>
      <c r="DC980" t="s">
        <v>2375</v>
      </c>
      <c r="DD980" t="s">
        <v>2376</v>
      </c>
      <c r="DE980" t="s">
        <v>1657</v>
      </c>
      <c r="DF980" t="s">
        <v>2373</v>
      </c>
      <c r="DG980" t="s">
        <v>2379</v>
      </c>
    </row>
    <row r="981" spans="1:111" ht="15" customHeight="1" x14ac:dyDescent="0.25">
      <c r="A981" t="s">
        <v>8917</v>
      </c>
      <c r="B981" t="s">
        <v>109</v>
      </c>
      <c r="C981" s="1">
        <v>44144.9307619213</v>
      </c>
      <c r="D981" s="1">
        <v>44208</v>
      </c>
      <c r="E981" t="s">
        <v>110</v>
      </c>
      <c r="G981" t="s">
        <v>111</v>
      </c>
      <c r="H981" t="s">
        <v>111</v>
      </c>
      <c r="I981" t="s">
        <v>111</v>
      </c>
      <c r="J981" t="s">
        <v>2373</v>
      </c>
      <c r="L981" t="s">
        <v>2374</v>
      </c>
      <c r="N981" t="s">
        <v>116</v>
      </c>
      <c r="O981" t="s">
        <v>117</v>
      </c>
      <c r="P981">
        <v>96950</v>
      </c>
      <c r="Q981" t="s">
        <v>118</v>
      </c>
      <c r="S981">
        <v>16702358165</v>
      </c>
      <c r="U981">
        <v>561110</v>
      </c>
      <c r="V981" t="s">
        <v>120</v>
      </c>
      <c r="X981" t="s">
        <v>2375</v>
      </c>
      <c r="Y981" t="s">
        <v>2376</v>
      </c>
      <c r="Z981" t="s">
        <v>1657</v>
      </c>
      <c r="AA981" t="s">
        <v>342</v>
      </c>
      <c r="AB981" t="s">
        <v>2378</v>
      </c>
      <c r="AD981" t="s">
        <v>116</v>
      </c>
      <c r="AE981" t="s">
        <v>117</v>
      </c>
      <c r="AF981">
        <v>96950</v>
      </c>
      <c r="AG981" t="s">
        <v>118</v>
      </c>
      <c r="AI981">
        <v>16702358165</v>
      </c>
      <c r="AK981" t="s">
        <v>2379</v>
      </c>
      <c r="BC981" t="str">
        <f>"43-9061.00"</f>
        <v>43-9061.00</v>
      </c>
      <c r="BD981" t="s">
        <v>939</v>
      </c>
      <c r="BE981" t="s">
        <v>6306</v>
      </c>
      <c r="BF981" t="s">
        <v>8918</v>
      </c>
      <c r="BG981">
        <v>1</v>
      </c>
      <c r="BI981" s="1">
        <v>44197</v>
      </c>
      <c r="BJ981" s="1">
        <v>44469</v>
      </c>
      <c r="BM981">
        <v>40</v>
      </c>
      <c r="BN981">
        <v>0</v>
      </c>
      <c r="BO981">
        <v>8</v>
      </c>
      <c r="BP981">
        <v>8</v>
      </c>
      <c r="BQ981">
        <v>8</v>
      </c>
      <c r="BR981">
        <v>8</v>
      </c>
      <c r="BS981">
        <v>8</v>
      </c>
      <c r="BT981">
        <v>0</v>
      </c>
      <c r="BU981" t="str">
        <f>"8:30 AM"</f>
        <v>8:30 AM</v>
      </c>
      <c r="BV981" t="str">
        <f>"5:30 PM"</f>
        <v>5:30 PM</v>
      </c>
      <c r="BW981" t="s">
        <v>128</v>
      </c>
      <c r="BX981">
        <v>0</v>
      </c>
      <c r="BY981">
        <v>12</v>
      </c>
      <c r="BZ981" t="s">
        <v>111</v>
      </c>
      <c r="CA981">
        <v>0</v>
      </c>
      <c r="CB981" t="s">
        <v>8919</v>
      </c>
      <c r="CC981" t="s">
        <v>2384</v>
      </c>
      <c r="CD981" t="s">
        <v>2385</v>
      </c>
      <c r="CE981" t="s">
        <v>116</v>
      </c>
      <c r="CF981" t="s">
        <v>117</v>
      </c>
      <c r="CG981">
        <v>96950</v>
      </c>
      <c r="CH981" s="3">
        <v>11.15</v>
      </c>
      <c r="CI981" s="3">
        <v>11.15</v>
      </c>
      <c r="CJ981" s="3">
        <v>0</v>
      </c>
      <c r="CK981" s="3">
        <v>0</v>
      </c>
      <c r="CL981" t="s">
        <v>132</v>
      </c>
      <c r="CM981" t="s">
        <v>162</v>
      </c>
      <c r="CN981" t="s">
        <v>133</v>
      </c>
      <c r="CP981" t="s">
        <v>111</v>
      </c>
      <c r="CQ981" t="s">
        <v>134</v>
      </c>
      <c r="CR981" t="s">
        <v>111</v>
      </c>
      <c r="CS981" t="s">
        <v>111</v>
      </c>
      <c r="CT981" t="s">
        <v>119</v>
      </c>
      <c r="CU981" t="s">
        <v>134</v>
      </c>
      <c r="CV981" t="s">
        <v>119</v>
      </c>
      <c r="CW981" t="s">
        <v>859</v>
      </c>
      <c r="CX981">
        <v>16702358165</v>
      </c>
      <c r="CY981" t="s">
        <v>2379</v>
      </c>
      <c r="CZ981" t="s">
        <v>119</v>
      </c>
      <c r="DA981" t="s">
        <v>134</v>
      </c>
      <c r="DB981" t="s">
        <v>111</v>
      </c>
      <c r="DC981" t="s">
        <v>2375</v>
      </c>
      <c r="DD981" t="s">
        <v>2376</v>
      </c>
      <c r="DE981" t="s">
        <v>1657</v>
      </c>
      <c r="DF981" t="s">
        <v>8920</v>
      </c>
      <c r="DG981" t="s">
        <v>2379</v>
      </c>
    </row>
    <row r="982" spans="1:111" ht="15" customHeight="1" x14ac:dyDescent="0.25">
      <c r="A982" t="s">
        <v>2372</v>
      </c>
      <c r="B982" t="s">
        <v>137</v>
      </c>
      <c r="C982" s="1">
        <v>44144.935153587961</v>
      </c>
      <c r="D982" s="1">
        <v>44193</v>
      </c>
      <c r="E982" t="s">
        <v>110</v>
      </c>
      <c r="G982" t="s">
        <v>111</v>
      </c>
      <c r="H982" t="s">
        <v>111</v>
      </c>
      <c r="I982" t="s">
        <v>111</v>
      </c>
      <c r="J982" t="s">
        <v>2373</v>
      </c>
      <c r="K982" t="s">
        <v>2373</v>
      </c>
      <c r="L982" t="s">
        <v>2374</v>
      </c>
      <c r="N982" t="s">
        <v>116</v>
      </c>
      <c r="O982" t="s">
        <v>117</v>
      </c>
      <c r="P982">
        <v>96950</v>
      </c>
      <c r="Q982" t="s">
        <v>118</v>
      </c>
      <c r="S982">
        <v>16702358165</v>
      </c>
      <c r="U982">
        <v>448190</v>
      </c>
      <c r="V982" t="s">
        <v>120</v>
      </c>
      <c r="X982" t="s">
        <v>2375</v>
      </c>
      <c r="Y982" t="s">
        <v>2376</v>
      </c>
      <c r="Z982" t="s">
        <v>2377</v>
      </c>
      <c r="AA982" t="s">
        <v>123</v>
      </c>
      <c r="AB982" t="s">
        <v>2378</v>
      </c>
      <c r="AD982" t="s">
        <v>116</v>
      </c>
      <c r="AE982" t="s">
        <v>117</v>
      </c>
      <c r="AF982">
        <v>96950</v>
      </c>
      <c r="AG982" t="s">
        <v>118</v>
      </c>
      <c r="AI982">
        <v>16702358165</v>
      </c>
      <c r="AK982" t="s">
        <v>2379</v>
      </c>
      <c r="BC982" t="str">
        <f>"51-6052.00"</f>
        <v>51-6052.00</v>
      </c>
      <c r="BD982" t="s">
        <v>2380</v>
      </c>
      <c r="BE982" t="s">
        <v>2381</v>
      </c>
      <c r="BF982" t="s">
        <v>2382</v>
      </c>
      <c r="BG982">
        <v>1</v>
      </c>
      <c r="BH982">
        <v>1</v>
      </c>
      <c r="BI982" s="1">
        <v>44197</v>
      </c>
      <c r="BJ982" s="1">
        <v>44469</v>
      </c>
      <c r="BK982" s="1">
        <v>44197</v>
      </c>
      <c r="BL982" s="1">
        <v>44469</v>
      </c>
      <c r="BM982">
        <v>35</v>
      </c>
      <c r="BN982">
        <v>0</v>
      </c>
      <c r="BO982">
        <v>7</v>
      </c>
      <c r="BP982">
        <v>7</v>
      </c>
      <c r="BQ982">
        <v>7</v>
      </c>
      <c r="BR982">
        <v>7</v>
      </c>
      <c r="BS982">
        <v>7</v>
      </c>
      <c r="BT982">
        <v>0</v>
      </c>
      <c r="BU982" t="str">
        <f>"8:30 AM"</f>
        <v>8:30 AM</v>
      </c>
      <c r="BV982" t="str">
        <f>"4:30 PM"</f>
        <v>4:30 PM</v>
      </c>
      <c r="BW982" t="s">
        <v>162</v>
      </c>
      <c r="BX982">
        <v>0</v>
      </c>
      <c r="BY982">
        <v>6</v>
      </c>
      <c r="BZ982" t="s">
        <v>111</v>
      </c>
      <c r="CA982">
        <v>0</v>
      </c>
      <c r="CB982" t="s">
        <v>2383</v>
      </c>
      <c r="CC982" t="s">
        <v>2384</v>
      </c>
      <c r="CD982" t="s">
        <v>2385</v>
      </c>
      <c r="CE982" t="s">
        <v>116</v>
      </c>
      <c r="CF982" t="s">
        <v>117</v>
      </c>
      <c r="CG982">
        <v>96950</v>
      </c>
      <c r="CH982" s="3">
        <v>10.38</v>
      </c>
      <c r="CI982" s="3">
        <v>10.38</v>
      </c>
      <c r="CJ982" s="3">
        <v>0</v>
      </c>
      <c r="CK982" s="3">
        <v>0</v>
      </c>
      <c r="CL982" t="s">
        <v>132</v>
      </c>
      <c r="CM982" t="s">
        <v>2122</v>
      </c>
      <c r="CN982" t="s">
        <v>133</v>
      </c>
      <c r="CP982" t="s">
        <v>111</v>
      </c>
      <c r="CQ982" t="s">
        <v>134</v>
      </c>
      <c r="CR982" t="s">
        <v>111</v>
      </c>
      <c r="CS982" t="s">
        <v>111</v>
      </c>
      <c r="CT982" t="s">
        <v>119</v>
      </c>
      <c r="CU982" t="s">
        <v>134</v>
      </c>
      <c r="CV982" t="s">
        <v>119</v>
      </c>
      <c r="CW982" t="s">
        <v>859</v>
      </c>
      <c r="CX982">
        <v>16702358165</v>
      </c>
      <c r="CY982" t="s">
        <v>2379</v>
      </c>
      <c r="CZ982" t="s">
        <v>119</v>
      </c>
      <c r="DA982" t="s">
        <v>134</v>
      </c>
      <c r="DB982" t="s">
        <v>111</v>
      </c>
      <c r="DC982" t="s">
        <v>2375</v>
      </c>
      <c r="DD982" t="s">
        <v>2376</v>
      </c>
      <c r="DE982" t="s">
        <v>1657</v>
      </c>
      <c r="DF982" t="s">
        <v>2386</v>
      </c>
      <c r="DG982" t="s">
        <v>2379</v>
      </c>
    </row>
    <row r="983" spans="1:111" ht="15" customHeight="1" x14ac:dyDescent="0.25">
      <c r="A983" t="s">
        <v>8249</v>
      </c>
      <c r="B983" t="s">
        <v>137</v>
      </c>
      <c r="C983" s="1">
        <v>44144.937891319445</v>
      </c>
      <c r="D983" s="1">
        <v>44180</v>
      </c>
      <c r="E983" t="s">
        <v>110</v>
      </c>
      <c r="G983" t="s">
        <v>134</v>
      </c>
      <c r="H983" t="s">
        <v>111</v>
      </c>
      <c r="I983" t="s">
        <v>111</v>
      </c>
      <c r="J983" t="s">
        <v>2127</v>
      </c>
      <c r="K983" t="s">
        <v>8250</v>
      </c>
      <c r="L983" t="s">
        <v>7821</v>
      </c>
      <c r="M983" t="s">
        <v>2130</v>
      </c>
      <c r="N983" t="s">
        <v>154</v>
      </c>
      <c r="O983" t="s">
        <v>117</v>
      </c>
      <c r="P983">
        <v>96950</v>
      </c>
      <c r="Q983" t="s">
        <v>118</v>
      </c>
      <c r="S983">
        <v>16704836526</v>
      </c>
      <c r="U983">
        <v>488510</v>
      </c>
      <c r="V983" t="s">
        <v>120</v>
      </c>
      <c r="X983" t="s">
        <v>3548</v>
      </c>
      <c r="Y983" t="s">
        <v>2132</v>
      </c>
      <c r="Z983" t="s">
        <v>2133</v>
      </c>
      <c r="AA983" t="s">
        <v>1999</v>
      </c>
      <c r="AB983" t="s">
        <v>2137</v>
      </c>
      <c r="AC983" t="s">
        <v>8251</v>
      </c>
      <c r="AD983" t="s">
        <v>154</v>
      </c>
      <c r="AE983" t="s">
        <v>117</v>
      </c>
      <c r="AF983">
        <v>96950</v>
      </c>
      <c r="AG983" t="s">
        <v>118</v>
      </c>
      <c r="AI983">
        <v>16704836526</v>
      </c>
      <c r="AK983" t="s">
        <v>261</v>
      </c>
      <c r="BC983" t="str">
        <f>"43-5011.00"</f>
        <v>43-5011.00</v>
      </c>
      <c r="BD983" t="s">
        <v>3423</v>
      </c>
      <c r="BE983" t="s">
        <v>8252</v>
      </c>
      <c r="BF983" t="s">
        <v>8253</v>
      </c>
      <c r="BG983">
        <v>4</v>
      </c>
      <c r="BH983">
        <v>4</v>
      </c>
      <c r="BI983" s="1">
        <v>44145</v>
      </c>
      <c r="BJ983" s="1">
        <v>44469</v>
      </c>
      <c r="BK983" s="1">
        <v>44180</v>
      </c>
      <c r="BL983" s="1">
        <v>44469</v>
      </c>
      <c r="BM983">
        <v>40</v>
      </c>
      <c r="BN983">
        <v>0</v>
      </c>
      <c r="BO983">
        <v>8</v>
      </c>
      <c r="BP983">
        <v>8</v>
      </c>
      <c r="BQ983">
        <v>8</v>
      </c>
      <c r="BR983">
        <v>8</v>
      </c>
      <c r="BS983">
        <v>8</v>
      </c>
      <c r="BT983">
        <v>0</v>
      </c>
      <c r="BU983" t="str">
        <f>"8:00 AM"</f>
        <v>8:00 AM</v>
      </c>
      <c r="BV983" t="str">
        <f>"5:00 PM"</f>
        <v>5:00 PM</v>
      </c>
      <c r="BW983" t="s">
        <v>128</v>
      </c>
      <c r="BX983">
        <v>0</v>
      </c>
      <c r="BY983">
        <v>12</v>
      </c>
      <c r="BZ983" t="s">
        <v>111</v>
      </c>
      <c r="CA983">
        <v>0</v>
      </c>
      <c r="CB983" s="2" t="s">
        <v>8254</v>
      </c>
      <c r="CC983" t="s">
        <v>2137</v>
      </c>
      <c r="CD983" t="s">
        <v>3549</v>
      </c>
      <c r="CE983" t="s">
        <v>154</v>
      </c>
      <c r="CF983" t="s">
        <v>117</v>
      </c>
      <c r="CG983">
        <v>96950</v>
      </c>
      <c r="CH983" s="3">
        <v>8.16</v>
      </c>
      <c r="CI983" s="3">
        <v>8.16</v>
      </c>
      <c r="CJ983" s="3">
        <v>12.24</v>
      </c>
      <c r="CK983" s="3">
        <v>12.24</v>
      </c>
      <c r="CL983" t="s">
        <v>132</v>
      </c>
      <c r="CM983" t="s">
        <v>8255</v>
      </c>
      <c r="CN983" t="s">
        <v>133</v>
      </c>
      <c r="CP983" t="s">
        <v>134</v>
      </c>
      <c r="CQ983" t="s">
        <v>134</v>
      </c>
      <c r="CR983" t="s">
        <v>111</v>
      </c>
      <c r="CS983" t="s">
        <v>134</v>
      </c>
      <c r="CT983" t="s">
        <v>119</v>
      </c>
      <c r="CU983" t="s">
        <v>134</v>
      </c>
      <c r="CV983" t="s">
        <v>119</v>
      </c>
      <c r="CW983" t="s">
        <v>8256</v>
      </c>
      <c r="CX983">
        <v>16704836526</v>
      </c>
      <c r="CY983" t="s">
        <v>261</v>
      </c>
      <c r="CZ983" t="s">
        <v>286</v>
      </c>
      <c r="DA983" t="s">
        <v>134</v>
      </c>
      <c r="DB983" t="s">
        <v>111</v>
      </c>
    </row>
    <row r="984" spans="1:111" ht="15" customHeight="1" x14ac:dyDescent="0.25">
      <c r="A984" t="s">
        <v>3546</v>
      </c>
      <c r="B984" t="s">
        <v>137</v>
      </c>
      <c r="C984" s="1">
        <v>44144.942964351852</v>
      </c>
      <c r="D984" s="1">
        <v>44180</v>
      </c>
      <c r="E984" t="s">
        <v>110</v>
      </c>
      <c r="G984" t="s">
        <v>134</v>
      </c>
      <c r="H984" t="s">
        <v>111</v>
      </c>
      <c r="I984" t="s">
        <v>111</v>
      </c>
      <c r="J984" t="s">
        <v>2127</v>
      </c>
      <c r="K984" t="s">
        <v>3547</v>
      </c>
      <c r="L984" t="s">
        <v>2129</v>
      </c>
      <c r="M984" t="s">
        <v>2130</v>
      </c>
      <c r="N984" t="s">
        <v>154</v>
      </c>
      <c r="O984" t="s">
        <v>117</v>
      </c>
      <c r="P984">
        <v>96950</v>
      </c>
      <c r="Q984" t="s">
        <v>118</v>
      </c>
      <c r="S984">
        <v>16704836526</v>
      </c>
      <c r="U984">
        <v>236220</v>
      </c>
      <c r="V984" t="s">
        <v>120</v>
      </c>
      <c r="X984" t="s">
        <v>3548</v>
      </c>
      <c r="Y984" t="s">
        <v>2132</v>
      </c>
      <c r="Z984" t="s">
        <v>2133</v>
      </c>
      <c r="AA984" t="s">
        <v>1999</v>
      </c>
      <c r="AB984" t="s">
        <v>2137</v>
      </c>
      <c r="AC984" t="s">
        <v>3549</v>
      </c>
      <c r="AD984" t="s">
        <v>154</v>
      </c>
      <c r="AE984" t="s">
        <v>117</v>
      </c>
      <c r="AF984">
        <v>96950</v>
      </c>
      <c r="AG984" t="s">
        <v>118</v>
      </c>
      <c r="AI984">
        <v>16704836526</v>
      </c>
      <c r="AK984" t="s">
        <v>261</v>
      </c>
      <c r="BC984" t="str">
        <f>"49-9071.00"</f>
        <v>49-9071.00</v>
      </c>
      <c r="BD984" t="s">
        <v>125</v>
      </c>
      <c r="BE984" t="s">
        <v>3550</v>
      </c>
      <c r="BF984" t="s">
        <v>3551</v>
      </c>
      <c r="BG984">
        <v>5</v>
      </c>
      <c r="BH984">
        <v>5</v>
      </c>
      <c r="BI984" s="1">
        <v>44145</v>
      </c>
      <c r="BJ984" s="1">
        <v>44469</v>
      </c>
      <c r="BK984" s="1">
        <v>44180</v>
      </c>
      <c r="BL984" s="1">
        <v>44469</v>
      </c>
      <c r="BM984">
        <v>40</v>
      </c>
      <c r="BN984">
        <v>0</v>
      </c>
      <c r="BO984">
        <v>8</v>
      </c>
      <c r="BP984">
        <v>8</v>
      </c>
      <c r="BQ984">
        <v>8</v>
      </c>
      <c r="BR984">
        <v>8</v>
      </c>
      <c r="BS984">
        <v>8</v>
      </c>
      <c r="BT984">
        <v>0</v>
      </c>
      <c r="BU984" t="str">
        <f>"8:00 AM"</f>
        <v>8:00 AM</v>
      </c>
      <c r="BV984" t="str">
        <f>"5:00 PM"</f>
        <v>5:00 PM</v>
      </c>
      <c r="BW984" t="s">
        <v>128</v>
      </c>
      <c r="BX984">
        <v>0</v>
      </c>
      <c r="BY984">
        <v>12</v>
      </c>
      <c r="BZ984" t="s">
        <v>111</v>
      </c>
      <c r="CA984">
        <v>0</v>
      </c>
      <c r="CB984" s="2" t="s">
        <v>3552</v>
      </c>
      <c r="CC984" t="s">
        <v>3553</v>
      </c>
      <c r="CD984" t="s">
        <v>3554</v>
      </c>
      <c r="CE984" t="s">
        <v>727</v>
      </c>
      <c r="CF984" t="s">
        <v>117</v>
      </c>
      <c r="CG984">
        <v>96950</v>
      </c>
      <c r="CH984" s="3">
        <v>8.7100000000000009</v>
      </c>
      <c r="CI984" s="3">
        <v>8.7100000000000009</v>
      </c>
      <c r="CJ984" s="3">
        <v>13.07</v>
      </c>
      <c r="CK984" s="3">
        <v>13.07</v>
      </c>
      <c r="CL984" t="s">
        <v>132</v>
      </c>
      <c r="CN984" t="s">
        <v>133</v>
      </c>
      <c r="CP984" t="s">
        <v>134</v>
      </c>
      <c r="CQ984" t="s">
        <v>134</v>
      </c>
      <c r="CR984" t="s">
        <v>111</v>
      </c>
      <c r="CS984" t="s">
        <v>134</v>
      </c>
      <c r="CT984" t="s">
        <v>119</v>
      </c>
      <c r="CU984" t="s">
        <v>134</v>
      </c>
      <c r="CV984" t="s">
        <v>119</v>
      </c>
      <c r="CW984" t="s">
        <v>268</v>
      </c>
      <c r="CX984">
        <v>16704836526</v>
      </c>
      <c r="CY984" t="s">
        <v>261</v>
      </c>
      <c r="CZ984" t="s">
        <v>119</v>
      </c>
      <c r="DA984" t="s">
        <v>134</v>
      </c>
      <c r="DB984" t="s">
        <v>111</v>
      </c>
    </row>
    <row r="985" spans="1:111" ht="15" customHeight="1" x14ac:dyDescent="0.25">
      <c r="A985" t="s">
        <v>7820</v>
      </c>
      <c r="B985" t="s">
        <v>3282</v>
      </c>
      <c r="C985" s="1">
        <v>44144.947547800926</v>
      </c>
      <c r="D985" s="1">
        <v>44180</v>
      </c>
      <c r="E985" t="s">
        <v>110</v>
      </c>
      <c r="G985" t="s">
        <v>134</v>
      </c>
      <c r="H985" t="s">
        <v>111</v>
      </c>
      <c r="I985" t="s">
        <v>111</v>
      </c>
      <c r="J985" t="s">
        <v>2127</v>
      </c>
      <c r="K985" t="s">
        <v>3547</v>
      </c>
      <c r="L985" t="s">
        <v>7821</v>
      </c>
      <c r="M985" t="s">
        <v>3549</v>
      </c>
      <c r="N985" t="s">
        <v>1827</v>
      </c>
      <c r="O985" t="s">
        <v>117</v>
      </c>
      <c r="P985">
        <v>96950</v>
      </c>
      <c r="Q985" t="s">
        <v>118</v>
      </c>
      <c r="S985">
        <v>16704836526</v>
      </c>
      <c r="U985">
        <v>236220</v>
      </c>
      <c r="V985" t="s">
        <v>120</v>
      </c>
      <c r="X985" t="s">
        <v>3548</v>
      </c>
      <c r="Y985" t="s">
        <v>2132</v>
      </c>
      <c r="Z985" t="s">
        <v>2133</v>
      </c>
      <c r="AA985" t="s">
        <v>1999</v>
      </c>
      <c r="AB985" t="s">
        <v>7821</v>
      </c>
      <c r="AC985" t="s">
        <v>2130</v>
      </c>
      <c r="AD985" t="s">
        <v>1827</v>
      </c>
      <c r="AE985" t="s">
        <v>117</v>
      </c>
      <c r="AF985">
        <v>96950</v>
      </c>
      <c r="AG985" t="s">
        <v>118</v>
      </c>
      <c r="AI985">
        <v>16704836526</v>
      </c>
      <c r="AK985" t="s">
        <v>261</v>
      </c>
      <c r="BC985" t="str">
        <f>"49-9071.00"</f>
        <v>49-9071.00</v>
      </c>
      <c r="BD985" t="s">
        <v>125</v>
      </c>
      <c r="BE985" t="s">
        <v>7822</v>
      </c>
      <c r="BF985" t="s">
        <v>7823</v>
      </c>
      <c r="BG985">
        <v>5</v>
      </c>
      <c r="BH985">
        <v>4</v>
      </c>
      <c r="BI985" s="1">
        <v>44145</v>
      </c>
      <c r="BJ985" s="1">
        <v>44469</v>
      </c>
      <c r="BK985" s="1">
        <v>44180</v>
      </c>
      <c r="BL985" s="1">
        <v>44469</v>
      </c>
      <c r="BM985">
        <v>40</v>
      </c>
      <c r="BN985">
        <v>0</v>
      </c>
      <c r="BO985">
        <v>8</v>
      </c>
      <c r="BP985">
        <v>8</v>
      </c>
      <c r="BQ985">
        <v>8</v>
      </c>
      <c r="BR985">
        <v>8</v>
      </c>
      <c r="BS985">
        <v>8</v>
      </c>
      <c r="BT985">
        <v>0</v>
      </c>
      <c r="BU985" t="str">
        <f>"8:00 AM"</f>
        <v>8:00 AM</v>
      </c>
      <c r="BV985" t="str">
        <f>"5:00 PM"</f>
        <v>5:00 PM</v>
      </c>
      <c r="BW985" t="s">
        <v>128</v>
      </c>
      <c r="BX985">
        <v>0</v>
      </c>
      <c r="BY985">
        <v>12</v>
      </c>
      <c r="BZ985" t="s">
        <v>111</v>
      </c>
      <c r="CA985">
        <v>0</v>
      </c>
      <c r="CB985" t="s">
        <v>7824</v>
      </c>
      <c r="CC985" t="s">
        <v>2137</v>
      </c>
      <c r="CD985" t="s">
        <v>2130</v>
      </c>
      <c r="CE985" t="s">
        <v>154</v>
      </c>
      <c r="CF985" t="s">
        <v>117</v>
      </c>
      <c r="CG985">
        <v>96950</v>
      </c>
      <c r="CH985" s="3">
        <v>8.7100000000000009</v>
      </c>
      <c r="CI985" s="3">
        <v>8.7100000000000009</v>
      </c>
      <c r="CJ985" s="3">
        <v>13.07</v>
      </c>
      <c r="CK985" s="3">
        <v>13.07</v>
      </c>
      <c r="CL985" t="s">
        <v>132</v>
      </c>
      <c r="CM985" t="s">
        <v>268</v>
      </c>
      <c r="CN985" t="s">
        <v>133</v>
      </c>
      <c r="CP985" t="s">
        <v>134</v>
      </c>
      <c r="CQ985" t="s">
        <v>134</v>
      </c>
      <c r="CR985" t="s">
        <v>111</v>
      </c>
      <c r="CS985" t="s">
        <v>134</v>
      </c>
      <c r="CT985" t="s">
        <v>119</v>
      </c>
      <c r="CU985" t="s">
        <v>134</v>
      </c>
      <c r="CV985" t="s">
        <v>119</v>
      </c>
      <c r="CW985" t="s">
        <v>268</v>
      </c>
      <c r="CX985">
        <v>16704836526</v>
      </c>
      <c r="CY985" t="s">
        <v>261</v>
      </c>
      <c r="CZ985" t="s">
        <v>119</v>
      </c>
      <c r="DA985" t="s">
        <v>134</v>
      </c>
      <c r="DB985" t="s">
        <v>111</v>
      </c>
    </row>
    <row r="986" spans="1:111" ht="15" customHeight="1" x14ac:dyDescent="0.25">
      <c r="A986" t="s">
        <v>2244</v>
      </c>
      <c r="B986" t="s">
        <v>137</v>
      </c>
      <c r="C986" s="1">
        <v>44145.028079745367</v>
      </c>
      <c r="D986" s="1">
        <v>44186</v>
      </c>
      <c r="E986" t="s">
        <v>110</v>
      </c>
      <c r="G986" t="s">
        <v>111</v>
      </c>
      <c r="H986" t="s">
        <v>111</v>
      </c>
      <c r="I986" t="s">
        <v>111</v>
      </c>
      <c r="J986" t="s">
        <v>2245</v>
      </c>
      <c r="L986" t="s">
        <v>2246</v>
      </c>
      <c r="M986" t="s">
        <v>2247</v>
      </c>
      <c r="N986" t="s">
        <v>552</v>
      </c>
      <c r="O986" t="s">
        <v>117</v>
      </c>
      <c r="P986">
        <v>96952</v>
      </c>
      <c r="Q986" t="s">
        <v>118</v>
      </c>
      <c r="S986">
        <v>16702345080</v>
      </c>
      <c r="U986">
        <v>334210</v>
      </c>
      <c r="V986" t="s">
        <v>120</v>
      </c>
      <c r="X986" t="s">
        <v>2248</v>
      </c>
      <c r="Y986" t="s">
        <v>1395</v>
      </c>
      <c r="Z986" t="s">
        <v>111</v>
      </c>
      <c r="AA986" t="s">
        <v>2249</v>
      </c>
      <c r="AB986" t="s">
        <v>2250</v>
      </c>
      <c r="AC986" t="s">
        <v>2251</v>
      </c>
      <c r="AD986" t="s">
        <v>552</v>
      </c>
      <c r="AE986" t="s">
        <v>117</v>
      </c>
      <c r="AF986">
        <v>96952</v>
      </c>
      <c r="AG986" t="s">
        <v>118</v>
      </c>
      <c r="AI986">
        <v>16702345080</v>
      </c>
      <c r="AK986" t="s">
        <v>2252</v>
      </c>
      <c r="AL986" t="s">
        <v>1192</v>
      </c>
      <c r="AM986" t="s">
        <v>1435</v>
      </c>
      <c r="AN986" t="s">
        <v>1436</v>
      </c>
      <c r="AO986" t="s">
        <v>121</v>
      </c>
      <c r="AP986" t="s">
        <v>2253</v>
      </c>
      <c r="AQ986" t="s">
        <v>1438</v>
      </c>
      <c r="AR986" t="s">
        <v>116</v>
      </c>
      <c r="AS986" t="s">
        <v>117</v>
      </c>
      <c r="AT986">
        <v>96950</v>
      </c>
      <c r="AU986" t="s">
        <v>118</v>
      </c>
      <c r="AW986">
        <v>16702330081</v>
      </c>
      <c r="AY986" t="s">
        <v>1439</v>
      </c>
      <c r="AZ986" t="s">
        <v>2254</v>
      </c>
      <c r="BA986" t="s">
        <v>117</v>
      </c>
      <c r="BB986" t="s">
        <v>1441</v>
      </c>
      <c r="BC986" t="str">
        <f>"49-2021.00"</f>
        <v>49-2021.00</v>
      </c>
      <c r="BD986" t="s">
        <v>2255</v>
      </c>
      <c r="BE986" t="s">
        <v>2256</v>
      </c>
      <c r="BF986" t="s">
        <v>2257</v>
      </c>
      <c r="BG986">
        <v>2</v>
      </c>
      <c r="BH986">
        <v>2</v>
      </c>
      <c r="BI986" s="1">
        <v>44166</v>
      </c>
      <c r="BJ986" s="1">
        <v>44530</v>
      </c>
      <c r="BK986" s="1">
        <v>44186</v>
      </c>
      <c r="BL986" s="1">
        <v>44530</v>
      </c>
      <c r="BM986">
        <v>40</v>
      </c>
      <c r="BN986">
        <v>0</v>
      </c>
      <c r="BO986">
        <v>8</v>
      </c>
      <c r="BP986">
        <v>8</v>
      </c>
      <c r="BQ986">
        <v>8</v>
      </c>
      <c r="BR986">
        <v>8</v>
      </c>
      <c r="BS986">
        <v>8</v>
      </c>
      <c r="BT986">
        <v>0</v>
      </c>
      <c r="BU986" t="str">
        <f>"7:30 AM"</f>
        <v>7:30 AM</v>
      </c>
      <c r="BV986" t="str">
        <f>"4:00 PM"</f>
        <v>4:00 PM</v>
      </c>
      <c r="BW986" t="s">
        <v>128</v>
      </c>
      <c r="BX986">
        <v>0</v>
      </c>
      <c r="BY986">
        <v>24</v>
      </c>
      <c r="BZ986" t="s">
        <v>111</v>
      </c>
      <c r="CA986">
        <v>0</v>
      </c>
      <c r="CB986" t="e">
        <f>-  U.S. AND foreign workers MUST pass HIGH tower AND rescue training course OF instruction OR possess documentation FOR past climbing EXPERIENCE AND qualifications. HAVE a KNOWLEDGE FOR antenna theory AND ability TO trouble shoot antenna system problems. MUST BE proficient IN THE USE OF THE English language IN both oral AND written form. MUST BE ABLE TO operate cables, ropes, winches, blocks, pulleys, sheaves, hand power tools, AND welding.</f>
        <v>#NAME?</v>
      </c>
      <c r="CC986" t="s">
        <v>2246</v>
      </c>
      <c r="CD986" t="s">
        <v>2258</v>
      </c>
      <c r="CE986" t="s">
        <v>552</v>
      </c>
      <c r="CF986" t="s">
        <v>117</v>
      </c>
      <c r="CG986">
        <v>96952</v>
      </c>
      <c r="CH986" s="3">
        <v>14.63</v>
      </c>
      <c r="CI986" s="3">
        <v>14.63</v>
      </c>
      <c r="CJ986" s="3">
        <v>21.95</v>
      </c>
      <c r="CK986" s="3">
        <v>21.95</v>
      </c>
      <c r="CL986" t="s">
        <v>132</v>
      </c>
      <c r="CM986" t="s">
        <v>119</v>
      </c>
      <c r="CN986" t="s">
        <v>133</v>
      </c>
      <c r="CP986" t="s">
        <v>111</v>
      </c>
      <c r="CQ986" t="s">
        <v>134</v>
      </c>
      <c r="CR986" t="s">
        <v>111</v>
      </c>
      <c r="CS986" t="s">
        <v>134</v>
      </c>
      <c r="CT986" t="s">
        <v>119</v>
      </c>
      <c r="CU986" t="s">
        <v>134</v>
      </c>
      <c r="CV986" t="s">
        <v>119</v>
      </c>
      <c r="CW986" t="s">
        <v>119</v>
      </c>
      <c r="CX986">
        <v>16702345080</v>
      </c>
      <c r="CY986" t="s">
        <v>2259</v>
      </c>
      <c r="CZ986" t="s">
        <v>119</v>
      </c>
      <c r="DA986" t="s">
        <v>134</v>
      </c>
      <c r="DB986" t="s">
        <v>111</v>
      </c>
    </row>
    <row r="987" spans="1:111" ht="15" customHeight="1" x14ac:dyDescent="0.25">
      <c r="A987" t="s">
        <v>862</v>
      </c>
      <c r="B987" t="s">
        <v>137</v>
      </c>
      <c r="C987" s="1">
        <v>44145.248847337964</v>
      </c>
      <c r="D987" s="1">
        <v>44176</v>
      </c>
      <c r="E987" t="s">
        <v>110</v>
      </c>
      <c r="G987" t="s">
        <v>134</v>
      </c>
      <c r="H987" t="s">
        <v>111</v>
      </c>
      <c r="I987" t="s">
        <v>111</v>
      </c>
      <c r="J987" t="s">
        <v>783</v>
      </c>
      <c r="K987" t="s">
        <v>784</v>
      </c>
      <c r="L987" t="s">
        <v>785</v>
      </c>
      <c r="M987" t="s">
        <v>786</v>
      </c>
      <c r="N987" t="s">
        <v>116</v>
      </c>
      <c r="O987" t="s">
        <v>117</v>
      </c>
      <c r="P987">
        <v>96950</v>
      </c>
      <c r="Q987" t="s">
        <v>118</v>
      </c>
      <c r="R987" t="s">
        <v>119</v>
      </c>
      <c r="S987">
        <v>16702337000</v>
      </c>
      <c r="U987">
        <v>72251</v>
      </c>
      <c r="V987" t="s">
        <v>120</v>
      </c>
      <c r="X987" t="s">
        <v>787</v>
      </c>
      <c r="Y987" t="s">
        <v>788</v>
      </c>
      <c r="AA987" t="s">
        <v>789</v>
      </c>
      <c r="AB987" t="s">
        <v>785</v>
      </c>
      <c r="AC987" t="s">
        <v>786</v>
      </c>
      <c r="AD987" t="s">
        <v>116</v>
      </c>
      <c r="AE987" t="s">
        <v>117</v>
      </c>
      <c r="AF987">
        <v>96950</v>
      </c>
      <c r="AG987" t="s">
        <v>118</v>
      </c>
      <c r="AH987" t="s">
        <v>119</v>
      </c>
      <c r="AI987">
        <v>16702337000</v>
      </c>
      <c r="AK987" t="s">
        <v>790</v>
      </c>
      <c r="BC987" t="str">
        <f>"35-2014.00"</f>
        <v>35-2014.00</v>
      </c>
      <c r="BD987" t="s">
        <v>393</v>
      </c>
      <c r="BE987" t="s">
        <v>791</v>
      </c>
      <c r="BF987" t="s">
        <v>395</v>
      </c>
      <c r="BG987">
        <v>1</v>
      </c>
      <c r="BH987">
        <v>1</v>
      </c>
      <c r="BI987" s="1">
        <v>44228</v>
      </c>
      <c r="BJ987" s="1">
        <v>44592</v>
      </c>
      <c r="BK987" s="1">
        <v>44228</v>
      </c>
      <c r="BL987" s="1">
        <v>44592</v>
      </c>
      <c r="BM987">
        <v>40</v>
      </c>
      <c r="BN987">
        <v>0</v>
      </c>
      <c r="BO987">
        <v>8</v>
      </c>
      <c r="BP987">
        <v>8</v>
      </c>
      <c r="BQ987">
        <v>8</v>
      </c>
      <c r="BR987">
        <v>8</v>
      </c>
      <c r="BS987">
        <v>8</v>
      </c>
      <c r="BT987">
        <v>0</v>
      </c>
      <c r="BU987" t="str">
        <f>"10:00 AM"</f>
        <v>10:00 AM</v>
      </c>
      <c r="BV987" t="str">
        <f>"6:00 PM"</f>
        <v>6:00 PM</v>
      </c>
      <c r="BW987" t="s">
        <v>128</v>
      </c>
      <c r="BX987">
        <v>0</v>
      </c>
      <c r="BY987">
        <v>12</v>
      </c>
      <c r="BZ987" t="s">
        <v>111</v>
      </c>
      <c r="CA987">
        <v>0</v>
      </c>
      <c r="CB987" t="s">
        <v>792</v>
      </c>
      <c r="CC987" t="s">
        <v>785</v>
      </c>
      <c r="CD987" t="s">
        <v>786</v>
      </c>
      <c r="CE987" t="s">
        <v>116</v>
      </c>
      <c r="CF987" t="s">
        <v>117</v>
      </c>
      <c r="CG987">
        <v>96950</v>
      </c>
      <c r="CH987" s="3">
        <v>8.68</v>
      </c>
      <c r="CJ987" s="3">
        <v>13.02</v>
      </c>
      <c r="CL987" t="s">
        <v>132</v>
      </c>
      <c r="CM987" t="s">
        <v>509</v>
      </c>
      <c r="CN987" t="s">
        <v>133</v>
      </c>
      <c r="CP987" t="s">
        <v>111</v>
      </c>
      <c r="CQ987" t="s">
        <v>134</v>
      </c>
      <c r="CR987" t="s">
        <v>111</v>
      </c>
      <c r="CS987" t="s">
        <v>134</v>
      </c>
      <c r="CT987" t="s">
        <v>119</v>
      </c>
      <c r="CU987" t="s">
        <v>134</v>
      </c>
      <c r="CV987" t="s">
        <v>119</v>
      </c>
      <c r="CW987" t="s">
        <v>793</v>
      </c>
      <c r="CX987">
        <v>16702337000</v>
      </c>
      <c r="CY987" t="s">
        <v>790</v>
      </c>
      <c r="CZ987" t="s">
        <v>119</v>
      </c>
      <c r="DA987" t="s">
        <v>134</v>
      </c>
      <c r="DB987" t="s">
        <v>111</v>
      </c>
      <c r="DC987" t="s">
        <v>794</v>
      </c>
      <c r="DD987" t="s">
        <v>795</v>
      </c>
      <c r="DE987" t="s">
        <v>863</v>
      </c>
      <c r="DF987">
        <v>660591786</v>
      </c>
      <c r="DG987" t="s">
        <v>790</v>
      </c>
    </row>
    <row r="988" spans="1:111" ht="15" customHeight="1" x14ac:dyDescent="0.25">
      <c r="A988" t="s">
        <v>4960</v>
      </c>
      <c r="B988" t="s">
        <v>109</v>
      </c>
      <c r="C988" s="1">
        <v>44145.271014699072</v>
      </c>
      <c r="D988" s="1">
        <v>44193</v>
      </c>
      <c r="E988" t="s">
        <v>110</v>
      </c>
      <c r="G988" t="s">
        <v>134</v>
      </c>
      <c r="H988" t="s">
        <v>111</v>
      </c>
      <c r="I988" t="s">
        <v>111</v>
      </c>
      <c r="J988" t="s">
        <v>2373</v>
      </c>
      <c r="L988" t="s">
        <v>2374</v>
      </c>
      <c r="N988" t="s">
        <v>116</v>
      </c>
      <c r="O988" t="s">
        <v>117</v>
      </c>
      <c r="P988">
        <v>96950</v>
      </c>
      <c r="Q988" t="s">
        <v>118</v>
      </c>
      <c r="S988">
        <v>16702358165</v>
      </c>
      <c r="U988">
        <v>484110</v>
      </c>
      <c r="V988" t="s">
        <v>120</v>
      </c>
      <c r="X988" t="s">
        <v>2375</v>
      </c>
      <c r="Y988" t="s">
        <v>2376</v>
      </c>
      <c r="Z988" t="s">
        <v>1657</v>
      </c>
      <c r="AA988" t="s">
        <v>123</v>
      </c>
      <c r="AB988" t="s">
        <v>2374</v>
      </c>
      <c r="AD988" t="s">
        <v>116</v>
      </c>
      <c r="AE988" t="s">
        <v>117</v>
      </c>
      <c r="AF988">
        <v>96950</v>
      </c>
      <c r="AG988" t="s">
        <v>118</v>
      </c>
      <c r="AI988">
        <v>16702358165</v>
      </c>
      <c r="AK988" t="s">
        <v>2379</v>
      </c>
      <c r="BC988" t="str">
        <f>"43-5011.00"</f>
        <v>43-5011.00</v>
      </c>
      <c r="BD988" t="s">
        <v>3423</v>
      </c>
      <c r="BE988" t="s">
        <v>4257</v>
      </c>
      <c r="BF988" t="s">
        <v>4258</v>
      </c>
      <c r="BG988">
        <v>1</v>
      </c>
      <c r="BI988" s="1">
        <v>44197</v>
      </c>
      <c r="BJ988" s="1">
        <v>45199</v>
      </c>
      <c r="BM988">
        <v>40</v>
      </c>
      <c r="BN988">
        <v>0</v>
      </c>
      <c r="BO988">
        <v>8</v>
      </c>
      <c r="BP988">
        <v>8</v>
      </c>
      <c r="BQ988">
        <v>8</v>
      </c>
      <c r="BR988">
        <v>8</v>
      </c>
      <c r="BS988">
        <v>8</v>
      </c>
      <c r="BT988">
        <v>0</v>
      </c>
      <c r="BU988" t="str">
        <f>"9:00 AM"</f>
        <v>9:00 AM</v>
      </c>
      <c r="BV988" t="str">
        <f>"6:00 PM"</f>
        <v>6:00 PM</v>
      </c>
      <c r="BW988" t="s">
        <v>128</v>
      </c>
      <c r="BX988">
        <v>0</v>
      </c>
      <c r="BY988">
        <v>12</v>
      </c>
      <c r="BZ988" t="s">
        <v>111</v>
      </c>
      <c r="CA988">
        <v>0</v>
      </c>
      <c r="CB988" s="2" t="s">
        <v>4259</v>
      </c>
      <c r="CC988" t="s">
        <v>4260</v>
      </c>
      <c r="CE988" t="s">
        <v>154</v>
      </c>
      <c r="CF988" t="s">
        <v>117</v>
      </c>
      <c r="CG988">
        <v>96950</v>
      </c>
      <c r="CH988" s="3">
        <v>15.96</v>
      </c>
      <c r="CI988" s="3">
        <v>15.96</v>
      </c>
      <c r="CJ988" s="3">
        <v>0</v>
      </c>
      <c r="CK988" s="3">
        <v>0</v>
      </c>
      <c r="CL988" t="s">
        <v>132</v>
      </c>
      <c r="CM988" t="s">
        <v>162</v>
      </c>
      <c r="CN988" t="s">
        <v>133</v>
      </c>
      <c r="CP988" t="s">
        <v>111</v>
      </c>
      <c r="CQ988" t="s">
        <v>134</v>
      </c>
      <c r="CR988" t="s">
        <v>111</v>
      </c>
      <c r="CS988" t="s">
        <v>111</v>
      </c>
      <c r="CT988" t="s">
        <v>119</v>
      </c>
      <c r="CU988" t="s">
        <v>134</v>
      </c>
      <c r="CV988" t="s">
        <v>119</v>
      </c>
      <c r="CW988" t="s">
        <v>859</v>
      </c>
      <c r="CX988">
        <v>16702358165</v>
      </c>
      <c r="CY988" t="s">
        <v>2379</v>
      </c>
      <c r="CZ988" t="s">
        <v>119</v>
      </c>
      <c r="DA988" t="s">
        <v>134</v>
      </c>
      <c r="DB988" t="s">
        <v>111</v>
      </c>
      <c r="DC988" t="s">
        <v>2375</v>
      </c>
      <c r="DD988" t="s">
        <v>2376</v>
      </c>
      <c r="DE988" t="s">
        <v>1657</v>
      </c>
      <c r="DF988" t="s">
        <v>2386</v>
      </c>
      <c r="DG988" t="s">
        <v>2379</v>
      </c>
    </row>
    <row r="989" spans="1:111" ht="15" customHeight="1" x14ac:dyDescent="0.25">
      <c r="A989" t="s">
        <v>4008</v>
      </c>
      <c r="B989" t="s">
        <v>109</v>
      </c>
      <c r="C989" s="1">
        <v>44145.723203587964</v>
      </c>
      <c r="D989" s="1">
        <v>44203</v>
      </c>
      <c r="E989" t="s">
        <v>138</v>
      </c>
      <c r="F989" s="1">
        <v>44166.791666666664</v>
      </c>
      <c r="G989" t="s">
        <v>111</v>
      </c>
      <c r="H989" t="s">
        <v>111</v>
      </c>
      <c r="I989" t="s">
        <v>111</v>
      </c>
      <c r="J989" t="s">
        <v>2286</v>
      </c>
      <c r="K989" t="s">
        <v>2286</v>
      </c>
      <c r="L989" t="s">
        <v>2287</v>
      </c>
      <c r="M989" t="s">
        <v>3950</v>
      </c>
      <c r="N989" t="s">
        <v>116</v>
      </c>
      <c r="O989" t="s">
        <v>117</v>
      </c>
      <c r="P989">
        <v>96950</v>
      </c>
      <c r="Q989" t="s">
        <v>118</v>
      </c>
      <c r="S989">
        <v>16702342856</v>
      </c>
      <c r="U989">
        <v>56132</v>
      </c>
      <c r="V989" t="s">
        <v>120</v>
      </c>
      <c r="X989" t="s">
        <v>2288</v>
      </c>
      <c r="Y989" t="s">
        <v>2289</v>
      </c>
      <c r="Z989" t="s">
        <v>2290</v>
      </c>
      <c r="AA989" t="s">
        <v>123</v>
      </c>
      <c r="AB989" t="s">
        <v>2287</v>
      </c>
      <c r="AC989" t="s">
        <v>3950</v>
      </c>
      <c r="AD989" t="s">
        <v>116</v>
      </c>
      <c r="AE989" t="s">
        <v>117</v>
      </c>
      <c r="AF989">
        <v>96950</v>
      </c>
      <c r="AG989" t="s">
        <v>118</v>
      </c>
      <c r="AH989" t="s">
        <v>119</v>
      </c>
      <c r="AI989">
        <v>16702342856</v>
      </c>
      <c r="AK989" t="s">
        <v>2291</v>
      </c>
      <c r="BC989" t="str">
        <f>"37-2012.00"</f>
        <v>37-2012.00</v>
      </c>
      <c r="BD989" t="s">
        <v>424</v>
      </c>
      <c r="BE989" t="s">
        <v>4009</v>
      </c>
      <c r="BF989" t="s">
        <v>4010</v>
      </c>
      <c r="BG989">
        <v>3</v>
      </c>
      <c r="BI989" s="1">
        <v>44168</v>
      </c>
      <c r="BJ989" s="1">
        <v>44532</v>
      </c>
      <c r="BM989">
        <v>35</v>
      </c>
      <c r="BN989">
        <v>5</v>
      </c>
      <c r="BO989">
        <v>5</v>
      </c>
      <c r="BP989">
        <v>5</v>
      </c>
      <c r="BQ989">
        <v>5</v>
      </c>
      <c r="BR989">
        <v>5</v>
      </c>
      <c r="BS989">
        <v>5</v>
      </c>
      <c r="BT989">
        <v>5</v>
      </c>
      <c r="BU989" t="str">
        <f>"10:00 AM"</f>
        <v>10:00 AM</v>
      </c>
      <c r="BV989" t="str">
        <f>"3:00 PM"</f>
        <v>3:00 PM</v>
      </c>
      <c r="BW989" t="s">
        <v>128</v>
      </c>
      <c r="BX989">
        <v>0</v>
      </c>
      <c r="BY989">
        <v>3</v>
      </c>
      <c r="BZ989" t="s">
        <v>111</v>
      </c>
      <c r="CA989">
        <v>0</v>
      </c>
      <c r="CB989" t="s">
        <v>4011</v>
      </c>
      <c r="CC989" t="s">
        <v>2287</v>
      </c>
      <c r="CD989" t="s">
        <v>3950</v>
      </c>
      <c r="CE989" t="s">
        <v>116</v>
      </c>
      <c r="CF989" t="s">
        <v>117</v>
      </c>
      <c r="CG989">
        <v>96950</v>
      </c>
      <c r="CH989" s="3">
        <v>7.59</v>
      </c>
      <c r="CI989" s="3">
        <v>7.59</v>
      </c>
      <c r="CJ989" s="3">
        <v>11.39</v>
      </c>
      <c r="CK989" s="3">
        <v>11.39</v>
      </c>
      <c r="CL989" t="s">
        <v>132</v>
      </c>
      <c r="CM989" t="s">
        <v>286</v>
      </c>
      <c r="CN989" t="s">
        <v>133</v>
      </c>
      <c r="CP989" t="s">
        <v>111</v>
      </c>
      <c r="CQ989" t="s">
        <v>134</v>
      </c>
      <c r="CR989" t="s">
        <v>111</v>
      </c>
      <c r="CS989" t="s">
        <v>134</v>
      </c>
      <c r="CT989" t="s">
        <v>119</v>
      </c>
      <c r="CU989" t="s">
        <v>134</v>
      </c>
      <c r="CV989" t="s">
        <v>119</v>
      </c>
      <c r="CW989" t="s">
        <v>4012</v>
      </c>
      <c r="CX989">
        <v>16707890152</v>
      </c>
      <c r="CY989" t="s">
        <v>2291</v>
      </c>
      <c r="CZ989" t="s">
        <v>286</v>
      </c>
      <c r="DA989" t="s">
        <v>134</v>
      </c>
      <c r="DB989" t="s">
        <v>111</v>
      </c>
    </row>
    <row r="990" spans="1:111" ht="15" customHeight="1" x14ac:dyDescent="0.25">
      <c r="A990" t="s">
        <v>2101</v>
      </c>
      <c r="B990" t="s">
        <v>137</v>
      </c>
      <c r="C990" s="1">
        <v>44145.852761111113</v>
      </c>
      <c r="D990" s="1">
        <v>44200</v>
      </c>
      <c r="E990" t="s">
        <v>138</v>
      </c>
      <c r="F990" s="1">
        <v>44255.791666666664</v>
      </c>
      <c r="G990" t="s">
        <v>134</v>
      </c>
      <c r="H990" t="s">
        <v>111</v>
      </c>
      <c r="I990" t="s">
        <v>111</v>
      </c>
      <c r="J990" t="s">
        <v>2102</v>
      </c>
      <c r="K990" t="s">
        <v>119</v>
      </c>
      <c r="L990" t="s">
        <v>2103</v>
      </c>
      <c r="M990" t="s">
        <v>2104</v>
      </c>
      <c r="N990" t="s">
        <v>154</v>
      </c>
      <c r="O990" t="s">
        <v>117</v>
      </c>
      <c r="P990">
        <v>96950</v>
      </c>
      <c r="Q990" t="s">
        <v>118</v>
      </c>
      <c r="R990" t="s">
        <v>273</v>
      </c>
      <c r="S990">
        <v>16703226624</v>
      </c>
      <c r="T990">
        <v>2401</v>
      </c>
      <c r="U990">
        <v>42512</v>
      </c>
      <c r="V990" t="s">
        <v>120</v>
      </c>
      <c r="X990" t="s">
        <v>2105</v>
      </c>
      <c r="Y990" t="s">
        <v>1190</v>
      </c>
      <c r="Z990" t="s">
        <v>2106</v>
      </c>
      <c r="AA990" t="s">
        <v>174</v>
      </c>
      <c r="AB990" t="s">
        <v>2103</v>
      </c>
      <c r="AC990" t="s">
        <v>2104</v>
      </c>
      <c r="AD990" t="s">
        <v>154</v>
      </c>
      <c r="AE990" t="s">
        <v>117</v>
      </c>
      <c r="AF990">
        <v>96950</v>
      </c>
      <c r="AG990" t="s">
        <v>118</v>
      </c>
      <c r="AH990" t="s">
        <v>273</v>
      </c>
      <c r="AI990">
        <v>16703226624</v>
      </c>
      <c r="AJ990">
        <v>2401</v>
      </c>
      <c r="AK990" t="s">
        <v>2107</v>
      </c>
      <c r="BC990" t="str">
        <f>"15-1152.00"</f>
        <v>15-1152.00</v>
      </c>
      <c r="BD990" t="s">
        <v>1605</v>
      </c>
      <c r="BE990" t="s">
        <v>2108</v>
      </c>
      <c r="BF990" t="s">
        <v>2109</v>
      </c>
      <c r="BG990">
        <v>1</v>
      </c>
      <c r="BH990">
        <v>1</v>
      </c>
      <c r="BI990" s="1">
        <v>44257</v>
      </c>
      <c r="BJ990" s="1">
        <v>44621</v>
      </c>
      <c r="BK990" s="1">
        <v>44257</v>
      </c>
      <c r="BL990" s="1">
        <v>44621</v>
      </c>
      <c r="BM990">
        <v>40</v>
      </c>
      <c r="BN990">
        <v>0</v>
      </c>
      <c r="BO990">
        <v>8</v>
      </c>
      <c r="BP990">
        <v>8</v>
      </c>
      <c r="BQ990">
        <v>8</v>
      </c>
      <c r="BR990">
        <v>8</v>
      </c>
      <c r="BS990">
        <v>8</v>
      </c>
      <c r="BT990">
        <v>0</v>
      </c>
      <c r="BU990" t="str">
        <f>"8:00 AM"</f>
        <v>8:00 AM</v>
      </c>
      <c r="BV990" t="str">
        <f>"5:00 PM"</f>
        <v>5:00 PM</v>
      </c>
      <c r="BW990" t="s">
        <v>349</v>
      </c>
      <c r="BX990">
        <v>3</v>
      </c>
      <c r="BY990">
        <v>48</v>
      </c>
      <c r="BZ990" t="s">
        <v>111</v>
      </c>
      <c r="CA990">
        <v>0</v>
      </c>
      <c r="CB990" t="s">
        <v>2110</v>
      </c>
      <c r="CC990" t="s">
        <v>2103</v>
      </c>
      <c r="CD990" t="s">
        <v>2104</v>
      </c>
      <c r="CE990" t="s">
        <v>154</v>
      </c>
      <c r="CF990" t="s">
        <v>117</v>
      </c>
      <c r="CG990">
        <v>96950</v>
      </c>
      <c r="CH990" s="3">
        <v>13.59</v>
      </c>
      <c r="CI990" s="3">
        <v>13.59</v>
      </c>
      <c r="CJ990" s="3">
        <v>20.39</v>
      </c>
      <c r="CK990" s="3">
        <v>20.39</v>
      </c>
      <c r="CL990" t="s">
        <v>132</v>
      </c>
      <c r="CN990" t="s">
        <v>133</v>
      </c>
      <c r="CP990" t="s">
        <v>111</v>
      </c>
      <c r="CQ990" t="s">
        <v>134</v>
      </c>
      <c r="CR990" t="s">
        <v>111</v>
      </c>
      <c r="CS990" t="s">
        <v>134</v>
      </c>
      <c r="CT990" t="s">
        <v>134</v>
      </c>
      <c r="CU990" t="s">
        <v>134</v>
      </c>
      <c r="CV990" t="s">
        <v>119</v>
      </c>
      <c r="CW990" t="s">
        <v>2111</v>
      </c>
      <c r="CX990">
        <v>16703226624</v>
      </c>
      <c r="CY990" t="s">
        <v>2107</v>
      </c>
      <c r="CZ990" t="s">
        <v>119</v>
      </c>
      <c r="DA990" t="s">
        <v>134</v>
      </c>
      <c r="DB990" t="s">
        <v>111</v>
      </c>
      <c r="DC990" t="s">
        <v>2112</v>
      </c>
      <c r="DD990" t="s">
        <v>2113</v>
      </c>
      <c r="DE990" t="s">
        <v>1012</v>
      </c>
      <c r="DG990" t="s">
        <v>2114</v>
      </c>
    </row>
    <row r="991" spans="1:111" ht="15" customHeight="1" x14ac:dyDescent="0.25">
      <c r="A991" t="s">
        <v>7444</v>
      </c>
      <c r="B991" t="s">
        <v>137</v>
      </c>
      <c r="C991" s="1">
        <v>44145.892710532411</v>
      </c>
      <c r="D991" s="1">
        <v>44196</v>
      </c>
      <c r="E991" t="s">
        <v>138</v>
      </c>
      <c r="F991" s="1">
        <v>44102.833333333336</v>
      </c>
      <c r="G991" t="s">
        <v>134</v>
      </c>
      <c r="H991" t="s">
        <v>111</v>
      </c>
      <c r="I991" t="s">
        <v>111</v>
      </c>
      <c r="J991" t="s">
        <v>7058</v>
      </c>
      <c r="L991" t="s">
        <v>579</v>
      </c>
      <c r="N991" t="s">
        <v>116</v>
      </c>
      <c r="O991" t="s">
        <v>117</v>
      </c>
      <c r="P991">
        <v>96950</v>
      </c>
      <c r="Q991" t="s">
        <v>118</v>
      </c>
      <c r="S991">
        <v>16709896838</v>
      </c>
      <c r="U991">
        <v>56152</v>
      </c>
      <c r="V991" t="s">
        <v>120</v>
      </c>
      <c r="X991" t="s">
        <v>580</v>
      </c>
      <c r="Y991" t="s">
        <v>581</v>
      </c>
      <c r="Z991" t="s">
        <v>582</v>
      </c>
      <c r="AA991" t="s">
        <v>7445</v>
      </c>
      <c r="AB991" t="s">
        <v>579</v>
      </c>
      <c r="AD991" t="s">
        <v>116</v>
      </c>
      <c r="AE991" t="s">
        <v>117</v>
      </c>
      <c r="AF991">
        <v>96950</v>
      </c>
      <c r="AG991" t="s">
        <v>118</v>
      </c>
      <c r="AI991">
        <v>16702356072</v>
      </c>
      <c r="AK991" t="s">
        <v>584</v>
      </c>
      <c r="BC991" t="str">
        <f>"39-7011.00"</f>
        <v>39-7011.00</v>
      </c>
      <c r="BD991" t="s">
        <v>244</v>
      </c>
      <c r="BE991" t="s">
        <v>7446</v>
      </c>
      <c r="BF991" t="s">
        <v>246</v>
      </c>
      <c r="BG991">
        <v>17</v>
      </c>
      <c r="BH991">
        <v>17</v>
      </c>
      <c r="BI991" s="1">
        <v>44105</v>
      </c>
      <c r="BJ991" s="1">
        <v>44469</v>
      </c>
      <c r="BK991" s="1">
        <v>44200</v>
      </c>
      <c r="BL991" s="1">
        <v>44469</v>
      </c>
      <c r="BM991">
        <v>40</v>
      </c>
      <c r="BN991">
        <v>0</v>
      </c>
      <c r="BO991">
        <v>8</v>
      </c>
      <c r="BP991">
        <v>8</v>
      </c>
      <c r="BQ991">
        <v>8</v>
      </c>
      <c r="BR991">
        <v>8</v>
      </c>
      <c r="BS991">
        <v>8</v>
      </c>
      <c r="BT991">
        <v>0</v>
      </c>
      <c r="BU991" t="str">
        <f>"8:00 AM"</f>
        <v>8:00 AM</v>
      </c>
      <c r="BV991" t="str">
        <f>"5:00 PM"</f>
        <v>5:00 PM</v>
      </c>
      <c r="BW991" t="s">
        <v>162</v>
      </c>
      <c r="BX991">
        <v>0</v>
      </c>
      <c r="BY991">
        <v>12</v>
      </c>
      <c r="BZ991" t="s">
        <v>111</v>
      </c>
      <c r="CA991">
        <v>0</v>
      </c>
      <c r="CB991" t="s">
        <v>7447</v>
      </c>
      <c r="CC991" t="s">
        <v>7448</v>
      </c>
      <c r="CD991" t="s">
        <v>7449</v>
      </c>
      <c r="CE991" t="s">
        <v>116</v>
      </c>
      <c r="CF991" t="s">
        <v>117</v>
      </c>
      <c r="CG991">
        <v>96950</v>
      </c>
      <c r="CH991" s="3">
        <v>12.14</v>
      </c>
      <c r="CI991" s="3">
        <v>12.14</v>
      </c>
      <c r="CJ991" s="3">
        <v>18.21</v>
      </c>
      <c r="CK991" s="3">
        <v>18.21</v>
      </c>
      <c r="CL991" t="s">
        <v>132</v>
      </c>
      <c r="CM991" t="s">
        <v>119</v>
      </c>
      <c r="CN991" t="s">
        <v>133</v>
      </c>
      <c r="CP991" t="s">
        <v>111</v>
      </c>
      <c r="CQ991" t="s">
        <v>134</v>
      </c>
      <c r="CR991" t="s">
        <v>134</v>
      </c>
      <c r="CS991" t="s">
        <v>134</v>
      </c>
      <c r="CT991" t="s">
        <v>119</v>
      </c>
      <c r="CU991" t="s">
        <v>134</v>
      </c>
      <c r="CV991" t="s">
        <v>119</v>
      </c>
      <c r="CW991" t="s">
        <v>286</v>
      </c>
      <c r="CX991">
        <v>16709896838</v>
      </c>
      <c r="CY991" t="s">
        <v>584</v>
      </c>
      <c r="CZ991" t="s">
        <v>119</v>
      </c>
      <c r="DA991" t="s">
        <v>134</v>
      </c>
      <c r="DB991" t="s">
        <v>111</v>
      </c>
    </row>
    <row r="992" spans="1:111" ht="15" customHeight="1" x14ac:dyDescent="0.25">
      <c r="A992" t="s">
        <v>8471</v>
      </c>
      <c r="B992" t="s">
        <v>137</v>
      </c>
      <c r="C992" s="1">
        <v>44145.973173958337</v>
      </c>
      <c r="D992" s="1">
        <v>44183</v>
      </c>
      <c r="E992" t="s">
        <v>138</v>
      </c>
      <c r="F992" s="1">
        <v>44195.791666666664</v>
      </c>
      <c r="G992" t="s">
        <v>111</v>
      </c>
      <c r="H992" t="s">
        <v>111</v>
      </c>
      <c r="I992" t="s">
        <v>111</v>
      </c>
      <c r="J992" t="s">
        <v>8415</v>
      </c>
      <c r="L992" t="s">
        <v>7886</v>
      </c>
      <c r="M992" t="s">
        <v>7887</v>
      </c>
      <c r="N992" t="s">
        <v>154</v>
      </c>
      <c r="O992" t="s">
        <v>117</v>
      </c>
      <c r="P992">
        <v>96950</v>
      </c>
      <c r="Q992" t="s">
        <v>118</v>
      </c>
      <c r="S992">
        <v>16702346552</v>
      </c>
      <c r="U992">
        <v>54137</v>
      </c>
      <c r="V992" t="s">
        <v>120</v>
      </c>
      <c r="X992" t="s">
        <v>1898</v>
      </c>
      <c r="Y992" t="s">
        <v>7888</v>
      </c>
      <c r="Z992" t="s">
        <v>7889</v>
      </c>
      <c r="AA992" t="s">
        <v>7890</v>
      </c>
      <c r="AB992" t="s">
        <v>7886</v>
      </c>
      <c r="AC992" t="s">
        <v>7887</v>
      </c>
      <c r="AD992" t="s">
        <v>154</v>
      </c>
      <c r="AE992" t="s">
        <v>117</v>
      </c>
      <c r="AF992">
        <v>96950</v>
      </c>
      <c r="AG992" t="s">
        <v>118</v>
      </c>
      <c r="AI992">
        <v>16702346552</v>
      </c>
      <c r="AK992" t="s">
        <v>8416</v>
      </c>
      <c r="BC992" t="str">
        <f>"17-3031.01"</f>
        <v>17-3031.01</v>
      </c>
      <c r="BD992" t="s">
        <v>8472</v>
      </c>
      <c r="BE992" t="s">
        <v>8473</v>
      </c>
      <c r="BF992" t="s">
        <v>8474</v>
      </c>
      <c r="BG992">
        <v>1</v>
      </c>
      <c r="BH992">
        <v>1</v>
      </c>
      <c r="BI992" s="1">
        <v>44197</v>
      </c>
      <c r="BJ992" s="1">
        <v>44561</v>
      </c>
      <c r="BK992" s="1">
        <v>44197</v>
      </c>
      <c r="BL992" s="1">
        <v>44561</v>
      </c>
      <c r="BM992">
        <v>40</v>
      </c>
      <c r="BN992">
        <v>0</v>
      </c>
      <c r="BO992">
        <v>8</v>
      </c>
      <c r="BP992">
        <v>8</v>
      </c>
      <c r="BQ992">
        <v>8</v>
      </c>
      <c r="BR992">
        <v>8</v>
      </c>
      <c r="BS992">
        <v>8</v>
      </c>
      <c r="BT992">
        <v>0</v>
      </c>
      <c r="BU992" t="str">
        <f>"8:00 AM"</f>
        <v>8:00 AM</v>
      </c>
      <c r="BV992" t="str">
        <f>"5:00 PM"</f>
        <v>5:00 PM</v>
      </c>
      <c r="BW992" t="s">
        <v>349</v>
      </c>
      <c r="BX992">
        <v>0</v>
      </c>
      <c r="BY992">
        <v>24</v>
      </c>
      <c r="BZ992" t="s">
        <v>111</v>
      </c>
      <c r="CA992">
        <v>0</v>
      </c>
      <c r="CB992" t="s">
        <v>8475</v>
      </c>
      <c r="CC992" t="s">
        <v>7887</v>
      </c>
      <c r="CE992" t="s">
        <v>154</v>
      </c>
      <c r="CF992" t="s">
        <v>117</v>
      </c>
      <c r="CG992">
        <v>96950</v>
      </c>
      <c r="CH992" s="3">
        <v>15.37</v>
      </c>
      <c r="CI992" s="3">
        <v>16.28</v>
      </c>
      <c r="CJ992" s="3">
        <v>0</v>
      </c>
      <c r="CK992" s="3">
        <v>0</v>
      </c>
      <c r="CL992" t="s">
        <v>132</v>
      </c>
      <c r="CM992" t="s">
        <v>119</v>
      </c>
      <c r="CN992" t="s">
        <v>133</v>
      </c>
      <c r="CP992" t="s">
        <v>111</v>
      </c>
      <c r="CQ992" t="s">
        <v>134</v>
      </c>
      <c r="CR992" t="s">
        <v>134</v>
      </c>
      <c r="CS992" t="s">
        <v>111</v>
      </c>
      <c r="CT992" t="s">
        <v>119</v>
      </c>
      <c r="CU992" t="s">
        <v>134</v>
      </c>
      <c r="CV992" t="s">
        <v>119</v>
      </c>
      <c r="CW992" t="s">
        <v>8476</v>
      </c>
      <c r="CX992">
        <v>16702346552</v>
      </c>
      <c r="CY992" t="s">
        <v>8416</v>
      </c>
      <c r="CZ992" t="s">
        <v>119</v>
      </c>
      <c r="DA992" t="s">
        <v>134</v>
      </c>
      <c r="DB992" t="s">
        <v>111</v>
      </c>
    </row>
    <row r="993" spans="1:111" ht="15" customHeight="1" x14ac:dyDescent="0.25">
      <c r="A993" t="s">
        <v>4683</v>
      </c>
      <c r="B993" t="s">
        <v>193</v>
      </c>
      <c r="C993" s="1">
        <v>44146.043475347222</v>
      </c>
      <c r="D993" s="1">
        <v>44198</v>
      </c>
      <c r="E993" t="s">
        <v>110</v>
      </c>
      <c r="G993" t="s">
        <v>134</v>
      </c>
      <c r="H993" t="s">
        <v>111</v>
      </c>
      <c r="I993" t="s">
        <v>111</v>
      </c>
      <c r="J993" t="s">
        <v>3878</v>
      </c>
      <c r="L993" t="s">
        <v>4684</v>
      </c>
      <c r="M993" t="s">
        <v>4685</v>
      </c>
      <c r="N993" t="s">
        <v>116</v>
      </c>
      <c r="O993" t="s">
        <v>117</v>
      </c>
      <c r="P993">
        <v>96950</v>
      </c>
      <c r="Q993" t="s">
        <v>118</v>
      </c>
      <c r="S993">
        <v>16716833844</v>
      </c>
      <c r="U993">
        <v>561720</v>
      </c>
      <c r="V993" t="s">
        <v>120</v>
      </c>
      <c r="X993" t="s">
        <v>4686</v>
      </c>
      <c r="Y993" t="s">
        <v>4687</v>
      </c>
      <c r="Z993" t="s">
        <v>4688</v>
      </c>
      <c r="AA993" t="s">
        <v>4689</v>
      </c>
      <c r="AB993" t="s">
        <v>4690</v>
      </c>
      <c r="AC993" t="s">
        <v>4685</v>
      </c>
      <c r="AD993" t="s">
        <v>116</v>
      </c>
      <c r="AE993" t="s">
        <v>117</v>
      </c>
      <c r="AF993">
        <v>96950</v>
      </c>
      <c r="AG993" t="s">
        <v>118</v>
      </c>
      <c r="AI993">
        <v>16716833844</v>
      </c>
      <c r="AK993" t="s">
        <v>4691</v>
      </c>
      <c r="BC993" t="str">
        <f>"37-2011.00"</f>
        <v>37-2011.00</v>
      </c>
      <c r="BD993" t="s">
        <v>898</v>
      </c>
      <c r="BE993" t="s">
        <v>4692</v>
      </c>
      <c r="BF993" t="s">
        <v>779</v>
      </c>
      <c r="BG993">
        <v>26</v>
      </c>
      <c r="BI993" s="1">
        <v>44105</v>
      </c>
      <c r="BJ993" s="1">
        <v>45199</v>
      </c>
      <c r="BM993">
        <v>35</v>
      </c>
      <c r="BN993">
        <v>0</v>
      </c>
      <c r="BO993">
        <v>7</v>
      </c>
      <c r="BP993">
        <v>7</v>
      </c>
      <c r="BQ993">
        <v>7</v>
      </c>
      <c r="BR993">
        <v>7</v>
      </c>
      <c r="BS993">
        <v>7</v>
      </c>
      <c r="BT993">
        <v>0</v>
      </c>
      <c r="BU993" t="str">
        <f>"8:00 PM"</f>
        <v>8:00 PM</v>
      </c>
      <c r="BV993" t="str">
        <f>"4:00 PM"</f>
        <v>4:00 PM</v>
      </c>
      <c r="BW993" t="s">
        <v>162</v>
      </c>
      <c r="BX993">
        <v>0</v>
      </c>
      <c r="BY993">
        <v>0</v>
      </c>
      <c r="BZ993" t="s">
        <v>111</v>
      </c>
      <c r="CA993">
        <v>0</v>
      </c>
      <c r="CB993" s="2" t="s">
        <v>4693</v>
      </c>
      <c r="CC993" t="s">
        <v>4684</v>
      </c>
      <c r="CD993" t="s">
        <v>4685</v>
      </c>
      <c r="CE993" t="s">
        <v>116</v>
      </c>
      <c r="CF993" t="s">
        <v>117</v>
      </c>
      <c r="CG993">
        <v>96950</v>
      </c>
      <c r="CH993" s="3">
        <v>8.0500000000000007</v>
      </c>
      <c r="CI993" s="3">
        <v>8.0500000000000007</v>
      </c>
      <c r="CJ993" s="3">
        <v>12.08</v>
      </c>
      <c r="CK993" s="3">
        <v>12.08</v>
      </c>
      <c r="CL993" t="s">
        <v>132</v>
      </c>
      <c r="CM993" t="s">
        <v>268</v>
      </c>
      <c r="CN993" t="s">
        <v>133</v>
      </c>
      <c r="CP993" t="s">
        <v>111</v>
      </c>
      <c r="CQ993" t="s">
        <v>134</v>
      </c>
      <c r="CR993" t="s">
        <v>134</v>
      </c>
      <c r="CS993" t="s">
        <v>134</v>
      </c>
      <c r="CT993" t="s">
        <v>119</v>
      </c>
      <c r="CU993" t="s">
        <v>134</v>
      </c>
      <c r="CV993" t="s">
        <v>119</v>
      </c>
      <c r="CW993" t="s">
        <v>509</v>
      </c>
      <c r="CX993">
        <v>16716833844</v>
      </c>
      <c r="CY993" t="s">
        <v>3883</v>
      </c>
      <c r="CZ993" t="s">
        <v>119</v>
      </c>
      <c r="DA993" t="s">
        <v>134</v>
      </c>
      <c r="DB993" t="s">
        <v>111</v>
      </c>
    </row>
    <row r="994" spans="1:111" ht="15" customHeight="1" x14ac:dyDescent="0.25">
      <c r="A994" t="s">
        <v>7462</v>
      </c>
      <c r="B994" t="s">
        <v>137</v>
      </c>
      <c r="C994" s="1">
        <v>44146.04909803241</v>
      </c>
      <c r="D994" s="1">
        <v>44200</v>
      </c>
      <c r="E994" t="s">
        <v>110</v>
      </c>
      <c r="G994" t="s">
        <v>134</v>
      </c>
      <c r="H994" t="s">
        <v>111</v>
      </c>
      <c r="I994" t="s">
        <v>111</v>
      </c>
      <c r="J994" t="s">
        <v>3878</v>
      </c>
      <c r="L994" t="s">
        <v>4684</v>
      </c>
      <c r="N994" t="s">
        <v>116</v>
      </c>
      <c r="O994" t="s">
        <v>117</v>
      </c>
      <c r="P994">
        <v>96950</v>
      </c>
      <c r="Q994" t="s">
        <v>118</v>
      </c>
      <c r="S994">
        <v>16716833844</v>
      </c>
      <c r="U994">
        <v>561720</v>
      </c>
      <c r="V994" t="s">
        <v>120</v>
      </c>
      <c r="X994" t="s">
        <v>7463</v>
      </c>
      <c r="Y994" t="s">
        <v>4687</v>
      </c>
      <c r="Z994" t="s">
        <v>4688</v>
      </c>
      <c r="AA994" t="s">
        <v>4689</v>
      </c>
      <c r="AB994" t="s">
        <v>4690</v>
      </c>
      <c r="AC994" t="s">
        <v>4685</v>
      </c>
      <c r="AD994" t="s">
        <v>116</v>
      </c>
      <c r="AE994" t="s">
        <v>117</v>
      </c>
      <c r="AF994">
        <v>96950</v>
      </c>
      <c r="AG994" t="s">
        <v>118</v>
      </c>
      <c r="AI994">
        <v>16716833844</v>
      </c>
      <c r="AK994" t="s">
        <v>3883</v>
      </c>
      <c r="BC994" t="str">
        <f>"37-2011.00"</f>
        <v>37-2011.00</v>
      </c>
      <c r="BD994" t="s">
        <v>898</v>
      </c>
      <c r="BE994" t="s">
        <v>7464</v>
      </c>
      <c r="BF994" t="s">
        <v>779</v>
      </c>
      <c r="BG994">
        <v>20</v>
      </c>
      <c r="BH994">
        <v>20</v>
      </c>
      <c r="BI994" s="1">
        <v>44105</v>
      </c>
      <c r="BJ994" s="1">
        <v>45199</v>
      </c>
      <c r="BK994" s="1">
        <v>44201</v>
      </c>
      <c r="BL994" s="1">
        <v>45199</v>
      </c>
      <c r="BM994">
        <v>35</v>
      </c>
      <c r="BN994">
        <v>0</v>
      </c>
      <c r="BO994">
        <v>7</v>
      </c>
      <c r="BP994">
        <v>7</v>
      </c>
      <c r="BQ994">
        <v>7</v>
      </c>
      <c r="BR994">
        <v>7</v>
      </c>
      <c r="BS994">
        <v>7</v>
      </c>
      <c r="BT994">
        <v>0</v>
      </c>
      <c r="BU994" t="str">
        <f>"8:00 AM"</f>
        <v>8:00 AM</v>
      </c>
      <c r="BV994" t="str">
        <f>"4:00 PM"</f>
        <v>4:00 PM</v>
      </c>
      <c r="BW994" t="s">
        <v>162</v>
      </c>
      <c r="BX994">
        <v>0</v>
      </c>
      <c r="BY994">
        <v>0</v>
      </c>
      <c r="BZ994" t="s">
        <v>111</v>
      </c>
      <c r="CA994">
        <v>0</v>
      </c>
      <c r="CB994" s="2" t="s">
        <v>4693</v>
      </c>
      <c r="CC994" t="s">
        <v>4684</v>
      </c>
      <c r="CD994" t="s">
        <v>4685</v>
      </c>
      <c r="CE994" t="s">
        <v>116</v>
      </c>
      <c r="CF994" t="s">
        <v>117</v>
      </c>
      <c r="CG994">
        <v>96950</v>
      </c>
      <c r="CH994" s="3">
        <v>8.0500000000000007</v>
      </c>
      <c r="CI994" s="3">
        <v>8.0500000000000007</v>
      </c>
      <c r="CJ994" s="3">
        <v>12.08</v>
      </c>
      <c r="CK994" s="3">
        <v>12.08</v>
      </c>
      <c r="CL994" t="s">
        <v>132</v>
      </c>
      <c r="CM994" t="s">
        <v>509</v>
      </c>
      <c r="CN994" t="s">
        <v>133</v>
      </c>
      <c r="CP994" t="s">
        <v>111</v>
      </c>
      <c r="CQ994" t="s">
        <v>134</v>
      </c>
      <c r="CR994" t="s">
        <v>134</v>
      </c>
      <c r="CS994" t="s">
        <v>134</v>
      </c>
      <c r="CT994" t="s">
        <v>119</v>
      </c>
      <c r="CU994" t="s">
        <v>134</v>
      </c>
      <c r="CV994" t="s">
        <v>119</v>
      </c>
      <c r="CW994" t="s">
        <v>509</v>
      </c>
      <c r="CX994">
        <v>16716833844</v>
      </c>
      <c r="CY994" t="s">
        <v>3883</v>
      </c>
      <c r="CZ994" t="s">
        <v>119</v>
      </c>
      <c r="DA994" t="s">
        <v>134</v>
      </c>
      <c r="DB994" t="s">
        <v>111</v>
      </c>
    </row>
    <row r="995" spans="1:111" ht="15" customHeight="1" x14ac:dyDescent="0.25">
      <c r="A995" t="s">
        <v>7925</v>
      </c>
      <c r="B995" t="s">
        <v>137</v>
      </c>
      <c r="C995" s="1">
        <v>44146.074541087961</v>
      </c>
      <c r="D995" s="1">
        <v>44195</v>
      </c>
      <c r="E995" t="s">
        <v>138</v>
      </c>
      <c r="F995" s="1">
        <v>44103.833333333336</v>
      </c>
      <c r="G995" t="s">
        <v>134</v>
      </c>
      <c r="H995" t="s">
        <v>111</v>
      </c>
      <c r="I995" t="s">
        <v>111</v>
      </c>
      <c r="J995" t="s">
        <v>7058</v>
      </c>
      <c r="L995" t="s">
        <v>579</v>
      </c>
      <c r="N995" t="s">
        <v>116</v>
      </c>
      <c r="O995" t="s">
        <v>117</v>
      </c>
      <c r="P995">
        <v>96950</v>
      </c>
      <c r="Q995" t="s">
        <v>118</v>
      </c>
      <c r="S995">
        <v>16709896838</v>
      </c>
      <c r="U995">
        <v>56152</v>
      </c>
      <c r="V995" t="s">
        <v>120</v>
      </c>
      <c r="X995" t="s">
        <v>580</v>
      </c>
      <c r="Y995" t="s">
        <v>581</v>
      </c>
      <c r="Z995" t="s">
        <v>582</v>
      </c>
      <c r="AA995" t="s">
        <v>583</v>
      </c>
      <c r="AB995" t="s">
        <v>7926</v>
      </c>
      <c r="AD995" t="s">
        <v>116</v>
      </c>
      <c r="AE995" t="s">
        <v>117</v>
      </c>
      <c r="AF995">
        <v>96950</v>
      </c>
      <c r="AG995" t="s">
        <v>118</v>
      </c>
      <c r="AI995">
        <v>16702356072</v>
      </c>
      <c r="AK995" t="s">
        <v>584</v>
      </c>
      <c r="BC995" t="str">
        <f>"49-3023.01"</f>
        <v>49-3023.01</v>
      </c>
      <c r="BD995" t="s">
        <v>451</v>
      </c>
      <c r="BE995" t="s">
        <v>7927</v>
      </c>
      <c r="BF995" t="s">
        <v>7928</v>
      </c>
      <c r="BG995">
        <v>10</v>
      </c>
      <c r="BH995">
        <v>10</v>
      </c>
      <c r="BI995" s="1">
        <v>44105</v>
      </c>
      <c r="BJ995" s="1">
        <v>44469</v>
      </c>
      <c r="BK995" s="1">
        <v>44195</v>
      </c>
      <c r="BL995" s="1">
        <v>44469</v>
      </c>
      <c r="BM995">
        <v>40</v>
      </c>
      <c r="BN995">
        <v>0</v>
      </c>
      <c r="BO995">
        <v>8</v>
      </c>
      <c r="BP995">
        <v>8</v>
      </c>
      <c r="BQ995">
        <v>8</v>
      </c>
      <c r="BR995">
        <v>8</v>
      </c>
      <c r="BS995">
        <v>8</v>
      </c>
      <c r="BT995">
        <v>0</v>
      </c>
      <c r="BU995" t="str">
        <f>"8:00 AM"</f>
        <v>8:00 AM</v>
      </c>
      <c r="BV995" t="str">
        <f>"5:00 PM"</f>
        <v>5:00 PM</v>
      </c>
      <c r="BW995" t="s">
        <v>162</v>
      </c>
      <c r="BX995">
        <v>0</v>
      </c>
      <c r="BY995">
        <v>24</v>
      </c>
      <c r="BZ995" t="s">
        <v>111</v>
      </c>
      <c r="CA995">
        <v>0</v>
      </c>
      <c r="CB995" t="s">
        <v>7929</v>
      </c>
      <c r="CC995" t="s">
        <v>7448</v>
      </c>
      <c r="CD995" t="s">
        <v>7930</v>
      </c>
      <c r="CE995" t="s">
        <v>116</v>
      </c>
      <c r="CF995" t="s">
        <v>117</v>
      </c>
      <c r="CG995">
        <v>96950</v>
      </c>
      <c r="CH995" s="3">
        <v>8.75</v>
      </c>
      <c r="CI995" s="3">
        <v>8.75</v>
      </c>
      <c r="CJ995" s="3">
        <v>13.13</v>
      </c>
      <c r="CK995" s="3">
        <v>13.13</v>
      </c>
      <c r="CL995" t="s">
        <v>132</v>
      </c>
      <c r="CM995" t="s">
        <v>286</v>
      </c>
      <c r="CN995" t="s">
        <v>133</v>
      </c>
      <c r="CP995" t="s">
        <v>111</v>
      </c>
      <c r="CQ995" t="s">
        <v>134</v>
      </c>
      <c r="CR995" t="s">
        <v>111</v>
      </c>
      <c r="CS995" t="s">
        <v>134</v>
      </c>
      <c r="CT995" t="s">
        <v>119</v>
      </c>
      <c r="CU995" t="s">
        <v>134</v>
      </c>
      <c r="CV995" t="s">
        <v>119</v>
      </c>
      <c r="CW995" t="s">
        <v>286</v>
      </c>
      <c r="CX995">
        <v>16709896838</v>
      </c>
      <c r="CY995" t="s">
        <v>584</v>
      </c>
      <c r="CZ995" t="s">
        <v>119</v>
      </c>
      <c r="DA995" t="s">
        <v>134</v>
      </c>
      <c r="DB995" t="s">
        <v>111</v>
      </c>
    </row>
    <row r="996" spans="1:111" ht="15" customHeight="1" x14ac:dyDescent="0.25">
      <c r="A996" t="s">
        <v>5456</v>
      </c>
      <c r="B996" t="s">
        <v>137</v>
      </c>
      <c r="C996" s="1">
        <v>44146.078852777777</v>
      </c>
      <c r="D996" s="1">
        <v>44202</v>
      </c>
      <c r="E996" t="s">
        <v>110</v>
      </c>
      <c r="G996" t="s">
        <v>134</v>
      </c>
      <c r="H996" t="s">
        <v>111</v>
      </c>
      <c r="I996" t="s">
        <v>111</v>
      </c>
      <c r="J996" t="s">
        <v>5457</v>
      </c>
      <c r="K996" t="s">
        <v>5458</v>
      </c>
      <c r="L996" t="s">
        <v>5459</v>
      </c>
      <c r="M996" t="s">
        <v>4302</v>
      </c>
      <c r="N996" t="s">
        <v>116</v>
      </c>
      <c r="O996" t="s">
        <v>117</v>
      </c>
      <c r="P996">
        <v>96950</v>
      </c>
      <c r="Q996" t="s">
        <v>118</v>
      </c>
      <c r="S996">
        <v>16702342008</v>
      </c>
      <c r="U996">
        <v>561720</v>
      </c>
      <c r="V996" t="s">
        <v>120</v>
      </c>
      <c r="X996" t="s">
        <v>1289</v>
      </c>
      <c r="Y996" t="s">
        <v>3815</v>
      </c>
      <c r="Z996" t="s">
        <v>3286</v>
      </c>
      <c r="AA996" t="s">
        <v>4689</v>
      </c>
      <c r="AB996" t="s">
        <v>5459</v>
      </c>
      <c r="AC996" t="s">
        <v>4302</v>
      </c>
      <c r="AD996" t="s">
        <v>116</v>
      </c>
      <c r="AE996" t="s">
        <v>117</v>
      </c>
      <c r="AF996">
        <v>96950</v>
      </c>
      <c r="AG996" t="s">
        <v>118</v>
      </c>
      <c r="AI996">
        <v>16702342008</v>
      </c>
      <c r="AK996" t="s">
        <v>5460</v>
      </c>
      <c r="BC996" t="str">
        <f>"37-2012.00"</f>
        <v>37-2012.00</v>
      </c>
      <c r="BD996" t="s">
        <v>424</v>
      </c>
      <c r="BE996" t="s">
        <v>5461</v>
      </c>
      <c r="BF996" t="s">
        <v>5462</v>
      </c>
      <c r="BG996">
        <v>2</v>
      </c>
      <c r="BH996">
        <v>2</v>
      </c>
      <c r="BI996" s="1">
        <v>44105</v>
      </c>
      <c r="BJ996" s="1">
        <v>45199</v>
      </c>
      <c r="BK996" s="1">
        <v>44203</v>
      </c>
      <c r="BL996" s="1">
        <v>45199</v>
      </c>
      <c r="BM996">
        <v>35</v>
      </c>
      <c r="BN996">
        <v>0</v>
      </c>
      <c r="BO996">
        <v>7</v>
      </c>
      <c r="BP996">
        <v>7</v>
      </c>
      <c r="BQ996">
        <v>7</v>
      </c>
      <c r="BR996">
        <v>7</v>
      </c>
      <c r="BS996">
        <v>7</v>
      </c>
      <c r="BT996">
        <v>0</v>
      </c>
      <c r="BU996" t="str">
        <f>"8:00 AM"</f>
        <v>8:00 AM</v>
      </c>
      <c r="BV996" t="str">
        <f>"4:00 PM"</f>
        <v>4:00 PM</v>
      </c>
      <c r="BW996" t="s">
        <v>128</v>
      </c>
      <c r="BX996">
        <v>0</v>
      </c>
      <c r="BY996">
        <v>0</v>
      </c>
      <c r="BZ996" t="s">
        <v>111</v>
      </c>
      <c r="CA996">
        <v>0</v>
      </c>
      <c r="CB996" s="2" t="s">
        <v>5463</v>
      </c>
      <c r="CC996" t="s">
        <v>5459</v>
      </c>
      <c r="CD996" t="s">
        <v>4302</v>
      </c>
      <c r="CE996" t="s">
        <v>116</v>
      </c>
      <c r="CF996" t="s">
        <v>117</v>
      </c>
      <c r="CG996">
        <v>96950</v>
      </c>
      <c r="CH996" s="3">
        <v>7.59</v>
      </c>
      <c r="CI996" s="3">
        <v>7.59</v>
      </c>
      <c r="CJ996" s="3">
        <v>11.39</v>
      </c>
      <c r="CK996" s="3">
        <v>11.39</v>
      </c>
      <c r="CL996" t="s">
        <v>132</v>
      </c>
      <c r="CM996" t="s">
        <v>509</v>
      </c>
      <c r="CN996" t="s">
        <v>133</v>
      </c>
      <c r="CP996" t="s">
        <v>111</v>
      </c>
      <c r="CQ996" t="s">
        <v>134</v>
      </c>
      <c r="CR996" t="s">
        <v>134</v>
      </c>
      <c r="CS996" t="s">
        <v>134</v>
      </c>
      <c r="CT996" t="s">
        <v>119</v>
      </c>
      <c r="CU996" t="s">
        <v>134</v>
      </c>
      <c r="CV996" t="s">
        <v>119</v>
      </c>
      <c r="CW996" t="s">
        <v>509</v>
      </c>
      <c r="CX996">
        <v>16702342008</v>
      </c>
      <c r="CY996" t="s">
        <v>5460</v>
      </c>
      <c r="CZ996" t="s">
        <v>119</v>
      </c>
      <c r="DA996" t="s">
        <v>134</v>
      </c>
      <c r="DB996" t="s">
        <v>111</v>
      </c>
    </row>
    <row r="997" spans="1:111" ht="15" customHeight="1" x14ac:dyDescent="0.25">
      <c r="A997" t="s">
        <v>7057</v>
      </c>
      <c r="B997" t="s">
        <v>109</v>
      </c>
      <c r="C997" s="1">
        <v>44146.081602777776</v>
      </c>
      <c r="D997" s="1">
        <v>44211</v>
      </c>
      <c r="E997" t="s">
        <v>138</v>
      </c>
      <c r="F997" s="1">
        <v>44103.833333333336</v>
      </c>
      <c r="G997" t="s">
        <v>134</v>
      </c>
      <c r="H997" t="s">
        <v>111</v>
      </c>
      <c r="I997" t="s">
        <v>111</v>
      </c>
      <c r="J997" t="s">
        <v>7058</v>
      </c>
      <c r="L997" t="s">
        <v>579</v>
      </c>
      <c r="N997" t="s">
        <v>116</v>
      </c>
      <c r="O997" t="s">
        <v>117</v>
      </c>
      <c r="P997">
        <v>96950</v>
      </c>
      <c r="Q997" t="s">
        <v>118</v>
      </c>
      <c r="S997">
        <v>16709896838</v>
      </c>
      <c r="U997">
        <v>56152</v>
      </c>
      <c r="V997" t="s">
        <v>120</v>
      </c>
      <c r="X997" t="s">
        <v>580</v>
      </c>
      <c r="Y997" t="s">
        <v>581</v>
      </c>
      <c r="Z997" t="s">
        <v>582</v>
      </c>
      <c r="AA997" t="s">
        <v>583</v>
      </c>
      <c r="AB997" t="s">
        <v>579</v>
      </c>
      <c r="AD997" t="s">
        <v>116</v>
      </c>
      <c r="AE997" t="s">
        <v>117</v>
      </c>
      <c r="AF997">
        <v>96950</v>
      </c>
      <c r="AG997" t="s">
        <v>118</v>
      </c>
      <c r="AI997">
        <v>16702356072</v>
      </c>
      <c r="AK997" t="s">
        <v>584</v>
      </c>
      <c r="BC997" t="str">
        <f>"43-9061.00"</f>
        <v>43-9061.00</v>
      </c>
      <c r="BD997" t="s">
        <v>939</v>
      </c>
      <c r="BE997" t="s">
        <v>7059</v>
      </c>
      <c r="BF997" t="s">
        <v>7060</v>
      </c>
      <c r="BG997">
        <v>2</v>
      </c>
      <c r="BI997" s="1">
        <v>44105</v>
      </c>
      <c r="BJ997" s="1">
        <v>44469</v>
      </c>
      <c r="BM997">
        <v>40</v>
      </c>
      <c r="BN997">
        <v>0</v>
      </c>
      <c r="BO997">
        <v>8</v>
      </c>
      <c r="BP997">
        <v>8</v>
      </c>
      <c r="BQ997">
        <v>8</v>
      </c>
      <c r="BR997">
        <v>8</v>
      </c>
      <c r="BS997">
        <v>8</v>
      </c>
      <c r="BT997">
        <v>0</v>
      </c>
      <c r="BU997" t="str">
        <f>"8:00 AM"</f>
        <v>8:00 AM</v>
      </c>
      <c r="BV997" t="str">
        <f>"5:00 PM"</f>
        <v>5:00 PM</v>
      </c>
      <c r="BW997" t="s">
        <v>128</v>
      </c>
      <c r="BX997">
        <v>0</v>
      </c>
      <c r="BY997">
        <v>12</v>
      </c>
      <c r="BZ997" t="s">
        <v>111</v>
      </c>
      <c r="CA997">
        <v>0</v>
      </c>
      <c r="CB997" t="s">
        <v>7061</v>
      </c>
      <c r="CC997" t="s">
        <v>589</v>
      </c>
      <c r="CE997" t="s">
        <v>116</v>
      </c>
      <c r="CF997" t="s">
        <v>117</v>
      </c>
      <c r="CG997">
        <v>96950</v>
      </c>
      <c r="CH997" s="3">
        <v>11.05</v>
      </c>
      <c r="CI997" s="3">
        <v>11.05</v>
      </c>
      <c r="CJ997" s="3">
        <v>16.57</v>
      </c>
      <c r="CK997" s="3">
        <v>16.57</v>
      </c>
      <c r="CL997" t="s">
        <v>132</v>
      </c>
      <c r="CM997" t="s">
        <v>286</v>
      </c>
      <c r="CN997" t="s">
        <v>133</v>
      </c>
      <c r="CP997" t="s">
        <v>111</v>
      </c>
      <c r="CQ997" t="s">
        <v>134</v>
      </c>
      <c r="CR997" t="s">
        <v>111</v>
      </c>
      <c r="CS997" t="s">
        <v>134</v>
      </c>
      <c r="CT997" t="s">
        <v>119</v>
      </c>
      <c r="CU997" t="s">
        <v>134</v>
      </c>
      <c r="CV997" t="s">
        <v>119</v>
      </c>
      <c r="CW997" t="s">
        <v>286</v>
      </c>
      <c r="CX997">
        <v>16709896838</v>
      </c>
      <c r="CY997" t="s">
        <v>584</v>
      </c>
      <c r="CZ997" t="s">
        <v>119</v>
      </c>
      <c r="DA997" t="s">
        <v>134</v>
      </c>
      <c r="DB997" t="s">
        <v>111</v>
      </c>
    </row>
    <row r="998" spans="1:111" ht="15" customHeight="1" x14ac:dyDescent="0.25">
      <c r="A998" t="s">
        <v>577</v>
      </c>
      <c r="B998" t="s">
        <v>137</v>
      </c>
      <c r="C998" s="1">
        <v>44146.089199305556</v>
      </c>
      <c r="D998" s="1">
        <v>44194</v>
      </c>
      <c r="E998" t="s">
        <v>138</v>
      </c>
      <c r="F998" s="1">
        <v>44103.833333333336</v>
      </c>
      <c r="G998" t="s">
        <v>134</v>
      </c>
      <c r="H998" t="s">
        <v>111</v>
      </c>
      <c r="I998" t="s">
        <v>111</v>
      </c>
      <c r="J998" t="s">
        <v>578</v>
      </c>
      <c r="L998" t="s">
        <v>579</v>
      </c>
      <c r="N998" t="s">
        <v>116</v>
      </c>
      <c r="O998" t="s">
        <v>117</v>
      </c>
      <c r="P998">
        <v>96950</v>
      </c>
      <c r="Q998" t="s">
        <v>118</v>
      </c>
      <c r="S998">
        <v>16709896838</v>
      </c>
      <c r="U998">
        <v>56152</v>
      </c>
      <c r="V998" t="s">
        <v>120</v>
      </c>
      <c r="X998" t="s">
        <v>580</v>
      </c>
      <c r="Y998" t="s">
        <v>581</v>
      </c>
      <c r="Z998" t="s">
        <v>582</v>
      </c>
      <c r="AA998" t="s">
        <v>583</v>
      </c>
      <c r="AB998" t="s">
        <v>579</v>
      </c>
      <c r="AD998" t="s">
        <v>116</v>
      </c>
      <c r="AE998" t="s">
        <v>117</v>
      </c>
      <c r="AF998">
        <v>96950</v>
      </c>
      <c r="AG998" t="s">
        <v>118</v>
      </c>
      <c r="AI998">
        <v>16702356072</v>
      </c>
      <c r="AK998" t="s">
        <v>584</v>
      </c>
      <c r="BC998" t="str">
        <f>"35-3031.00"</f>
        <v>35-3031.00</v>
      </c>
      <c r="BD998" t="s">
        <v>585</v>
      </c>
      <c r="BE998" t="s">
        <v>586</v>
      </c>
      <c r="BF998" t="s">
        <v>587</v>
      </c>
      <c r="BG998">
        <v>3</v>
      </c>
      <c r="BH998">
        <v>3</v>
      </c>
      <c r="BI998" s="1">
        <v>44105</v>
      </c>
      <c r="BJ998" s="1">
        <v>44469</v>
      </c>
      <c r="BK998" s="1">
        <v>44194</v>
      </c>
      <c r="BL998" s="1">
        <v>44469</v>
      </c>
      <c r="BM998">
        <v>41</v>
      </c>
      <c r="BN998">
        <v>0</v>
      </c>
      <c r="BO998">
        <v>8</v>
      </c>
      <c r="BP998">
        <v>9</v>
      </c>
      <c r="BQ998">
        <v>8</v>
      </c>
      <c r="BR998">
        <v>8</v>
      </c>
      <c r="BS998">
        <v>8</v>
      </c>
      <c r="BT998">
        <v>0</v>
      </c>
      <c r="BU998" t="str">
        <f>"11:00 AM"</f>
        <v>11:00 AM</v>
      </c>
      <c r="BV998" t="str">
        <f>"7:00 PM"</f>
        <v>7:00 PM</v>
      </c>
      <c r="BW998" t="s">
        <v>162</v>
      </c>
      <c r="BX998">
        <v>0</v>
      </c>
      <c r="BY998">
        <v>3</v>
      </c>
      <c r="BZ998" t="s">
        <v>111</v>
      </c>
      <c r="CA998">
        <v>0</v>
      </c>
      <c r="CB998" t="s">
        <v>588</v>
      </c>
      <c r="CC998" t="s">
        <v>589</v>
      </c>
      <c r="CE998" t="s">
        <v>116</v>
      </c>
      <c r="CF998" t="s">
        <v>117</v>
      </c>
      <c r="CG998">
        <v>96950</v>
      </c>
      <c r="CH998" s="3">
        <v>8.5</v>
      </c>
      <c r="CI998" s="3">
        <v>8.5</v>
      </c>
      <c r="CJ998" s="3">
        <v>12.75</v>
      </c>
      <c r="CK998" s="3">
        <v>12.75</v>
      </c>
      <c r="CL998" t="s">
        <v>132</v>
      </c>
      <c r="CM998" t="s">
        <v>286</v>
      </c>
      <c r="CN998" t="s">
        <v>133</v>
      </c>
      <c r="CP998" t="s">
        <v>111</v>
      </c>
      <c r="CQ998" t="s">
        <v>134</v>
      </c>
      <c r="CR998" t="s">
        <v>111</v>
      </c>
      <c r="CS998" t="s">
        <v>134</v>
      </c>
      <c r="CT998" t="s">
        <v>119</v>
      </c>
      <c r="CU998" t="s">
        <v>134</v>
      </c>
      <c r="CV998" t="s">
        <v>119</v>
      </c>
      <c r="CW998" t="s">
        <v>286</v>
      </c>
      <c r="CX998">
        <v>16709896838</v>
      </c>
      <c r="CY998" t="s">
        <v>584</v>
      </c>
      <c r="CZ998" t="s">
        <v>119</v>
      </c>
      <c r="DA998" t="s">
        <v>134</v>
      </c>
      <c r="DB998" t="s">
        <v>111</v>
      </c>
    </row>
    <row r="999" spans="1:111" ht="15" customHeight="1" x14ac:dyDescent="0.25">
      <c r="A999" t="s">
        <v>7086</v>
      </c>
      <c r="B999" t="s">
        <v>137</v>
      </c>
      <c r="C999" s="1">
        <v>44146.25486666667</v>
      </c>
      <c r="D999" s="1">
        <v>44182</v>
      </c>
      <c r="E999" t="s">
        <v>110</v>
      </c>
      <c r="G999" t="s">
        <v>111</v>
      </c>
      <c r="H999" t="s">
        <v>111</v>
      </c>
      <c r="I999" t="s">
        <v>111</v>
      </c>
      <c r="J999" t="s">
        <v>3752</v>
      </c>
      <c r="K999" t="s">
        <v>7087</v>
      </c>
      <c r="L999" t="s">
        <v>7088</v>
      </c>
      <c r="M999" t="s">
        <v>7089</v>
      </c>
      <c r="N999" t="s">
        <v>116</v>
      </c>
      <c r="O999" t="s">
        <v>117</v>
      </c>
      <c r="P999">
        <v>96950</v>
      </c>
      <c r="Q999" t="s">
        <v>118</v>
      </c>
      <c r="R999" t="s">
        <v>119</v>
      </c>
      <c r="S999">
        <v>16707850702</v>
      </c>
      <c r="T999">
        <v>0</v>
      </c>
      <c r="U999">
        <v>561320</v>
      </c>
      <c r="V999" t="s">
        <v>120</v>
      </c>
      <c r="X999" t="s">
        <v>3756</v>
      </c>
      <c r="Y999" t="s">
        <v>3757</v>
      </c>
      <c r="Z999" t="s">
        <v>465</v>
      </c>
      <c r="AA999" t="s">
        <v>6537</v>
      </c>
      <c r="AB999" t="s">
        <v>7088</v>
      </c>
      <c r="AC999" t="s">
        <v>7089</v>
      </c>
      <c r="AD999" t="s">
        <v>116</v>
      </c>
      <c r="AE999" t="s">
        <v>117</v>
      </c>
      <c r="AF999">
        <v>96950</v>
      </c>
      <c r="AG999" t="s">
        <v>118</v>
      </c>
      <c r="AH999" t="s">
        <v>119</v>
      </c>
      <c r="AI999">
        <v>16707850702</v>
      </c>
      <c r="AJ999">
        <v>0</v>
      </c>
      <c r="AK999" t="s">
        <v>7090</v>
      </c>
      <c r="BC999" t="str">
        <f>"49-9071.00"</f>
        <v>49-9071.00</v>
      </c>
      <c r="BD999" t="s">
        <v>125</v>
      </c>
      <c r="BE999" t="s">
        <v>7091</v>
      </c>
      <c r="BF999" t="s">
        <v>2886</v>
      </c>
      <c r="BG999">
        <v>15</v>
      </c>
      <c r="BH999">
        <v>15</v>
      </c>
      <c r="BI999" s="1">
        <v>44256</v>
      </c>
      <c r="BJ999" s="1">
        <v>44620</v>
      </c>
      <c r="BK999" s="1">
        <v>44256</v>
      </c>
      <c r="BL999" s="1">
        <v>44620</v>
      </c>
      <c r="BM999">
        <v>35</v>
      </c>
      <c r="BN999">
        <v>0</v>
      </c>
      <c r="BO999">
        <v>7</v>
      </c>
      <c r="BP999">
        <v>7</v>
      </c>
      <c r="BQ999">
        <v>7</v>
      </c>
      <c r="BR999">
        <v>7</v>
      </c>
      <c r="BS999">
        <v>7</v>
      </c>
      <c r="BT999">
        <v>0</v>
      </c>
      <c r="BU999" t="str">
        <f>"8:00 AM"</f>
        <v>8:00 AM</v>
      </c>
      <c r="BV999" t="str">
        <f>"4:00 PM"</f>
        <v>4:00 PM</v>
      </c>
      <c r="BW999" t="s">
        <v>128</v>
      </c>
      <c r="BX999">
        <v>0</v>
      </c>
      <c r="BY999">
        <v>12</v>
      </c>
      <c r="BZ999" t="s">
        <v>111</v>
      </c>
      <c r="CA999">
        <v>0</v>
      </c>
      <c r="CB999" t="s">
        <v>7092</v>
      </c>
      <c r="CC999" t="s">
        <v>7088</v>
      </c>
      <c r="CD999" t="s">
        <v>3755</v>
      </c>
      <c r="CE999" t="s">
        <v>116</v>
      </c>
      <c r="CF999" t="s">
        <v>117</v>
      </c>
      <c r="CG999">
        <v>96950</v>
      </c>
      <c r="CH999" s="3">
        <v>8.7100000000000009</v>
      </c>
      <c r="CI999" s="3">
        <v>8.75</v>
      </c>
      <c r="CJ999" s="3">
        <v>13.06</v>
      </c>
      <c r="CK999" s="3">
        <v>13.12</v>
      </c>
      <c r="CL999" t="s">
        <v>132</v>
      </c>
      <c r="CM999" t="s">
        <v>509</v>
      </c>
      <c r="CN999" t="s">
        <v>133</v>
      </c>
      <c r="CP999" t="s">
        <v>111</v>
      </c>
      <c r="CQ999" t="s">
        <v>134</v>
      </c>
      <c r="CR999" t="s">
        <v>134</v>
      </c>
      <c r="CS999" t="s">
        <v>134</v>
      </c>
      <c r="CT999" t="s">
        <v>119</v>
      </c>
      <c r="CU999" t="s">
        <v>134</v>
      </c>
      <c r="CV999" t="s">
        <v>134</v>
      </c>
      <c r="CW999" t="s">
        <v>915</v>
      </c>
      <c r="CX999">
        <v>16702352743</v>
      </c>
      <c r="CY999" t="s">
        <v>3758</v>
      </c>
      <c r="CZ999" t="s">
        <v>7093</v>
      </c>
      <c r="DA999" t="s">
        <v>134</v>
      </c>
      <c r="DB999" t="s">
        <v>111</v>
      </c>
    </row>
    <row r="1000" spans="1:111" ht="15" customHeight="1" x14ac:dyDescent="0.25">
      <c r="A1000" t="s">
        <v>5606</v>
      </c>
      <c r="B1000" t="s">
        <v>193</v>
      </c>
      <c r="C1000" s="1">
        <v>44146.37278784722</v>
      </c>
      <c r="D1000" s="1">
        <v>44200</v>
      </c>
      <c r="E1000" t="s">
        <v>110</v>
      </c>
      <c r="G1000" t="s">
        <v>111</v>
      </c>
      <c r="H1000" t="s">
        <v>111</v>
      </c>
      <c r="I1000" t="s">
        <v>111</v>
      </c>
      <c r="J1000" t="s">
        <v>1944</v>
      </c>
      <c r="K1000" t="s">
        <v>5607</v>
      </c>
      <c r="L1000" t="s">
        <v>1946</v>
      </c>
      <c r="N1000" t="s">
        <v>116</v>
      </c>
      <c r="O1000" t="s">
        <v>117</v>
      </c>
      <c r="P1000">
        <v>96950</v>
      </c>
      <c r="Q1000" t="s">
        <v>118</v>
      </c>
      <c r="S1000">
        <v>16707830330</v>
      </c>
      <c r="U1000">
        <v>56172</v>
      </c>
      <c r="V1000" t="s">
        <v>120</v>
      </c>
      <c r="X1000" t="s">
        <v>1947</v>
      </c>
      <c r="Y1000" t="s">
        <v>1948</v>
      </c>
      <c r="Z1000" t="s">
        <v>509</v>
      </c>
      <c r="AA1000" t="s">
        <v>123</v>
      </c>
      <c r="AB1000" t="s">
        <v>1946</v>
      </c>
      <c r="AD1000" t="s">
        <v>116</v>
      </c>
      <c r="AE1000" t="s">
        <v>117</v>
      </c>
      <c r="AF1000">
        <v>96950</v>
      </c>
      <c r="AG1000" t="s">
        <v>118</v>
      </c>
      <c r="AI1000">
        <v>16707830330</v>
      </c>
      <c r="AK1000" t="s">
        <v>5608</v>
      </c>
      <c r="BC1000" t="str">
        <f>"37-1011.00"</f>
        <v>37-1011.00</v>
      </c>
      <c r="BD1000" t="s">
        <v>2732</v>
      </c>
      <c r="BE1000" t="s">
        <v>5609</v>
      </c>
      <c r="BF1000" t="s">
        <v>2358</v>
      </c>
      <c r="BG1000">
        <v>1</v>
      </c>
      <c r="BI1000" s="1">
        <v>44180</v>
      </c>
      <c r="BJ1000" s="1">
        <v>44469</v>
      </c>
      <c r="BM1000">
        <v>35</v>
      </c>
      <c r="BN1000">
        <v>0</v>
      </c>
      <c r="BO1000">
        <v>7</v>
      </c>
      <c r="BP1000">
        <v>7</v>
      </c>
      <c r="BQ1000">
        <v>7</v>
      </c>
      <c r="BR1000">
        <v>7</v>
      </c>
      <c r="BS1000">
        <v>7</v>
      </c>
      <c r="BT1000">
        <v>0</v>
      </c>
      <c r="BU1000" t="str">
        <f>"8:00 AM"</f>
        <v>8:00 AM</v>
      </c>
      <c r="BV1000" t="str">
        <f>"4:00 PM"</f>
        <v>4:00 PM</v>
      </c>
      <c r="BW1000" t="s">
        <v>162</v>
      </c>
      <c r="BX1000">
        <v>0</v>
      </c>
      <c r="BY1000">
        <v>12</v>
      </c>
      <c r="BZ1000" t="s">
        <v>134</v>
      </c>
      <c r="CA1000">
        <v>4</v>
      </c>
      <c r="CB1000" s="2" t="s">
        <v>5610</v>
      </c>
      <c r="CC1000" t="s">
        <v>5611</v>
      </c>
      <c r="CE1000" t="s">
        <v>116</v>
      </c>
      <c r="CF1000" t="s">
        <v>117</v>
      </c>
      <c r="CG1000">
        <v>96950</v>
      </c>
      <c r="CH1000" s="3">
        <v>15.06</v>
      </c>
      <c r="CI1000" s="3">
        <v>15.06</v>
      </c>
      <c r="CJ1000" s="3">
        <v>0</v>
      </c>
      <c r="CK1000" s="3">
        <v>0</v>
      </c>
      <c r="CL1000" t="s">
        <v>132</v>
      </c>
      <c r="CM1000" t="s">
        <v>2122</v>
      </c>
      <c r="CN1000" t="s">
        <v>133</v>
      </c>
      <c r="CP1000" t="s">
        <v>111</v>
      </c>
      <c r="CQ1000" t="s">
        <v>134</v>
      </c>
      <c r="CR1000" t="s">
        <v>111</v>
      </c>
      <c r="CS1000" t="s">
        <v>111</v>
      </c>
      <c r="CT1000" t="s">
        <v>119</v>
      </c>
      <c r="CU1000" t="s">
        <v>134</v>
      </c>
      <c r="CV1000" t="s">
        <v>119</v>
      </c>
      <c r="CW1000" t="s">
        <v>859</v>
      </c>
      <c r="CX1000">
        <v>16707830330</v>
      </c>
      <c r="CY1000" t="s">
        <v>1949</v>
      </c>
      <c r="CZ1000" t="s">
        <v>119</v>
      </c>
      <c r="DA1000" t="s">
        <v>134</v>
      </c>
      <c r="DB1000" t="s">
        <v>111</v>
      </c>
      <c r="DC1000" t="s">
        <v>1947</v>
      </c>
      <c r="DD1000" t="s">
        <v>1948</v>
      </c>
      <c r="DE1000" t="s">
        <v>487</v>
      </c>
      <c r="DF1000" t="s">
        <v>1944</v>
      </c>
      <c r="DG1000" t="s">
        <v>1949</v>
      </c>
    </row>
    <row r="1001" spans="1:111" ht="15" customHeight="1" x14ac:dyDescent="0.25">
      <c r="A1001" t="s">
        <v>9667</v>
      </c>
      <c r="B1001" t="s">
        <v>137</v>
      </c>
      <c r="C1001" s="1">
        <v>44146.383992476854</v>
      </c>
      <c r="D1001" s="1">
        <v>44193</v>
      </c>
      <c r="E1001" t="s">
        <v>138</v>
      </c>
      <c r="F1001" s="1">
        <v>44103.833333333336</v>
      </c>
      <c r="G1001" t="s">
        <v>111</v>
      </c>
      <c r="H1001" t="s">
        <v>111</v>
      </c>
      <c r="I1001" t="s">
        <v>111</v>
      </c>
      <c r="J1001" t="s">
        <v>2373</v>
      </c>
      <c r="K1001" t="s">
        <v>2373</v>
      </c>
      <c r="L1001" t="s">
        <v>2374</v>
      </c>
      <c r="N1001" t="s">
        <v>116</v>
      </c>
      <c r="O1001" t="s">
        <v>117</v>
      </c>
      <c r="P1001">
        <v>96950</v>
      </c>
      <c r="Q1001" t="s">
        <v>118</v>
      </c>
      <c r="S1001">
        <v>16702358165</v>
      </c>
      <c r="U1001">
        <v>448190</v>
      </c>
      <c r="V1001" t="s">
        <v>120</v>
      </c>
      <c r="X1001" t="s">
        <v>2375</v>
      </c>
      <c r="Y1001" t="s">
        <v>2376</v>
      </c>
      <c r="Z1001" t="s">
        <v>1657</v>
      </c>
      <c r="AA1001" t="s">
        <v>342</v>
      </c>
      <c r="AB1001" t="s">
        <v>2378</v>
      </c>
      <c r="AD1001" t="s">
        <v>116</v>
      </c>
      <c r="AE1001" t="s">
        <v>117</v>
      </c>
      <c r="AF1001">
        <v>96950</v>
      </c>
      <c r="AG1001" t="s">
        <v>118</v>
      </c>
      <c r="AI1001">
        <v>16702358165</v>
      </c>
      <c r="AK1001" t="s">
        <v>2379</v>
      </c>
      <c r="BC1001" t="str">
        <f>"51-6052.00"</f>
        <v>51-6052.00</v>
      </c>
      <c r="BD1001" t="s">
        <v>2380</v>
      </c>
      <c r="BE1001" t="s">
        <v>2381</v>
      </c>
      <c r="BF1001" t="s">
        <v>2382</v>
      </c>
      <c r="BG1001">
        <v>1</v>
      </c>
      <c r="BH1001">
        <v>1</v>
      </c>
      <c r="BI1001" s="1">
        <v>44180</v>
      </c>
      <c r="BJ1001" s="1">
        <v>44469</v>
      </c>
      <c r="BK1001" s="1">
        <v>44193</v>
      </c>
      <c r="BL1001" s="1">
        <v>44469</v>
      </c>
      <c r="BM1001">
        <v>35</v>
      </c>
      <c r="BN1001">
        <v>0</v>
      </c>
      <c r="BO1001">
        <v>7</v>
      </c>
      <c r="BP1001">
        <v>7</v>
      </c>
      <c r="BQ1001">
        <v>7</v>
      </c>
      <c r="BR1001">
        <v>7</v>
      </c>
      <c r="BS1001">
        <v>7</v>
      </c>
      <c r="BT1001">
        <v>0</v>
      </c>
      <c r="BU1001" t="str">
        <f>"9:00 AM"</f>
        <v>9:00 AM</v>
      </c>
      <c r="BV1001" t="str">
        <f>"5:00 PM"</f>
        <v>5:00 PM</v>
      </c>
      <c r="BW1001" t="s">
        <v>162</v>
      </c>
      <c r="BX1001">
        <v>0</v>
      </c>
      <c r="BY1001">
        <v>6</v>
      </c>
      <c r="BZ1001" t="s">
        <v>111</v>
      </c>
      <c r="CA1001">
        <v>0</v>
      </c>
      <c r="CB1001" t="s">
        <v>9668</v>
      </c>
      <c r="CC1001" t="s">
        <v>2384</v>
      </c>
      <c r="CD1001" t="s">
        <v>2385</v>
      </c>
      <c r="CE1001" t="s">
        <v>116</v>
      </c>
      <c r="CF1001" t="s">
        <v>117</v>
      </c>
      <c r="CG1001">
        <v>96950</v>
      </c>
      <c r="CH1001" s="3">
        <v>10.38</v>
      </c>
      <c r="CI1001" s="3">
        <v>10.38</v>
      </c>
      <c r="CJ1001" s="3">
        <v>0</v>
      </c>
      <c r="CK1001" s="3">
        <v>0</v>
      </c>
      <c r="CL1001" t="s">
        <v>132</v>
      </c>
      <c r="CM1001" t="s">
        <v>162</v>
      </c>
      <c r="CN1001" t="s">
        <v>133</v>
      </c>
      <c r="CP1001" t="s">
        <v>111</v>
      </c>
      <c r="CQ1001" t="s">
        <v>134</v>
      </c>
      <c r="CR1001" t="s">
        <v>111</v>
      </c>
      <c r="CS1001" t="s">
        <v>111</v>
      </c>
      <c r="CT1001" t="s">
        <v>119</v>
      </c>
      <c r="CU1001" t="s">
        <v>134</v>
      </c>
      <c r="CV1001" t="s">
        <v>119</v>
      </c>
      <c r="CW1001" t="s">
        <v>859</v>
      </c>
      <c r="CX1001">
        <v>16702358165</v>
      </c>
      <c r="CY1001" t="s">
        <v>2379</v>
      </c>
      <c r="CZ1001" t="s">
        <v>119</v>
      </c>
      <c r="DA1001" t="s">
        <v>134</v>
      </c>
      <c r="DB1001" t="s">
        <v>111</v>
      </c>
      <c r="DC1001" t="s">
        <v>2375</v>
      </c>
      <c r="DD1001" t="s">
        <v>2376</v>
      </c>
      <c r="DE1001" t="s">
        <v>1657</v>
      </c>
      <c r="DF1001" t="s">
        <v>2373</v>
      </c>
      <c r="DG1001" t="s">
        <v>2379</v>
      </c>
    </row>
    <row r="1002" spans="1:111" ht="15" customHeight="1" x14ac:dyDescent="0.25">
      <c r="A1002" t="s">
        <v>8667</v>
      </c>
      <c r="B1002" t="s">
        <v>137</v>
      </c>
      <c r="C1002" s="1">
        <v>44146.767358217592</v>
      </c>
      <c r="D1002" s="1">
        <v>44194</v>
      </c>
      <c r="E1002" t="s">
        <v>138</v>
      </c>
      <c r="F1002" s="1">
        <v>44103.833333333336</v>
      </c>
      <c r="G1002" t="s">
        <v>134</v>
      </c>
      <c r="H1002" t="s">
        <v>111</v>
      </c>
      <c r="I1002" t="s">
        <v>111</v>
      </c>
      <c r="J1002" t="s">
        <v>8668</v>
      </c>
      <c r="L1002" t="s">
        <v>579</v>
      </c>
      <c r="N1002" t="s">
        <v>116</v>
      </c>
      <c r="O1002" t="s">
        <v>117</v>
      </c>
      <c r="P1002">
        <v>96950</v>
      </c>
      <c r="Q1002" t="s">
        <v>118</v>
      </c>
      <c r="S1002">
        <v>16709896838</v>
      </c>
      <c r="U1002">
        <v>56152</v>
      </c>
      <c r="V1002" t="s">
        <v>120</v>
      </c>
      <c r="X1002" t="s">
        <v>580</v>
      </c>
      <c r="Y1002" t="s">
        <v>581</v>
      </c>
      <c r="Z1002" t="s">
        <v>582</v>
      </c>
      <c r="AA1002" t="s">
        <v>583</v>
      </c>
      <c r="AB1002" t="s">
        <v>579</v>
      </c>
      <c r="AD1002" t="s">
        <v>116</v>
      </c>
      <c r="AE1002" t="s">
        <v>117</v>
      </c>
      <c r="AF1002">
        <v>96950</v>
      </c>
      <c r="AG1002" t="s">
        <v>118</v>
      </c>
      <c r="AI1002">
        <v>16702356072</v>
      </c>
      <c r="AK1002" t="s">
        <v>584</v>
      </c>
      <c r="BC1002" t="str">
        <f>"35-2014.00"</f>
        <v>35-2014.00</v>
      </c>
      <c r="BD1002" t="s">
        <v>393</v>
      </c>
      <c r="BE1002" t="s">
        <v>8669</v>
      </c>
      <c r="BF1002" t="s">
        <v>395</v>
      </c>
      <c r="BG1002">
        <v>6</v>
      </c>
      <c r="BH1002">
        <v>6</v>
      </c>
      <c r="BI1002" s="1">
        <v>44105</v>
      </c>
      <c r="BJ1002" s="1">
        <v>44469</v>
      </c>
      <c r="BK1002" s="1">
        <v>44194</v>
      </c>
      <c r="BL1002" s="1">
        <v>44469</v>
      </c>
      <c r="BM1002">
        <v>40</v>
      </c>
      <c r="BN1002">
        <v>0</v>
      </c>
      <c r="BO1002">
        <v>8</v>
      </c>
      <c r="BP1002">
        <v>8</v>
      </c>
      <c r="BQ1002">
        <v>8</v>
      </c>
      <c r="BR1002">
        <v>8</v>
      </c>
      <c r="BS1002">
        <v>8</v>
      </c>
      <c r="BT1002">
        <v>0</v>
      </c>
      <c r="BU1002" t="str">
        <f>"11:00 AM"</f>
        <v>11:00 AM</v>
      </c>
      <c r="BV1002" t="str">
        <f>"7:00 PM"</f>
        <v>7:00 PM</v>
      </c>
      <c r="BW1002" t="s">
        <v>162</v>
      </c>
      <c r="BX1002">
        <v>0</v>
      </c>
      <c r="BY1002">
        <v>6</v>
      </c>
      <c r="BZ1002" t="s">
        <v>111</v>
      </c>
      <c r="CA1002">
        <v>0</v>
      </c>
      <c r="CB1002" t="s">
        <v>8670</v>
      </c>
      <c r="CC1002" t="s">
        <v>589</v>
      </c>
      <c r="CE1002" t="s">
        <v>116</v>
      </c>
      <c r="CF1002" t="s">
        <v>117</v>
      </c>
      <c r="CG1002">
        <v>96950</v>
      </c>
      <c r="CH1002" s="3">
        <v>8.68</v>
      </c>
      <c r="CI1002" s="3">
        <v>8.68</v>
      </c>
      <c r="CJ1002" s="3">
        <v>13.02</v>
      </c>
      <c r="CK1002" s="3">
        <v>13.02</v>
      </c>
      <c r="CL1002" t="s">
        <v>132</v>
      </c>
      <c r="CM1002" t="s">
        <v>286</v>
      </c>
      <c r="CN1002" t="s">
        <v>133</v>
      </c>
      <c r="CP1002" t="s">
        <v>111</v>
      </c>
      <c r="CQ1002" t="s">
        <v>134</v>
      </c>
      <c r="CR1002" t="s">
        <v>111</v>
      </c>
      <c r="CS1002" t="s">
        <v>134</v>
      </c>
      <c r="CT1002" t="s">
        <v>119</v>
      </c>
      <c r="CU1002" t="s">
        <v>134</v>
      </c>
      <c r="CV1002" t="s">
        <v>119</v>
      </c>
      <c r="CW1002" t="s">
        <v>286</v>
      </c>
      <c r="CX1002">
        <v>16709896838</v>
      </c>
      <c r="CY1002" t="s">
        <v>584</v>
      </c>
      <c r="CZ1002" t="s">
        <v>119</v>
      </c>
      <c r="DA1002" t="s">
        <v>134</v>
      </c>
      <c r="DB1002" t="s">
        <v>111</v>
      </c>
    </row>
    <row r="1003" spans="1:111" ht="15" customHeight="1" x14ac:dyDescent="0.25">
      <c r="A1003" t="s">
        <v>9166</v>
      </c>
      <c r="B1003" t="s">
        <v>137</v>
      </c>
      <c r="C1003" s="1">
        <v>44146.78166724537</v>
      </c>
      <c r="D1003" s="1">
        <v>44194</v>
      </c>
      <c r="E1003" t="s">
        <v>138</v>
      </c>
      <c r="F1003" s="1">
        <v>44103.833333333336</v>
      </c>
      <c r="G1003" t="s">
        <v>134</v>
      </c>
      <c r="H1003" t="s">
        <v>111</v>
      </c>
      <c r="I1003" t="s">
        <v>111</v>
      </c>
      <c r="J1003" t="s">
        <v>7058</v>
      </c>
      <c r="L1003" t="s">
        <v>579</v>
      </c>
      <c r="N1003" t="s">
        <v>116</v>
      </c>
      <c r="O1003" t="s">
        <v>117</v>
      </c>
      <c r="P1003">
        <v>96950</v>
      </c>
      <c r="Q1003" t="s">
        <v>118</v>
      </c>
      <c r="S1003">
        <v>16709896838</v>
      </c>
      <c r="U1003">
        <v>56152</v>
      </c>
      <c r="V1003" t="s">
        <v>120</v>
      </c>
      <c r="X1003" t="s">
        <v>580</v>
      </c>
      <c r="Y1003" t="s">
        <v>581</v>
      </c>
      <c r="Z1003" t="s">
        <v>582</v>
      </c>
      <c r="AA1003" t="s">
        <v>583</v>
      </c>
      <c r="AB1003" t="s">
        <v>579</v>
      </c>
      <c r="AD1003" t="s">
        <v>9167</v>
      </c>
      <c r="AE1003" t="s">
        <v>117</v>
      </c>
      <c r="AF1003">
        <v>96950</v>
      </c>
      <c r="AG1003" t="s">
        <v>118</v>
      </c>
      <c r="AI1003">
        <v>16702356072</v>
      </c>
      <c r="AK1003" t="s">
        <v>584</v>
      </c>
      <c r="BC1003" t="str">
        <f>"43-3031.00"</f>
        <v>43-3031.00</v>
      </c>
      <c r="BD1003" t="s">
        <v>176</v>
      </c>
      <c r="BE1003" t="s">
        <v>9168</v>
      </c>
      <c r="BF1003" t="s">
        <v>9169</v>
      </c>
      <c r="BG1003">
        <v>2</v>
      </c>
      <c r="BH1003">
        <v>2</v>
      </c>
      <c r="BI1003" s="1">
        <v>44105</v>
      </c>
      <c r="BJ1003" s="1">
        <v>44469</v>
      </c>
      <c r="BK1003" s="1">
        <v>44194</v>
      </c>
      <c r="BL1003" s="1">
        <v>44469</v>
      </c>
      <c r="BM1003">
        <v>40</v>
      </c>
      <c r="BN1003">
        <v>0</v>
      </c>
      <c r="BO1003">
        <v>8</v>
      </c>
      <c r="BP1003">
        <v>8</v>
      </c>
      <c r="BQ1003">
        <v>8</v>
      </c>
      <c r="BR1003">
        <v>8</v>
      </c>
      <c r="BS1003">
        <v>8</v>
      </c>
      <c r="BT1003">
        <v>0</v>
      </c>
      <c r="BU1003" t="str">
        <f t="shared" ref="BU1003:BU1010" si="52">"8:00 AM"</f>
        <v>8:00 AM</v>
      </c>
      <c r="BV1003" t="str">
        <f t="shared" ref="BV1003:BV1010" si="53">"5:00 PM"</f>
        <v>5:00 PM</v>
      </c>
      <c r="BW1003" t="s">
        <v>128</v>
      </c>
      <c r="BX1003">
        <v>0</v>
      </c>
      <c r="BY1003">
        <v>12</v>
      </c>
      <c r="BZ1003" t="s">
        <v>111</v>
      </c>
      <c r="CA1003">
        <v>0</v>
      </c>
      <c r="CB1003" t="s">
        <v>9170</v>
      </c>
      <c r="CC1003" t="s">
        <v>589</v>
      </c>
      <c r="CE1003" t="s">
        <v>116</v>
      </c>
      <c r="CF1003" t="s">
        <v>117</v>
      </c>
      <c r="CG1003">
        <v>96950</v>
      </c>
      <c r="CH1003" s="3">
        <v>9.49</v>
      </c>
      <c r="CI1003" s="3">
        <v>9.49</v>
      </c>
      <c r="CJ1003" s="3">
        <v>14.24</v>
      </c>
      <c r="CK1003" s="3">
        <v>14.24</v>
      </c>
      <c r="CL1003" t="s">
        <v>132</v>
      </c>
      <c r="CM1003" t="s">
        <v>286</v>
      </c>
      <c r="CN1003" t="s">
        <v>133</v>
      </c>
      <c r="CP1003" t="s">
        <v>111</v>
      </c>
      <c r="CQ1003" t="s">
        <v>134</v>
      </c>
      <c r="CR1003" t="s">
        <v>111</v>
      </c>
      <c r="CS1003" t="s">
        <v>134</v>
      </c>
      <c r="CT1003" t="s">
        <v>119</v>
      </c>
      <c r="CU1003" t="s">
        <v>134</v>
      </c>
      <c r="CV1003" t="s">
        <v>119</v>
      </c>
      <c r="CW1003" t="s">
        <v>286</v>
      </c>
      <c r="CX1003">
        <v>16709896838</v>
      </c>
      <c r="CY1003" t="s">
        <v>584</v>
      </c>
      <c r="CZ1003" t="s">
        <v>119</v>
      </c>
      <c r="DA1003" t="s">
        <v>134</v>
      </c>
      <c r="DB1003" t="s">
        <v>111</v>
      </c>
    </row>
    <row r="1004" spans="1:111" ht="15" customHeight="1" x14ac:dyDescent="0.25">
      <c r="A1004" t="s">
        <v>2312</v>
      </c>
      <c r="B1004" t="s">
        <v>137</v>
      </c>
      <c r="C1004" s="1">
        <v>44146.795843287036</v>
      </c>
      <c r="D1004" s="1">
        <v>44194</v>
      </c>
      <c r="E1004" t="s">
        <v>138</v>
      </c>
      <c r="F1004" s="1">
        <v>44103.833333333336</v>
      </c>
      <c r="G1004" t="s">
        <v>134</v>
      </c>
      <c r="H1004" t="s">
        <v>111</v>
      </c>
      <c r="I1004" t="s">
        <v>111</v>
      </c>
      <c r="J1004" t="s">
        <v>2313</v>
      </c>
      <c r="L1004" t="s">
        <v>579</v>
      </c>
      <c r="N1004" t="s">
        <v>116</v>
      </c>
      <c r="O1004" t="s">
        <v>117</v>
      </c>
      <c r="P1004">
        <v>96950</v>
      </c>
      <c r="Q1004" t="s">
        <v>118</v>
      </c>
      <c r="S1004">
        <v>16709896838</v>
      </c>
      <c r="U1004">
        <v>56152</v>
      </c>
      <c r="V1004" t="s">
        <v>120</v>
      </c>
      <c r="X1004" t="s">
        <v>580</v>
      </c>
      <c r="Y1004" t="s">
        <v>581</v>
      </c>
      <c r="Z1004" t="s">
        <v>582</v>
      </c>
      <c r="AA1004" t="s">
        <v>583</v>
      </c>
      <c r="AB1004" t="s">
        <v>579</v>
      </c>
      <c r="AD1004" t="s">
        <v>116</v>
      </c>
      <c r="AE1004" t="s">
        <v>117</v>
      </c>
      <c r="AF1004">
        <v>96950</v>
      </c>
      <c r="AG1004" t="s">
        <v>118</v>
      </c>
      <c r="AI1004">
        <v>16702356072</v>
      </c>
      <c r="AK1004" t="s">
        <v>584</v>
      </c>
      <c r="BC1004" t="str">
        <f>"39-6012.00"</f>
        <v>39-6012.00</v>
      </c>
      <c r="BD1004" t="s">
        <v>2314</v>
      </c>
      <c r="BE1004" t="s">
        <v>2315</v>
      </c>
      <c r="BF1004" t="s">
        <v>2316</v>
      </c>
      <c r="BG1004">
        <v>4</v>
      </c>
      <c r="BH1004">
        <v>4</v>
      </c>
      <c r="BI1004" s="1">
        <v>44105</v>
      </c>
      <c r="BJ1004" s="1">
        <v>44469</v>
      </c>
      <c r="BK1004" s="1">
        <v>44194</v>
      </c>
      <c r="BL1004" s="1">
        <v>44469</v>
      </c>
      <c r="BM1004">
        <v>40</v>
      </c>
      <c r="BN1004">
        <v>0</v>
      </c>
      <c r="BO1004">
        <v>8</v>
      </c>
      <c r="BP1004">
        <v>8</v>
      </c>
      <c r="BQ1004">
        <v>8</v>
      </c>
      <c r="BR1004">
        <v>8</v>
      </c>
      <c r="BS1004">
        <v>8</v>
      </c>
      <c r="BT1004">
        <v>0</v>
      </c>
      <c r="BU1004" t="str">
        <f t="shared" si="52"/>
        <v>8:00 AM</v>
      </c>
      <c r="BV1004" t="str">
        <f t="shared" si="53"/>
        <v>5:00 PM</v>
      </c>
      <c r="BW1004" t="s">
        <v>162</v>
      </c>
      <c r="BX1004">
        <v>0</v>
      </c>
      <c r="BY1004">
        <v>12</v>
      </c>
      <c r="BZ1004" t="s">
        <v>111</v>
      </c>
      <c r="CA1004">
        <v>0</v>
      </c>
      <c r="CB1004" t="s">
        <v>2317</v>
      </c>
      <c r="CC1004" t="s">
        <v>589</v>
      </c>
      <c r="CE1004" t="s">
        <v>116</v>
      </c>
      <c r="CF1004" t="s">
        <v>117</v>
      </c>
      <c r="CG1004">
        <v>96950</v>
      </c>
      <c r="CH1004" s="3">
        <v>7.98</v>
      </c>
      <c r="CI1004" s="3">
        <v>7.98</v>
      </c>
      <c r="CJ1004" s="3">
        <v>11.97</v>
      </c>
      <c r="CK1004" s="3">
        <v>11.97</v>
      </c>
      <c r="CL1004" t="s">
        <v>132</v>
      </c>
      <c r="CM1004" t="s">
        <v>286</v>
      </c>
      <c r="CN1004" t="s">
        <v>133</v>
      </c>
      <c r="CP1004" t="s">
        <v>111</v>
      </c>
      <c r="CQ1004" t="s">
        <v>134</v>
      </c>
      <c r="CR1004" t="s">
        <v>111</v>
      </c>
      <c r="CS1004" t="s">
        <v>134</v>
      </c>
      <c r="CT1004" t="s">
        <v>119</v>
      </c>
      <c r="CU1004" t="s">
        <v>134</v>
      </c>
      <c r="CV1004" t="s">
        <v>119</v>
      </c>
      <c r="CW1004" t="s">
        <v>286</v>
      </c>
      <c r="CX1004">
        <v>16709896838</v>
      </c>
      <c r="CY1004" t="s">
        <v>584</v>
      </c>
      <c r="CZ1004" t="s">
        <v>119</v>
      </c>
      <c r="DA1004" t="s">
        <v>134</v>
      </c>
      <c r="DB1004" t="s">
        <v>111</v>
      </c>
    </row>
    <row r="1005" spans="1:111" ht="15" customHeight="1" x14ac:dyDescent="0.25">
      <c r="A1005" t="s">
        <v>5656</v>
      </c>
      <c r="B1005" t="s">
        <v>193</v>
      </c>
      <c r="C1005" s="1">
        <v>44147.049839930558</v>
      </c>
      <c r="D1005" s="1">
        <v>44208</v>
      </c>
      <c r="E1005" t="s">
        <v>110</v>
      </c>
      <c r="G1005" t="s">
        <v>111</v>
      </c>
      <c r="H1005" t="s">
        <v>111</v>
      </c>
      <c r="I1005" t="s">
        <v>111</v>
      </c>
      <c r="J1005" t="s">
        <v>5657</v>
      </c>
      <c r="K1005" t="s">
        <v>5658</v>
      </c>
      <c r="L1005" t="s">
        <v>4531</v>
      </c>
      <c r="N1005" t="s">
        <v>116</v>
      </c>
      <c r="O1005" t="s">
        <v>117</v>
      </c>
      <c r="P1005">
        <v>96950</v>
      </c>
      <c r="Q1005" t="s">
        <v>118</v>
      </c>
      <c r="S1005">
        <v>16702886108</v>
      </c>
      <c r="U1005">
        <v>236220</v>
      </c>
      <c r="V1005" t="s">
        <v>120</v>
      </c>
      <c r="X1005" t="s">
        <v>1947</v>
      </c>
      <c r="Y1005" t="s">
        <v>4532</v>
      </c>
      <c r="AA1005" t="s">
        <v>123</v>
      </c>
      <c r="AB1005" t="s">
        <v>5659</v>
      </c>
      <c r="AD1005" t="s">
        <v>116</v>
      </c>
      <c r="AE1005" t="s">
        <v>117</v>
      </c>
      <c r="AF1005">
        <v>96950</v>
      </c>
      <c r="AG1005" t="s">
        <v>118</v>
      </c>
      <c r="AI1005">
        <v>16702886108</v>
      </c>
      <c r="AK1005" t="s">
        <v>5660</v>
      </c>
      <c r="BC1005" t="str">
        <f>"47-2051.00"</f>
        <v>47-2051.00</v>
      </c>
      <c r="BD1005" t="s">
        <v>2200</v>
      </c>
      <c r="BE1005" t="s">
        <v>5661</v>
      </c>
      <c r="BF1005" t="s">
        <v>5662</v>
      </c>
      <c r="BG1005">
        <v>10</v>
      </c>
      <c r="BI1005" s="1">
        <v>44147</v>
      </c>
      <c r="BJ1005" s="1">
        <v>44469</v>
      </c>
      <c r="BM1005">
        <v>40</v>
      </c>
      <c r="BN1005">
        <v>0</v>
      </c>
      <c r="BO1005">
        <v>8</v>
      </c>
      <c r="BP1005">
        <v>8</v>
      </c>
      <c r="BQ1005">
        <v>8</v>
      </c>
      <c r="BR1005">
        <v>8</v>
      </c>
      <c r="BS1005">
        <v>8</v>
      </c>
      <c r="BT1005">
        <v>0</v>
      </c>
      <c r="BU1005" t="str">
        <f t="shared" si="52"/>
        <v>8:00 AM</v>
      </c>
      <c r="BV1005" t="str">
        <f t="shared" si="53"/>
        <v>5:00 PM</v>
      </c>
      <c r="BW1005" t="s">
        <v>128</v>
      </c>
      <c r="BX1005">
        <v>0</v>
      </c>
      <c r="BY1005">
        <v>3</v>
      </c>
      <c r="BZ1005" t="s">
        <v>111</v>
      </c>
      <c r="CA1005">
        <v>0</v>
      </c>
      <c r="CB1005" t="s">
        <v>5663</v>
      </c>
      <c r="CC1005" t="s">
        <v>5664</v>
      </c>
      <c r="CE1005" t="s">
        <v>116</v>
      </c>
      <c r="CF1005" t="s">
        <v>117</v>
      </c>
      <c r="CG1005">
        <v>96950</v>
      </c>
      <c r="CH1005" s="3">
        <v>8.34</v>
      </c>
      <c r="CI1005" s="3">
        <v>8.34</v>
      </c>
      <c r="CJ1005" s="3">
        <v>12.51</v>
      </c>
      <c r="CK1005" s="3">
        <v>12.51</v>
      </c>
      <c r="CL1005" t="s">
        <v>132</v>
      </c>
      <c r="CM1005" t="s">
        <v>119</v>
      </c>
      <c r="CN1005" t="s">
        <v>133</v>
      </c>
      <c r="CP1005" t="s">
        <v>111</v>
      </c>
      <c r="CQ1005" t="s">
        <v>134</v>
      </c>
      <c r="CR1005" t="s">
        <v>134</v>
      </c>
      <c r="CS1005" t="s">
        <v>134</v>
      </c>
      <c r="CT1005" t="s">
        <v>119</v>
      </c>
      <c r="CU1005" t="s">
        <v>134</v>
      </c>
      <c r="CV1005" t="s">
        <v>134</v>
      </c>
      <c r="CW1005" t="s">
        <v>5665</v>
      </c>
      <c r="CX1005">
        <v>16702886108</v>
      </c>
      <c r="CY1005" t="s">
        <v>5660</v>
      </c>
      <c r="CZ1005" t="s">
        <v>119</v>
      </c>
      <c r="DA1005" t="s">
        <v>134</v>
      </c>
      <c r="DB1005" t="s">
        <v>111</v>
      </c>
      <c r="DC1005" t="s">
        <v>1947</v>
      </c>
      <c r="DD1005" t="s">
        <v>4532</v>
      </c>
      <c r="DF1005" t="s">
        <v>5657</v>
      </c>
      <c r="DG1005" t="s">
        <v>5660</v>
      </c>
    </row>
    <row r="1006" spans="1:111" ht="15" customHeight="1" x14ac:dyDescent="0.25">
      <c r="A1006" t="s">
        <v>9437</v>
      </c>
      <c r="B1006" t="s">
        <v>193</v>
      </c>
      <c r="C1006" s="1">
        <v>44147.049925462961</v>
      </c>
      <c r="D1006" s="1">
        <v>44147</v>
      </c>
      <c r="E1006" t="s">
        <v>138</v>
      </c>
      <c r="F1006" s="1">
        <v>44088.833333333336</v>
      </c>
      <c r="G1006" t="s">
        <v>134</v>
      </c>
      <c r="H1006" t="s">
        <v>111</v>
      </c>
      <c r="I1006" t="s">
        <v>111</v>
      </c>
      <c r="J1006" t="s">
        <v>4608</v>
      </c>
      <c r="K1006" t="s">
        <v>4609</v>
      </c>
      <c r="L1006" t="s">
        <v>4610</v>
      </c>
      <c r="M1006" t="s">
        <v>4611</v>
      </c>
      <c r="N1006" t="s">
        <v>116</v>
      </c>
      <c r="O1006" t="s">
        <v>117</v>
      </c>
      <c r="P1006">
        <v>96950</v>
      </c>
      <c r="Q1006" t="s">
        <v>118</v>
      </c>
      <c r="R1006" t="s">
        <v>119</v>
      </c>
      <c r="S1006">
        <v>16702880566</v>
      </c>
      <c r="U1006">
        <v>8112</v>
      </c>
      <c r="V1006" t="s">
        <v>120</v>
      </c>
      <c r="X1006" t="s">
        <v>4612</v>
      </c>
      <c r="Y1006" t="s">
        <v>4613</v>
      </c>
      <c r="Z1006" t="s">
        <v>4614</v>
      </c>
      <c r="AA1006" t="s">
        <v>123</v>
      </c>
      <c r="AB1006" t="s">
        <v>4615</v>
      </c>
      <c r="AC1006" t="s">
        <v>4611</v>
      </c>
      <c r="AD1006" t="s">
        <v>116</v>
      </c>
      <c r="AE1006" t="s">
        <v>117</v>
      </c>
      <c r="AF1006">
        <v>96950</v>
      </c>
      <c r="AG1006" t="s">
        <v>118</v>
      </c>
      <c r="AH1006" t="s">
        <v>119</v>
      </c>
      <c r="AI1006">
        <v>16716881068</v>
      </c>
      <c r="AK1006" t="s">
        <v>4616</v>
      </c>
      <c r="BC1006" t="str">
        <f>"49-9062.00"</f>
        <v>49-9062.00</v>
      </c>
      <c r="BD1006" t="s">
        <v>1120</v>
      </c>
      <c r="BE1006" t="s">
        <v>4617</v>
      </c>
      <c r="BF1006" t="s">
        <v>1122</v>
      </c>
      <c r="BG1006">
        <v>1</v>
      </c>
      <c r="BI1006" s="1">
        <v>44228</v>
      </c>
      <c r="BJ1006" s="1">
        <v>44592</v>
      </c>
      <c r="BM1006">
        <v>40</v>
      </c>
      <c r="BN1006">
        <v>0</v>
      </c>
      <c r="BO1006">
        <v>8</v>
      </c>
      <c r="BP1006">
        <v>8</v>
      </c>
      <c r="BQ1006">
        <v>8</v>
      </c>
      <c r="BR1006">
        <v>8</v>
      </c>
      <c r="BS1006">
        <v>8</v>
      </c>
      <c r="BT1006">
        <v>0</v>
      </c>
      <c r="BU1006" t="str">
        <f t="shared" si="52"/>
        <v>8:00 AM</v>
      </c>
      <c r="BV1006" t="str">
        <f t="shared" si="53"/>
        <v>5:00 PM</v>
      </c>
      <c r="BW1006" t="s">
        <v>349</v>
      </c>
      <c r="BX1006">
        <v>0</v>
      </c>
      <c r="BY1006">
        <v>24</v>
      </c>
      <c r="BZ1006" t="s">
        <v>111</v>
      </c>
      <c r="CA1006">
        <v>0</v>
      </c>
      <c r="CB1006" t="s">
        <v>4618</v>
      </c>
      <c r="CC1006" t="s">
        <v>4619</v>
      </c>
      <c r="CD1006" t="s">
        <v>4611</v>
      </c>
      <c r="CE1006" t="s">
        <v>116</v>
      </c>
      <c r="CF1006" t="s">
        <v>117</v>
      </c>
      <c r="CG1006">
        <v>96950</v>
      </c>
      <c r="CH1006" s="3">
        <v>8.9</v>
      </c>
      <c r="CI1006" s="3">
        <v>15</v>
      </c>
      <c r="CJ1006" s="3">
        <v>13.35</v>
      </c>
      <c r="CK1006" s="3">
        <v>22.5</v>
      </c>
      <c r="CL1006" t="s">
        <v>132</v>
      </c>
      <c r="CM1006" t="s">
        <v>9438</v>
      </c>
      <c r="CN1006" t="s">
        <v>133</v>
      </c>
      <c r="CP1006" t="s">
        <v>134</v>
      </c>
      <c r="CQ1006" t="s">
        <v>134</v>
      </c>
      <c r="CR1006" t="s">
        <v>111</v>
      </c>
      <c r="CS1006" t="s">
        <v>134</v>
      </c>
      <c r="CT1006" t="s">
        <v>119</v>
      </c>
      <c r="CU1006" t="s">
        <v>134</v>
      </c>
      <c r="CV1006" t="s">
        <v>119</v>
      </c>
      <c r="CW1006" t="s">
        <v>119</v>
      </c>
      <c r="CX1006">
        <v>16702880566</v>
      </c>
      <c r="CY1006" t="s">
        <v>4616</v>
      </c>
      <c r="CZ1006" t="s">
        <v>119</v>
      </c>
      <c r="DA1006" t="s">
        <v>134</v>
      </c>
      <c r="DB1006" t="s">
        <v>111</v>
      </c>
    </row>
    <row r="1007" spans="1:111" ht="15" customHeight="1" x14ac:dyDescent="0.25">
      <c r="A1007" t="s">
        <v>4607</v>
      </c>
      <c r="B1007" t="s">
        <v>137</v>
      </c>
      <c r="C1007" s="1">
        <v>44147.056243287036</v>
      </c>
      <c r="D1007" s="1">
        <v>44194</v>
      </c>
      <c r="E1007" t="s">
        <v>110</v>
      </c>
      <c r="G1007" t="s">
        <v>111</v>
      </c>
      <c r="H1007" t="s">
        <v>111</v>
      </c>
      <c r="I1007" t="s">
        <v>111</v>
      </c>
      <c r="J1007" t="s">
        <v>4608</v>
      </c>
      <c r="K1007" t="s">
        <v>4609</v>
      </c>
      <c r="L1007" t="s">
        <v>4610</v>
      </c>
      <c r="M1007" t="s">
        <v>4611</v>
      </c>
      <c r="N1007" t="s">
        <v>116</v>
      </c>
      <c r="O1007" t="s">
        <v>117</v>
      </c>
      <c r="P1007">
        <v>96950</v>
      </c>
      <c r="Q1007" t="s">
        <v>118</v>
      </c>
      <c r="R1007" t="s">
        <v>119</v>
      </c>
      <c r="S1007">
        <v>16702880566</v>
      </c>
      <c r="U1007">
        <v>8112</v>
      </c>
      <c r="V1007" t="s">
        <v>120</v>
      </c>
      <c r="X1007" t="s">
        <v>4612</v>
      </c>
      <c r="Y1007" t="s">
        <v>4613</v>
      </c>
      <c r="Z1007" t="s">
        <v>4614</v>
      </c>
      <c r="AA1007" t="s">
        <v>123</v>
      </c>
      <c r="AB1007" t="s">
        <v>4615</v>
      </c>
      <c r="AC1007" t="s">
        <v>4611</v>
      </c>
      <c r="AD1007" t="s">
        <v>116</v>
      </c>
      <c r="AE1007" t="s">
        <v>117</v>
      </c>
      <c r="AF1007">
        <v>96950</v>
      </c>
      <c r="AG1007" t="s">
        <v>118</v>
      </c>
      <c r="AH1007" t="s">
        <v>119</v>
      </c>
      <c r="AI1007">
        <v>16716881068</v>
      </c>
      <c r="AK1007" t="s">
        <v>4616</v>
      </c>
      <c r="BC1007" t="str">
        <f>"49-9062.00"</f>
        <v>49-9062.00</v>
      </c>
      <c r="BD1007" t="s">
        <v>1120</v>
      </c>
      <c r="BE1007" t="s">
        <v>4617</v>
      </c>
      <c r="BF1007" t="s">
        <v>1122</v>
      </c>
      <c r="BG1007">
        <v>1</v>
      </c>
      <c r="BH1007">
        <v>1</v>
      </c>
      <c r="BI1007" s="1">
        <v>44228</v>
      </c>
      <c r="BJ1007" s="1">
        <v>44592</v>
      </c>
      <c r="BK1007" s="1">
        <v>44228</v>
      </c>
      <c r="BL1007" s="1">
        <v>44592</v>
      </c>
      <c r="BM1007">
        <v>40</v>
      </c>
      <c r="BN1007">
        <v>0</v>
      </c>
      <c r="BO1007">
        <v>8</v>
      </c>
      <c r="BP1007">
        <v>8</v>
      </c>
      <c r="BQ1007">
        <v>8</v>
      </c>
      <c r="BR1007">
        <v>8</v>
      </c>
      <c r="BS1007">
        <v>8</v>
      </c>
      <c r="BT1007">
        <v>0</v>
      </c>
      <c r="BU1007" t="str">
        <f t="shared" si="52"/>
        <v>8:00 AM</v>
      </c>
      <c r="BV1007" t="str">
        <f t="shared" si="53"/>
        <v>5:00 PM</v>
      </c>
      <c r="BW1007" t="s">
        <v>349</v>
      </c>
      <c r="BX1007">
        <v>0</v>
      </c>
      <c r="BY1007">
        <v>24</v>
      </c>
      <c r="BZ1007" t="s">
        <v>111</v>
      </c>
      <c r="CA1007">
        <v>0</v>
      </c>
      <c r="CB1007" t="s">
        <v>4618</v>
      </c>
      <c r="CC1007" t="s">
        <v>4619</v>
      </c>
      <c r="CD1007" t="s">
        <v>4611</v>
      </c>
      <c r="CE1007" t="s">
        <v>116</v>
      </c>
      <c r="CF1007" t="s">
        <v>117</v>
      </c>
      <c r="CG1007">
        <v>96950</v>
      </c>
      <c r="CH1007" s="3">
        <v>8.9</v>
      </c>
      <c r="CI1007" s="3">
        <v>15</v>
      </c>
      <c r="CJ1007" s="3">
        <v>13.35</v>
      </c>
      <c r="CK1007" s="3">
        <v>22.5</v>
      </c>
      <c r="CL1007" t="s">
        <v>132</v>
      </c>
      <c r="CM1007" t="s">
        <v>4620</v>
      </c>
      <c r="CN1007" t="s">
        <v>133</v>
      </c>
      <c r="CP1007" t="s">
        <v>134</v>
      </c>
      <c r="CQ1007" t="s">
        <v>134</v>
      </c>
      <c r="CR1007" t="s">
        <v>111</v>
      </c>
      <c r="CS1007" t="s">
        <v>134</v>
      </c>
      <c r="CT1007" t="s">
        <v>119</v>
      </c>
      <c r="CU1007" t="s">
        <v>134</v>
      </c>
      <c r="CV1007" t="s">
        <v>119</v>
      </c>
      <c r="CW1007" t="s">
        <v>119</v>
      </c>
      <c r="CX1007">
        <v>16702880566</v>
      </c>
      <c r="CY1007" t="s">
        <v>4616</v>
      </c>
      <c r="CZ1007" t="s">
        <v>119</v>
      </c>
      <c r="DA1007" t="s">
        <v>134</v>
      </c>
      <c r="DB1007" t="s">
        <v>111</v>
      </c>
    </row>
    <row r="1008" spans="1:111" ht="15" customHeight="1" x14ac:dyDescent="0.25">
      <c r="A1008" t="s">
        <v>7828</v>
      </c>
      <c r="B1008" t="s">
        <v>193</v>
      </c>
      <c r="C1008" s="1">
        <v>44147.070692476853</v>
      </c>
      <c r="D1008" s="1">
        <v>44154</v>
      </c>
      <c r="E1008" t="s">
        <v>110</v>
      </c>
      <c r="G1008" t="s">
        <v>111</v>
      </c>
      <c r="H1008" t="s">
        <v>111</v>
      </c>
      <c r="I1008" t="s">
        <v>111</v>
      </c>
      <c r="J1008" t="s">
        <v>5657</v>
      </c>
      <c r="K1008" t="s">
        <v>7533</v>
      </c>
      <c r="L1008" t="s">
        <v>4531</v>
      </c>
      <c r="N1008" t="s">
        <v>116</v>
      </c>
      <c r="O1008" t="s">
        <v>117</v>
      </c>
      <c r="P1008">
        <v>96950</v>
      </c>
      <c r="Q1008" t="s">
        <v>118</v>
      </c>
      <c r="S1008">
        <v>16702886108</v>
      </c>
      <c r="U1008">
        <v>23622</v>
      </c>
      <c r="V1008" t="s">
        <v>120</v>
      </c>
      <c r="X1008" t="s">
        <v>1947</v>
      </c>
      <c r="Y1008" t="s">
        <v>4532</v>
      </c>
      <c r="AA1008" t="s">
        <v>123</v>
      </c>
      <c r="AB1008" t="s">
        <v>4531</v>
      </c>
      <c r="AD1008" t="s">
        <v>116</v>
      </c>
      <c r="AE1008" t="s">
        <v>117</v>
      </c>
      <c r="AF1008">
        <v>96950</v>
      </c>
      <c r="AG1008" t="s">
        <v>118</v>
      </c>
      <c r="AI1008">
        <v>16702886108</v>
      </c>
      <c r="AK1008" t="s">
        <v>5660</v>
      </c>
      <c r="BC1008" t="str">
        <f>"17-3022.00"</f>
        <v>17-3022.00</v>
      </c>
      <c r="BD1008" t="s">
        <v>1695</v>
      </c>
      <c r="BE1008" t="s">
        <v>7534</v>
      </c>
      <c r="BF1008" t="s">
        <v>1697</v>
      </c>
      <c r="BG1008">
        <v>2</v>
      </c>
      <c r="BI1008" s="1">
        <v>44147</v>
      </c>
      <c r="BJ1008" s="1">
        <v>44469</v>
      </c>
      <c r="BM1008">
        <v>40</v>
      </c>
      <c r="BN1008">
        <v>0</v>
      </c>
      <c r="BO1008">
        <v>8</v>
      </c>
      <c r="BP1008">
        <v>8</v>
      </c>
      <c r="BQ1008">
        <v>8</v>
      </c>
      <c r="BR1008">
        <v>8</v>
      </c>
      <c r="BS1008">
        <v>8</v>
      </c>
      <c r="BT1008">
        <v>0</v>
      </c>
      <c r="BU1008" t="str">
        <f t="shared" si="52"/>
        <v>8:00 AM</v>
      </c>
      <c r="BV1008" t="str">
        <f t="shared" si="53"/>
        <v>5:00 PM</v>
      </c>
      <c r="BW1008" t="s">
        <v>415</v>
      </c>
      <c r="BX1008">
        <v>0</v>
      </c>
      <c r="BY1008">
        <v>24</v>
      </c>
      <c r="BZ1008" t="s">
        <v>111</v>
      </c>
      <c r="CA1008">
        <v>0</v>
      </c>
      <c r="CB1008" t="s">
        <v>7535</v>
      </c>
      <c r="CC1008" t="s">
        <v>7536</v>
      </c>
      <c r="CE1008" t="s">
        <v>116</v>
      </c>
      <c r="CF1008" t="s">
        <v>117</v>
      </c>
      <c r="CG1008">
        <v>96950</v>
      </c>
      <c r="CH1008" s="3">
        <v>17.25</v>
      </c>
      <c r="CI1008" s="3">
        <v>17.25</v>
      </c>
      <c r="CJ1008" s="3">
        <v>25.88</v>
      </c>
      <c r="CK1008" s="3">
        <v>25.88</v>
      </c>
      <c r="CL1008" t="s">
        <v>132</v>
      </c>
      <c r="CM1008" t="s">
        <v>286</v>
      </c>
      <c r="CN1008" t="s">
        <v>133</v>
      </c>
      <c r="CP1008" t="s">
        <v>111</v>
      </c>
      <c r="CQ1008" t="s">
        <v>134</v>
      </c>
      <c r="CR1008" t="s">
        <v>134</v>
      </c>
      <c r="CS1008" t="s">
        <v>134</v>
      </c>
      <c r="CT1008" t="s">
        <v>119</v>
      </c>
      <c r="CU1008" t="s">
        <v>134</v>
      </c>
      <c r="CV1008" t="s">
        <v>134</v>
      </c>
      <c r="CW1008" t="s">
        <v>7829</v>
      </c>
      <c r="CX1008">
        <v>16702886108</v>
      </c>
      <c r="CY1008" t="s">
        <v>5660</v>
      </c>
      <c r="CZ1008" t="s">
        <v>119</v>
      </c>
      <c r="DA1008" t="s">
        <v>134</v>
      </c>
      <c r="DB1008" t="s">
        <v>111</v>
      </c>
      <c r="DC1008" t="s">
        <v>1947</v>
      </c>
      <c r="DD1008" t="s">
        <v>4532</v>
      </c>
      <c r="DF1008" t="s">
        <v>7830</v>
      </c>
      <c r="DG1008" t="s">
        <v>5660</v>
      </c>
    </row>
    <row r="1009" spans="1:111" ht="15" customHeight="1" x14ac:dyDescent="0.25">
      <c r="A1009" t="s">
        <v>7757</v>
      </c>
      <c r="B1009" t="s">
        <v>137</v>
      </c>
      <c r="C1009" s="1">
        <v>44147.248782523151</v>
      </c>
      <c r="D1009" s="1">
        <v>44181</v>
      </c>
      <c r="E1009" t="s">
        <v>110</v>
      </c>
      <c r="G1009" t="s">
        <v>111</v>
      </c>
      <c r="H1009" t="s">
        <v>111</v>
      </c>
      <c r="I1009" t="s">
        <v>111</v>
      </c>
      <c r="J1009" t="s">
        <v>7758</v>
      </c>
      <c r="K1009" t="s">
        <v>7759</v>
      </c>
      <c r="L1009" t="s">
        <v>7760</v>
      </c>
      <c r="M1009" t="s">
        <v>2033</v>
      </c>
      <c r="N1009" t="s">
        <v>116</v>
      </c>
      <c r="O1009" t="s">
        <v>117</v>
      </c>
      <c r="P1009">
        <v>96950</v>
      </c>
      <c r="Q1009" t="s">
        <v>118</v>
      </c>
      <c r="R1009" t="s">
        <v>117</v>
      </c>
      <c r="S1009">
        <v>16702355323</v>
      </c>
      <c r="U1009">
        <v>811412</v>
      </c>
      <c r="V1009" t="s">
        <v>120</v>
      </c>
      <c r="X1009" t="s">
        <v>7761</v>
      </c>
      <c r="Y1009" t="s">
        <v>7762</v>
      </c>
      <c r="Z1009" t="s">
        <v>6218</v>
      </c>
      <c r="AA1009" t="s">
        <v>123</v>
      </c>
      <c r="AB1009" t="s">
        <v>7760</v>
      </c>
      <c r="AC1009" t="s">
        <v>2033</v>
      </c>
      <c r="AD1009" t="s">
        <v>116</v>
      </c>
      <c r="AE1009" t="s">
        <v>117</v>
      </c>
      <c r="AF1009">
        <v>96950</v>
      </c>
      <c r="AG1009" t="s">
        <v>118</v>
      </c>
      <c r="AH1009" t="s">
        <v>117</v>
      </c>
      <c r="AI1009">
        <v>16702355323</v>
      </c>
      <c r="AK1009" t="s">
        <v>7763</v>
      </c>
      <c r="BC1009" t="str">
        <f>"49-9021.02"</f>
        <v>49-9021.02</v>
      </c>
      <c r="BD1009" t="s">
        <v>824</v>
      </c>
      <c r="BE1009" t="s">
        <v>7764</v>
      </c>
      <c r="BF1009" t="s">
        <v>7765</v>
      </c>
      <c r="BG1009">
        <v>2</v>
      </c>
      <c r="BH1009">
        <v>2</v>
      </c>
      <c r="BI1009" s="1">
        <v>44147</v>
      </c>
      <c r="BJ1009" s="1">
        <v>44469</v>
      </c>
      <c r="BK1009" s="1">
        <v>44181</v>
      </c>
      <c r="BL1009" s="1">
        <v>44469</v>
      </c>
      <c r="BM1009">
        <v>40</v>
      </c>
      <c r="BN1009">
        <v>0</v>
      </c>
      <c r="BO1009">
        <v>8</v>
      </c>
      <c r="BP1009">
        <v>8</v>
      </c>
      <c r="BQ1009">
        <v>8</v>
      </c>
      <c r="BR1009">
        <v>8</v>
      </c>
      <c r="BS1009">
        <v>8</v>
      </c>
      <c r="BT1009">
        <v>0</v>
      </c>
      <c r="BU1009" t="str">
        <f t="shared" si="52"/>
        <v>8:00 AM</v>
      </c>
      <c r="BV1009" t="str">
        <f t="shared" si="53"/>
        <v>5:00 PM</v>
      </c>
      <c r="BW1009" t="s">
        <v>128</v>
      </c>
      <c r="BX1009">
        <v>0</v>
      </c>
      <c r="BY1009">
        <v>12</v>
      </c>
      <c r="BZ1009" t="s">
        <v>111</v>
      </c>
      <c r="CA1009">
        <v>0</v>
      </c>
      <c r="CB1009" t="s">
        <v>7766</v>
      </c>
      <c r="CC1009" t="s">
        <v>7760</v>
      </c>
      <c r="CD1009" t="s">
        <v>2033</v>
      </c>
      <c r="CE1009" t="s">
        <v>116</v>
      </c>
      <c r="CF1009" t="s">
        <v>117</v>
      </c>
      <c r="CG1009">
        <v>96950</v>
      </c>
      <c r="CH1009" s="3">
        <v>9.0299999999999994</v>
      </c>
      <c r="CI1009" s="3">
        <v>9.5</v>
      </c>
      <c r="CJ1009" s="3">
        <v>13.54</v>
      </c>
      <c r="CK1009" s="3">
        <v>14.25</v>
      </c>
      <c r="CL1009" t="s">
        <v>132</v>
      </c>
      <c r="CM1009" t="s">
        <v>119</v>
      </c>
      <c r="CN1009" t="s">
        <v>631</v>
      </c>
      <c r="CP1009" t="s">
        <v>111</v>
      </c>
      <c r="CQ1009" t="s">
        <v>134</v>
      </c>
      <c r="CR1009" t="s">
        <v>134</v>
      </c>
      <c r="CS1009" t="s">
        <v>134</v>
      </c>
      <c r="CT1009" t="s">
        <v>119</v>
      </c>
      <c r="CU1009" t="s">
        <v>134</v>
      </c>
      <c r="CV1009" t="s">
        <v>119</v>
      </c>
      <c r="CW1009" t="s">
        <v>2152</v>
      </c>
      <c r="CX1009">
        <v>16702355323</v>
      </c>
      <c r="CY1009" t="s">
        <v>7763</v>
      </c>
      <c r="CZ1009" t="s">
        <v>119</v>
      </c>
      <c r="DA1009" t="s">
        <v>134</v>
      </c>
      <c r="DB1009" t="s">
        <v>111</v>
      </c>
    </row>
    <row r="1010" spans="1:111" ht="15" customHeight="1" x14ac:dyDescent="0.25">
      <c r="A1010" t="s">
        <v>8871</v>
      </c>
      <c r="B1010" t="s">
        <v>137</v>
      </c>
      <c r="C1010" s="1">
        <v>44147.328916319442</v>
      </c>
      <c r="D1010" s="1">
        <v>44195</v>
      </c>
      <c r="E1010" t="s">
        <v>138</v>
      </c>
      <c r="F1010" s="1">
        <v>44103.833333333336</v>
      </c>
      <c r="G1010" t="s">
        <v>111</v>
      </c>
      <c r="H1010" t="s">
        <v>111</v>
      </c>
      <c r="I1010" t="s">
        <v>111</v>
      </c>
      <c r="J1010" t="s">
        <v>8872</v>
      </c>
      <c r="K1010" t="s">
        <v>286</v>
      </c>
      <c r="L1010" t="s">
        <v>8873</v>
      </c>
      <c r="M1010" t="s">
        <v>286</v>
      </c>
      <c r="N1010" t="s">
        <v>154</v>
      </c>
      <c r="O1010" t="s">
        <v>117</v>
      </c>
      <c r="P1010">
        <v>96950</v>
      </c>
      <c r="Q1010" t="s">
        <v>118</v>
      </c>
      <c r="R1010" t="s">
        <v>286</v>
      </c>
      <c r="S1010">
        <v>16702855499</v>
      </c>
      <c r="U1010">
        <v>81131</v>
      </c>
      <c r="V1010" t="s">
        <v>120</v>
      </c>
      <c r="X1010" t="s">
        <v>8874</v>
      </c>
      <c r="Y1010" t="s">
        <v>8875</v>
      </c>
      <c r="Z1010" t="s">
        <v>286</v>
      </c>
      <c r="AA1010" t="s">
        <v>8876</v>
      </c>
      <c r="AB1010" t="s">
        <v>8873</v>
      </c>
      <c r="AC1010" t="s">
        <v>286</v>
      </c>
      <c r="AD1010" t="s">
        <v>154</v>
      </c>
      <c r="AE1010" t="s">
        <v>117</v>
      </c>
      <c r="AF1010">
        <v>96950</v>
      </c>
      <c r="AG1010" t="s">
        <v>118</v>
      </c>
      <c r="AH1010" t="s">
        <v>286</v>
      </c>
      <c r="AI1010">
        <v>16702855499</v>
      </c>
      <c r="AK1010" t="s">
        <v>8877</v>
      </c>
      <c r="AL1010" t="s">
        <v>1192</v>
      </c>
      <c r="AM1010" t="s">
        <v>4270</v>
      </c>
      <c r="AN1010" t="s">
        <v>4271</v>
      </c>
      <c r="AO1010" t="s">
        <v>4272</v>
      </c>
      <c r="AP1010" t="s">
        <v>4273</v>
      </c>
      <c r="AQ1010" t="s">
        <v>340</v>
      </c>
      <c r="AR1010" t="s">
        <v>116</v>
      </c>
      <c r="AS1010" t="s">
        <v>117</v>
      </c>
      <c r="AT1010">
        <v>96950</v>
      </c>
      <c r="AU1010" t="s">
        <v>118</v>
      </c>
      <c r="AV1010" t="s">
        <v>119</v>
      </c>
      <c r="AW1010">
        <v>16702331209</v>
      </c>
      <c r="AX1010" t="s">
        <v>119</v>
      </c>
      <c r="AY1010" t="s">
        <v>1574</v>
      </c>
      <c r="AZ1010" t="s">
        <v>4274</v>
      </c>
      <c r="BA1010" t="s">
        <v>117</v>
      </c>
      <c r="BB1010" t="s">
        <v>1441</v>
      </c>
      <c r="BC1010" t="str">
        <f>"47-2111.00"</f>
        <v>47-2111.00</v>
      </c>
      <c r="BD1010" t="s">
        <v>262</v>
      </c>
      <c r="BE1010" t="s">
        <v>8878</v>
      </c>
      <c r="BF1010" t="s">
        <v>264</v>
      </c>
      <c r="BG1010">
        <v>1</v>
      </c>
      <c r="BH1010">
        <v>1</v>
      </c>
      <c r="BI1010" s="1">
        <v>44105</v>
      </c>
      <c r="BJ1010" s="1">
        <v>44469</v>
      </c>
      <c r="BK1010" s="1">
        <v>44195</v>
      </c>
      <c r="BL1010" s="1">
        <v>44469</v>
      </c>
      <c r="BM1010">
        <v>40</v>
      </c>
      <c r="BN1010">
        <v>0</v>
      </c>
      <c r="BO1010">
        <v>8</v>
      </c>
      <c r="BP1010">
        <v>8</v>
      </c>
      <c r="BQ1010">
        <v>8</v>
      </c>
      <c r="BR1010">
        <v>8</v>
      </c>
      <c r="BS1010">
        <v>8</v>
      </c>
      <c r="BT1010">
        <v>0</v>
      </c>
      <c r="BU1010" t="str">
        <f t="shared" si="52"/>
        <v>8:00 AM</v>
      </c>
      <c r="BV1010" t="str">
        <f t="shared" si="53"/>
        <v>5:00 PM</v>
      </c>
      <c r="BW1010" t="s">
        <v>128</v>
      </c>
      <c r="BX1010">
        <v>0</v>
      </c>
      <c r="BY1010">
        <v>24</v>
      </c>
      <c r="BZ1010" t="s">
        <v>111</v>
      </c>
      <c r="CA1010">
        <v>0</v>
      </c>
      <c r="CB1010" t="s">
        <v>268</v>
      </c>
      <c r="CC1010" t="s">
        <v>8873</v>
      </c>
      <c r="CD1010" t="s">
        <v>286</v>
      </c>
      <c r="CE1010" t="s">
        <v>154</v>
      </c>
      <c r="CF1010" t="s">
        <v>117</v>
      </c>
      <c r="CG1010">
        <v>96950</v>
      </c>
      <c r="CH1010" s="3">
        <v>17.87</v>
      </c>
      <c r="CI1010" s="3">
        <v>17.87</v>
      </c>
      <c r="CJ1010" s="3">
        <v>26.81</v>
      </c>
      <c r="CK1010" s="3">
        <v>26.81</v>
      </c>
      <c r="CL1010" t="s">
        <v>132</v>
      </c>
      <c r="CM1010" t="s">
        <v>119</v>
      </c>
      <c r="CN1010" t="s">
        <v>133</v>
      </c>
      <c r="CP1010" t="s">
        <v>134</v>
      </c>
      <c r="CQ1010" t="s">
        <v>134</v>
      </c>
      <c r="CR1010" t="s">
        <v>134</v>
      </c>
      <c r="CS1010" t="s">
        <v>134</v>
      </c>
      <c r="CT1010" t="s">
        <v>119</v>
      </c>
      <c r="CU1010" t="s">
        <v>134</v>
      </c>
      <c r="CV1010" t="s">
        <v>119</v>
      </c>
      <c r="CW1010" t="s">
        <v>119</v>
      </c>
      <c r="CX1010">
        <v>16702855499</v>
      </c>
      <c r="CY1010" t="s">
        <v>8879</v>
      </c>
      <c r="CZ1010" t="s">
        <v>119</v>
      </c>
      <c r="DA1010" t="s">
        <v>134</v>
      </c>
      <c r="DB1010" t="s">
        <v>111</v>
      </c>
      <c r="DC1010" t="s">
        <v>4270</v>
      </c>
      <c r="DD1010" t="s">
        <v>4271</v>
      </c>
      <c r="DE1010" t="s">
        <v>1573</v>
      </c>
      <c r="DF1010" t="s">
        <v>4274</v>
      </c>
      <c r="DG1010" t="s">
        <v>1574</v>
      </c>
    </row>
    <row r="1011" spans="1:111" ht="15" customHeight="1" x14ac:dyDescent="0.25">
      <c r="A1011" t="s">
        <v>9658</v>
      </c>
      <c r="B1011" t="s">
        <v>109</v>
      </c>
      <c r="C1011" s="1">
        <v>44147.693845833332</v>
      </c>
      <c r="D1011" s="1">
        <v>44186</v>
      </c>
      <c r="E1011" t="s">
        <v>138</v>
      </c>
      <c r="F1011" s="1">
        <v>44103.833333333336</v>
      </c>
      <c r="G1011" t="s">
        <v>134</v>
      </c>
      <c r="H1011" t="s">
        <v>111</v>
      </c>
      <c r="I1011" t="s">
        <v>111</v>
      </c>
      <c r="J1011" t="s">
        <v>2373</v>
      </c>
      <c r="L1011" t="s">
        <v>2374</v>
      </c>
      <c r="N1011" t="s">
        <v>116</v>
      </c>
      <c r="O1011" t="s">
        <v>117</v>
      </c>
      <c r="P1011">
        <v>96950</v>
      </c>
      <c r="Q1011" t="s">
        <v>118</v>
      </c>
      <c r="S1011">
        <v>16702358165</v>
      </c>
      <c r="U1011">
        <v>484110</v>
      </c>
      <c r="V1011" t="s">
        <v>120</v>
      </c>
      <c r="X1011" t="s">
        <v>2375</v>
      </c>
      <c r="Y1011" t="s">
        <v>2376</v>
      </c>
      <c r="Z1011" t="s">
        <v>1657</v>
      </c>
      <c r="AA1011" t="s">
        <v>123</v>
      </c>
      <c r="AB1011" t="s">
        <v>2374</v>
      </c>
      <c r="AD1011" t="s">
        <v>116</v>
      </c>
      <c r="AE1011" t="s">
        <v>117</v>
      </c>
      <c r="AF1011">
        <v>96950</v>
      </c>
      <c r="AG1011" t="s">
        <v>118</v>
      </c>
      <c r="AI1011">
        <v>16702358165</v>
      </c>
      <c r="AK1011" t="s">
        <v>2379</v>
      </c>
      <c r="BC1011" t="str">
        <f>"43-5011.00"</f>
        <v>43-5011.00</v>
      </c>
      <c r="BD1011" t="s">
        <v>3423</v>
      </c>
      <c r="BE1011" t="s">
        <v>4257</v>
      </c>
      <c r="BF1011" t="s">
        <v>4258</v>
      </c>
      <c r="BG1011">
        <v>1</v>
      </c>
      <c r="BI1011" s="1">
        <v>44105</v>
      </c>
      <c r="BJ1011" s="1">
        <v>45199</v>
      </c>
      <c r="BM1011">
        <v>40</v>
      </c>
      <c r="BN1011">
        <v>0</v>
      </c>
      <c r="BO1011">
        <v>8</v>
      </c>
      <c r="BP1011">
        <v>8</v>
      </c>
      <c r="BQ1011">
        <v>8</v>
      </c>
      <c r="BR1011">
        <v>8</v>
      </c>
      <c r="BS1011">
        <v>8</v>
      </c>
      <c r="BT1011">
        <v>0</v>
      </c>
      <c r="BU1011" t="str">
        <f>"8:30 AM"</f>
        <v>8:30 AM</v>
      </c>
      <c r="BV1011" t="str">
        <f>"5:30 PM"</f>
        <v>5:30 PM</v>
      </c>
      <c r="BW1011" t="s">
        <v>162</v>
      </c>
      <c r="BX1011">
        <v>1</v>
      </c>
      <c r="BY1011">
        <v>12</v>
      </c>
      <c r="BZ1011" t="s">
        <v>111</v>
      </c>
      <c r="CA1011">
        <v>0</v>
      </c>
      <c r="CB1011" s="2" t="s">
        <v>9659</v>
      </c>
      <c r="CC1011" t="s">
        <v>4260</v>
      </c>
      <c r="CE1011" t="s">
        <v>154</v>
      </c>
      <c r="CF1011" t="s">
        <v>117</v>
      </c>
      <c r="CG1011">
        <v>96950</v>
      </c>
      <c r="CH1011" s="3">
        <v>15.96</v>
      </c>
      <c r="CI1011" s="3">
        <v>15.96</v>
      </c>
      <c r="CJ1011" s="3">
        <v>0</v>
      </c>
      <c r="CK1011" s="3">
        <v>0</v>
      </c>
      <c r="CL1011" t="s">
        <v>132</v>
      </c>
      <c r="CM1011" t="s">
        <v>162</v>
      </c>
      <c r="CN1011" t="s">
        <v>133</v>
      </c>
      <c r="CP1011" t="s">
        <v>111</v>
      </c>
      <c r="CQ1011" t="s">
        <v>134</v>
      </c>
      <c r="CR1011" t="s">
        <v>111</v>
      </c>
      <c r="CS1011" t="s">
        <v>111</v>
      </c>
      <c r="CT1011" t="s">
        <v>119</v>
      </c>
      <c r="CU1011" t="s">
        <v>134</v>
      </c>
      <c r="CV1011" t="s">
        <v>119</v>
      </c>
      <c r="CW1011" t="s">
        <v>859</v>
      </c>
      <c r="CX1011">
        <v>16702358165</v>
      </c>
      <c r="CY1011" t="s">
        <v>2379</v>
      </c>
      <c r="CZ1011" t="s">
        <v>119</v>
      </c>
      <c r="DA1011" t="s">
        <v>134</v>
      </c>
      <c r="DB1011" t="s">
        <v>111</v>
      </c>
      <c r="DC1011" t="s">
        <v>2375</v>
      </c>
      <c r="DD1011" t="s">
        <v>2376</v>
      </c>
      <c r="DE1011" t="s">
        <v>1657</v>
      </c>
      <c r="DF1011" t="s">
        <v>2386</v>
      </c>
      <c r="DG1011" t="s">
        <v>2379</v>
      </c>
    </row>
    <row r="1012" spans="1:111" ht="15" customHeight="1" x14ac:dyDescent="0.25">
      <c r="A1012" t="s">
        <v>6179</v>
      </c>
      <c r="B1012" t="s">
        <v>137</v>
      </c>
      <c r="C1012" s="1">
        <v>44147.788651157411</v>
      </c>
      <c r="D1012" s="1">
        <v>44194</v>
      </c>
      <c r="E1012" t="s">
        <v>138</v>
      </c>
      <c r="F1012" s="1">
        <v>44088.833333333336</v>
      </c>
      <c r="G1012" t="s">
        <v>134</v>
      </c>
      <c r="H1012" t="s">
        <v>111</v>
      </c>
      <c r="I1012" t="s">
        <v>111</v>
      </c>
      <c r="J1012" t="s">
        <v>4608</v>
      </c>
      <c r="K1012" t="s">
        <v>4609</v>
      </c>
      <c r="L1012" t="s">
        <v>4610</v>
      </c>
      <c r="M1012" t="s">
        <v>4611</v>
      </c>
      <c r="N1012" t="s">
        <v>116</v>
      </c>
      <c r="O1012" t="s">
        <v>117</v>
      </c>
      <c r="P1012">
        <v>96950</v>
      </c>
      <c r="Q1012" t="s">
        <v>118</v>
      </c>
      <c r="R1012" t="s">
        <v>119</v>
      </c>
      <c r="S1012">
        <v>16702880566</v>
      </c>
      <c r="U1012">
        <v>8112</v>
      </c>
      <c r="V1012" t="s">
        <v>120</v>
      </c>
      <c r="X1012" t="s">
        <v>4612</v>
      </c>
      <c r="Y1012" t="s">
        <v>4613</v>
      </c>
      <c r="Z1012" t="s">
        <v>4614</v>
      </c>
      <c r="AA1012" t="s">
        <v>123</v>
      </c>
      <c r="AB1012" t="s">
        <v>4615</v>
      </c>
      <c r="AC1012" t="s">
        <v>4611</v>
      </c>
      <c r="AD1012" t="s">
        <v>116</v>
      </c>
      <c r="AE1012" t="s">
        <v>117</v>
      </c>
      <c r="AF1012">
        <v>96950</v>
      </c>
      <c r="AG1012" t="s">
        <v>118</v>
      </c>
      <c r="AH1012" t="s">
        <v>119</v>
      </c>
      <c r="AI1012">
        <v>16716881068</v>
      </c>
      <c r="AK1012" t="s">
        <v>4616</v>
      </c>
      <c r="BC1012" t="str">
        <f>"49-9062.00"</f>
        <v>49-9062.00</v>
      </c>
      <c r="BD1012" t="s">
        <v>1120</v>
      </c>
      <c r="BE1012" t="s">
        <v>4617</v>
      </c>
      <c r="BF1012" t="s">
        <v>1122</v>
      </c>
      <c r="BG1012">
        <v>1</v>
      </c>
      <c r="BH1012">
        <v>1</v>
      </c>
      <c r="BI1012" s="1">
        <v>44228</v>
      </c>
      <c r="BJ1012" s="1">
        <v>45322</v>
      </c>
      <c r="BK1012" s="1">
        <v>44228</v>
      </c>
      <c r="BL1012" s="1">
        <v>45322</v>
      </c>
      <c r="BM1012">
        <v>40</v>
      </c>
      <c r="BN1012">
        <v>0</v>
      </c>
      <c r="BO1012">
        <v>8</v>
      </c>
      <c r="BP1012">
        <v>8</v>
      </c>
      <c r="BQ1012">
        <v>8</v>
      </c>
      <c r="BR1012">
        <v>8</v>
      </c>
      <c r="BS1012">
        <v>8</v>
      </c>
      <c r="BT1012">
        <v>0</v>
      </c>
      <c r="BU1012" t="str">
        <f>"8:00 AM"</f>
        <v>8:00 AM</v>
      </c>
      <c r="BV1012" t="str">
        <f>"5:00 PM"</f>
        <v>5:00 PM</v>
      </c>
      <c r="BW1012" t="s">
        <v>349</v>
      </c>
      <c r="BX1012">
        <v>0</v>
      </c>
      <c r="BY1012">
        <v>24</v>
      </c>
      <c r="BZ1012" t="s">
        <v>111</v>
      </c>
      <c r="CA1012">
        <v>0</v>
      </c>
      <c r="CB1012" t="s">
        <v>6180</v>
      </c>
      <c r="CC1012" t="s">
        <v>4619</v>
      </c>
      <c r="CD1012" t="s">
        <v>4611</v>
      </c>
      <c r="CE1012" t="s">
        <v>116</v>
      </c>
      <c r="CF1012" t="s">
        <v>117</v>
      </c>
      <c r="CG1012">
        <v>96950</v>
      </c>
      <c r="CH1012" s="3">
        <v>8.9</v>
      </c>
      <c r="CI1012" s="3">
        <v>15</v>
      </c>
      <c r="CJ1012" s="3">
        <v>13.35</v>
      </c>
      <c r="CK1012" s="3">
        <v>22.5</v>
      </c>
      <c r="CL1012" t="s">
        <v>132</v>
      </c>
      <c r="CM1012" t="s">
        <v>4620</v>
      </c>
      <c r="CN1012" t="s">
        <v>133</v>
      </c>
      <c r="CP1012" t="s">
        <v>134</v>
      </c>
      <c r="CQ1012" t="s">
        <v>134</v>
      </c>
      <c r="CR1012" t="s">
        <v>111</v>
      </c>
      <c r="CS1012" t="s">
        <v>134</v>
      </c>
      <c r="CT1012" t="s">
        <v>119</v>
      </c>
      <c r="CU1012" t="s">
        <v>134</v>
      </c>
      <c r="CV1012" t="s">
        <v>119</v>
      </c>
      <c r="CW1012" t="s">
        <v>119</v>
      </c>
      <c r="CX1012">
        <v>16702880566</v>
      </c>
      <c r="CY1012" t="s">
        <v>4616</v>
      </c>
      <c r="CZ1012" t="s">
        <v>119</v>
      </c>
      <c r="DA1012" t="s">
        <v>134</v>
      </c>
      <c r="DB1012" t="s">
        <v>111</v>
      </c>
    </row>
    <row r="1013" spans="1:111" ht="15" customHeight="1" x14ac:dyDescent="0.25">
      <c r="A1013" t="s">
        <v>9500</v>
      </c>
      <c r="B1013" t="s">
        <v>193</v>
      </c>
      <c r="C1013" s="1">
        <v>44147.820590625</v>
      </c>
      <c r="D1013" s="1">
        <v>44172</v>
      </c>
      <c r="E1013" t="s">
        <v>110</v>
      </c>
      <c r="G1013" t="s">
        <v>134</v>
      </c>
      <c r="H1013" t="s">
        <v>111</v>
      </c>
      <c r="I1013" t="s">
        <v>111</v>
      </c>
      <c r="J1013" t="s">
        <v>6128</v>
      </c>
      <c r="L1013" t="s">
        <v>6129</v>
      </c>
      <c r="M1013" t="s">
        <v>6130</v>
      </c>
      <c r="N1013" t="s">
        <v>6131</v>
      </c>
      <c r="O1013" t="s">
        <v>117</v>
      </c>
      <c r="P1013">
        <v>96950</v>
      </c>
      <c r="Q1013" t="s">
        <v>118</v>
      </c>
      <c r="R1013" t="s">
        <v>404</v>
      </c>
      <c r="S1013">
        <v>16703238882</v>
      </c>
      <c r="U1013">
        <v>424410</v>
      </c>
      <c r="V1013" t="s">
        <v>120</v>
      </c>
      <c r="X1013" t="s">
        <v>6132</v>
      </c>
      <c r="Y1013" t="s">
        <v>6133</v>
      </c>
      <c r="Z1013" t="s">
        <v>6134</v>
      </c>
      <c r="AA1013" t="s">
        <v>123</v>
      </c>
      <c r="AB1013" t="s">
        <v>6129</v>
      </c>
      <c r="AC1013" t="s">
        <v>6135</v>
      </c>
      <c r="AD1013" t="s">
        <v>6131</v>
      </c>
      <c r="AE1013" t="s">
        <v>117</v>
      </c>
      <c r="AF1013">
        <v>96950</v>
      </c>
      <c r="AG1013" t="s">
        <v>118</v>
      </c>
      <c r="AH1013" t="s">
        <v>404</v>
      </c>
      <c r="AI1013">
        <v>16703238882</v>
      </c>
      <c r="AK1013" t="s">
        <v>6136</v>
      </c>
      <c r="BC1013" t="str">
        <f>"41-2031.00"</f>
        <v>41-2031.00</v>
      </c>
      <c r="BD1013" t="s">
        <v>3070</v>
      </c>
      <c r="BE1013" t="s">
        <v>6137</v>
      </c>
      <c r="BF1013" t="s">
        <v>6138</v>
      </c>
      <c r="BG1013">
        <v>2</v>
      </c>
      <c r="BI1013" s="1">
        <v>44197</v>
      </c>
      <c r="BJ1013" s="1">
        <v>44561</v>
      </c>
      <c r="BM1013">
        <v>35</v>
      </c>
      <c r="BN1013">
        <v>0</v>
      </c>
      <c r="BO1013">
        <v>7</v>
      </c>
      <c r="BP1013">
        <v>7</v>
      </c>
      <c r="BQ1013">
        <v>7</v>
      </c>
      <c r="BR1013">
        <v>7</v>
      </c>
      <c r="BS1013">
        <v>7</v>
      </c>
      <c r="BT1013">
        <v>0</v>
      </c>
      <c r="BU1013" t="str">
        <f>"8:00 AM"</f>
        <v>8:00 AM</v>
      </c>
      <c r="BV1013" t="str">
        <f>"4:00 PM"</f>
        <v>4:00 PM</v>
      </c>
      <c r="BW1013" t="s">
        <v>128</v>
      </c>
      <c r="BX1013">
        <v>0</v>
      </c>
      <c r="BY1013">
        <v>12</v>
      </c>
      <c r="BZ1013" t="s">
        <v>111</v>
      </c>
      <c r="CA1013">
        <v>0</v>
      </c>
      <c r="CB1013" t="s">
        <v>6139</v>
      </c>
      <c r="CC1013" t="s">
        <v>6129</v>
      </c>
      <c r="CD1013" t="s">
        <v>6135</v>
      </c>
      <c r="CE1013" t="s">
        <v>6131</v>
      </c>
      <c r="CF1013" t="s">
        <v>117</v>
      </c>
      <c r="CG1013">
        <v>96950</v>
      </c>
      <c r="CH1013" s="3">
        <v>8.7100000000000009</v>
      </c>
      <c r="CI1013" s="3">
        <v>8.7100000000000009</v>
      </c>
      <c r="CJ1013" s="3">
        <v>13.06</v>
      </c>
      <c r="CK1013" s="3">
        <v>13.06</v>
      </c>
      <c r="CL1013" t="s">
        <v>132</v>
      </c>
      <c r="CM1013" t="s">
        <v>119</v>
      </c>
      <c r="CN1013" t="s">
        <v>133</v>
      </c>
      <c r="CP1013" t="s">
        <v>111</v>
      </c>
      <c r="CQ1013" t="s">
        <v>134</v>
      </c>
      <c r="CR1013" t="s">
        <v>111</v>
      </c>
      <c r="CS1013" t="s">
        <v>134</v>
      </c>
      <c r="CT1013" t="s">
        <v>119</v>
      </c>
      <c r="CU1013" t="s">
        <v>134</v>
      </c>
      <c r="CV1013" t="s">
        <v>119</v>
      </c>
      <c r="CW1013" t="s">
        <v>119</v>
      </c>
      <c r="CX1013">
        <v>16703238882</v>
      </c>
      <c r="CY1013" t="s">
        <v>6136</v>
      </c>
      <c r="CZ1013" t="s">
        <v>6140</v>
      </c>
      <c r="DA1013" t="s">
        <v>134</v>
      </c>
      <c r="DB1013" t="s">
        <v>111</v>
      </c>
      <c r="DC1013" t="s">
        <v>6132</v>
      </c>
      <c r="DD1013" t="s">
        <v>6133</v>
      </c>
      <c r="DE1013" t="s">
        <v>3274</v>
      </c>
      <c r="DF1013" t="s">
        <v>6128</v>
      </c>
      <c r="DG1013" t="s">
        <v>6136</v>
      </c>
    </row>
    <row r="1014" spans="1:111" ht="15" customHeight="1" x14ac:dyDescent="0.25">
      <c r="A1014" t="s">
        <v>9217</v>
      </c>
      <c r="B1014" t="s">
        <v>137</v>
      </c>
      <c r="C1014" s="1">
        <v>44147.959508101849</v>
      </c>
      <c r="D1014" s="1">
        <v>44194</v>
      </c>
      <c r="E1014" t="s">
        <v>110</v>
      </c>
      <c r="G1014" t="s">
        <v>111</v>
      </c>
      <c r="H1014" t="s">
        <v>134</v>
      </c>
      <c r="I1014" t="s">
        <v>111</v>
      </c>
      <c r="J1014" t="s">
        <v>9218</v>
      </c>
      <c r="K1014" t="s">
        <v>1459</v>
      </c>
      <c r="L1014" t="s">
        <v>7097</v>
      </c>
      <c r="M1014" t="s">
        <v>9219</v>
      </c>
      <c r="N1014" t="s">
        <v>116</v>
      </c>
      <c r="O1014" t="s">
        <v>117</v>
      </c>
      <c r="P1014">
        <v>96950</v>
      </c>
      <c r="Q1014" t="s">
        <v>118</v>
      </c>
      <c r="S1014">
        <v>16707837461</v>
      </c>
      <c r="U1014">
        <v>56132</v>
      </c>
      <c r="V1014" t="s">
        <v>120</v>
      </c>
      <c r="X1014" t="s">
        <v>1461</v>
      </c>
      <c r="Y1014" t="s">
        <v>5176</v>
      </c>
      <c r="Z1014" t="s">
        <v>9220</v>
      </c>
      <c r="AA1014" t="s">
        <v>333</v>
      </c>
      <c r="AB1014" t="s">
        <v>9221</v>
      </c>
      <c r="AC1014" t="s">
        <v>9222</v>
      </c>
      <c r="AD1014" t="s">
        <v>154</v>
      </c>
      <c r="AE1014" t="s">
        <v>117</v>
      </c>
      <c r="AF1014">
        <v>96950</v>
      </c>
      <c r="AG1014" t="s">
        <v>118</v>
      </c>
      <c r="AI1014">
        <v>16707837461</v>
      </c>
      <c r="AK1014" t="s">
        <v>1280</v>
      </c>
      <c r="BC1014" t="str">
        <f>"37-2011.00"</f>
        <v>37-2011.00</v>
      </c>
      <c r="BD1014" t="s">
        <v>898</v>
      </c>
      <c r="BE1014" t="s">
        <v>9223</v>
      </c>
      <c r="BF1014" t="s">
        <v>4823</v>
      </c>
      <c r="BG1014">
        <v>8</v>
      </c>
      <c r="BH1014">
        <v>8</v>
      </c>
      <c r="BI1014" s="1">
        <v>44180</v>
      </c>
      <c r="BJ1014" s="1">
        <v>44544</v>
      </c>
      <c r="BK1014" s="1">
        <v>44194</v>
      </c>
      <c r="BL1014" s="1">
        <v>44544</v>
      </c>
      <c r="BM1014">
        <v>35</v>
      </c>
      <c r="BN1014">
        <v>0</v>
      </c>
      <c r="BO1014">
        <v>7</v>
      </c>
      <c r="BP1014">
        <v>7</v>
      </c>
      <c r="BQ1014">
        <v>7</v>
      </c>
      <c r="BR1014">
        <v>7</v>
      </c>
      <c r="BS1014">
        <v>7</v>
      </c>
      <c r="BT1014">
        <v>0</v>
      </c>
      <c r="BU1014" t="str">
        <f>"9:00 AM"</f>
        <v>9:00 AM</v>
      </c>
      <c r="BV1014" t="str">
        <f>"4:00 PM"</f>
        <v>4:00 PM</v>
      </c>
      <c r="BW1014" t="s">
        <v>128</v>
      </c>
      <c r="BX1014">
        <v>0</v>
      </c>
      <c r="BY1014">
        <v>12</v>
      </c>
      <c r="BZ1014" t="s">
        <v>111</v>
      </c>
      <c r="CA1014">
        <v>0</v>
      </c>
      <c r="CB1014" t="s">
        <v>9224</v>
      </c>
      <c r="CC1014" t="s">
        <v>5177</v>
      </c>
      <c r="CD1014" t="s">
        <v>7097</v>
      </c>
      <c r="CE1014" t="s">
        <v>116</v>
      </c>
      <c r="CF1014" t="s">
        <v>117</v>
      </c>
      <c r="CG1014">
        <v>96950</v>
      </c>
      <c r="CH1014" s="3">
        <v>8.0500000000000007</v>
      </c>
      <c r="CI1014" s="3">
        <v>8.0500000000000007</v>
      </c>
      <c r="CJ1014" s="3">
        <v>12.07</v>
      </c>
      <c r="CK1014" s="3">
        <v>12.07</v>
      </c>
      <c r="CL1014" t="s">
        <v>132</v>
      </c>
      <c r="CM1014" t="s">
        <v>1464</v>
      </c>
      <c r="CN1014" t="s">
        <v>133</v>
      </c>
      <c r="CP1014" t="s">
        <v>111</v>
      </c>
      <c r="CQ1014" t="s">
        <v>134</v>
      </c>
      <c r="CR1014" t="s">
        <v>134</v>
      </c>
      <c r="CS1014" t="s">
        <v>134</v>
      </c>
      <c r="CT1014" t="s">
        <v>119</v>
      </c>
      <c r="CU1014" t="s">
        <v>134</v>
      </c>
      <c r="CV1014" t="s">
        <v>119</v>
      </c>
      <c r="CW1014" t="s">
        <v>1285</v>
      </c>
      <c r="CX1014">
        <v>16707837461</v>
      </c>
      <c r="CY1014" t="s">
        <v>1280</v>
      </c>
      <c r="CZ1014" t="s">
        <v>1178</v>
      </c>
      <c r="DA1014" t="s">
        <v>134</v>
      </c>
      <c r="DB1014" t="s">
        <v>111</v>
      </c>
    </row>
    <row r="1015" spans="1:111" ht="15" customHeight="1" x14ac:dyDescent="0.25">
      <c r="A1015" t="s">
        <v>8786</v>
      </c>
      <c r="B1015" t="s">
        <v>137</v>
      </c>
      <c r="C1015" s="1">
        <v>44147.967656944442</v>
      </c>
      <c r="D1015" s="1">
        <v>44183</v>
      </c>
      <c r="E1015" t="s">
        <v>110</v>
      </c>
      <c r="G1015" t="s">
        <v>111</v>
      </c>
      <c r="H1015" t="s">
        <v>111</v>
      </c>
      <c r="I1015" t="s">
        <v>111</v>
      </c>
      <c r="J1015" t="s">
        <v>8787</v>
      </c>
      <c r="K1015" t="s">
        <v>1088</v>
      </c>
      <c r="L1015" t="s">
        <v>1101</v>
      </c>
      <c r="N1015" t="s">
        <v>154</v>
      </c>
      <c r="O1015" t="s">
        <v>117</v>
      </c>
      <c r="P1015">
        <v>96950</v>
      </c>
      <c r="Q1015" t="s">
        <v>118</v>
      </c>
      <c r="S1015">
        <v>16702342902</v>
      </c>
      <c r="T1015">
        <v>128</v>
      </c>
      <c r="U1015">
        <v>62111</v>
      </c>
      <c r="V1015" t="s">
        <v>120</v>
      </c>
      <c r="X1015" t="s">
        <v>1091</v>
      </c>
      <c r="Y1015" t="s">
        <v>1092</v>
      </c>
      <c r="Z1015" t="s">
        <v>1093</v>
      </c>
      <c r="AA1015" t="s">
        <v>1094</v>
      </c>
      <c r="AB1015" t="s">
        <v>1089</v>
      </c>
      <c r="AD1015" t="s">
        <v>154</v>
      </c>
      <c r="AE1015" t="s">
        <v>117</v>
      </c>
      <c r="AF1015">
        <v>96950</v>
      </c>
      <c r="AG1015" t="s">
        <v>118</v>
      </c>
      <c r="AI1015">
        <v>16702342902</v>
      </c>
      <c r="AJ1015">
        <v>128</v>
      </c>
      <c r="AK1015" t="s">
        <v>1096</v>
      </c>
      <c r="BC1015" t="str">
        <f>"29-1141.00"</f>
        <v>29-1141.00</v>
      </c>
      <c r="BD1015" t="s">
        <v>2087</v>
      </c>
      <c r="BE1015" t="s">
        <v>8788</v>
      </c>
      <c r="BF1015" t="s">
        <v>2089</v>
      </c>
      <c r="BG1015">
        <v>4</v>
      </c>
      <c r="BH1015">
        <v>4</v>
      </c>
      <c r="BI1015" s="1">
        <v>44136</v>
      </c>
      <c r="BJ1015" s="1">
        <v>44469</v>
      </c>
      <c r="BK1015" s="1">
        <v>44183</v>
      </c>
      <c r="BL1015" s="1">
        <v>44469</v>
      </c>
      <c r="BM1015">
        <v>40</v>
      </c>
      <c r="BN1015">
        <v>0</v>
      </c>
      <c r="BO1015">
        <v>8</v>
      </c>
      <c r="BP1015">
        <v>8</v>
      </c>
      <c r="BQ1015">
        <v>8</v>
      </c>
      <c r="BR1015">
        <v>8</v>
      </c>
      <c r="BS1015">
        <v>8</v>
      </c>
      <c r="BT1015">
        <v>0</v>
      </c>
      <c r="BU1015" t="str">
        <f>"8:00 AM"</f>
        <v>8:00 AM</v>
      </c>
      <c r="BV1015" t="str">
        <f>"5:00 PM"</f>
        <v>5:00 PM</v>
      </c>
      <c r="BW1015" t="s">
        <v>349</v>
      </c>
      <c r="BX1015">
        <v>0</v>
      </c>
      <c r="BY1015">
        <v>12</v>
      </c>
      <c r="BZ1015" t="s">
        <v>111</v>
      </c>
      <c r="CA1015">
        <v>0</v>
      </c>
      <c r="CB1015" s="2" t="s">
        <v>6585</v>
      </c>
      <c r="CC1015" t="s">
        <v>1101</v>
      </c>
      <c r="CE1015" t="s">
        <v>154</v>
      </c>
      <c r="CF1015" t="s">
        <v>117</v>
      </c>
      <c r="CG1015">
        <v>96950</v>
      </c>
      <c r="CH1015" s="3">
        <v>22.19</v>
      </c>
      <c r="CJ1015" s="3">
        <v>33.28</v>
      </c>
      <c r="CL1015" t="s">
        <v>132</v>
      </c>
      <c r="CM1015" t="s">
        <v>162</v>
      </c>
      <c r="CN1015" t="s">
        <v>133</v>
      </c>
      <c r="CP1015" t="s">
        <v>111</v>
      </c>
      <c r="CQ1015" t="s">
        <v>134</v>
      </c>
      <c r="CR1015" t="s">
        <v>111</v>
      </c>
      <c r="CS1015" t="s">
        <v>134</v>
      </c>
      <c r="CT1015" t="s">
        <v>119</v>
      </c>
      <c r="CU1015" t="s">
        <v>119</v>
      </c>
      <c r="CV1015" t="s">
        <v>119</v>
      </c>
      <c r="CW1015" t="s">
        <v>4184</v>
      </c>
      <c r="CX1015">
        <v>16702342902</v>
      </c>
      <c r="CY1015" t="s">
        <v>1096</v>
      </c>
      <c r="CZ1015" t="s">
        <v>162</v>
      </c>
      <c r="DA1015" t="s">
        <v>134</v>
      </c>
      <c r="DB1015" t="s">
        <v>111</v>
      </c>
    </row>
    <row r="1016" spans="1:111" ht="15" customHeight="1" x14ac:dyDescent="0.25">
      <c r="A1016" t="s">
        <v>4821</v>
      </c>
      <c r="B1016" t="s">
        <v>137</v>
      </c>
      <c r="C1016" s="1">
        <v>44147.995143865737</v>
      </c>
      <c r="D1016" s="1">
        <v>44200</v>
      </c>
      <c r="E1016" t="s">
        <v>110</v>
      </c>
      <c r="G1016" t="s">
        <v>111</v>
      </c>
      <c r="H1016" t="s">
        <v>134</v>
      </c>
      <c r="I1016" t="s">
        <v>111</v>
      </c>
      <c r="J1016" t="s">
        <v>3309</v>
      </c>
      <c r="K1016" t="s">
        <v>1459</v>
      </c>
      <c r="L1016" t="s">
        <v>3310</v>
      </c>
      <c r="M1016" t="s">
        <v>3311</v>
      </c>
      <c r="N1016" t="s">
        <v>116</v>
      </c>
      <c r="O1016" t="s">
        <v>117</v>
      </c>
      <c r="P1016">
        <v>96950</v>
      </c>
      <c r="Q1016" t="s">
        <v>118</v>
      </c>
      <c r="S1016">
        <v>16702337461</v>
      </c>
      <c r="U1016">
        <v>56132</v>
      </c>
      <c r="V1016" t="s">
        <v>120</v>
      </c>
      <c r="X1016" t="s">
        <v>3312</v>
      </c>
      <c r="Y1016" t="s">
        <v>3313</v>
      </c>
      <c r="Z1016" t="s">
        <v>3314</v>
      </c>
      <c r="AA1016" t="s">
        <v>123</v>
      </c>
      <c r="AB1016" t="s">
        <v>3310</v>
      </c>
      <c r="AC1016" t="s">
        <v>3311</v>
      </c>
      <c r="AD1016" t="s">
        <v>116</v>
      </c>
      <c r="AE1016" t="s">
        <v>117</v>
      </c>
      <c r="AF1016">
        <v>96950</v>
      </c>
      <c r="AG1016" t="s">
        <v>118</v>
      </c>
      <c r="AI1016">
        <v>16702337461</v>
      </c>
      <c r="AK1016" t="s">
        <v>1280</v>
      </c>
      <c r="BC1016" t="str">
        <f>"49-9071.00"</f>
        <v>49-9071.00</v>
      </c>
      <c r="BD1016" t="s">
        <v>125</v>
      </c>
      <c r="BE1016" t="s">
        <v>4822</v>
      </c>
      <c r="BF1016" t="s">
        <v>4823</v>
      </c>
      <c r="BG1016">
        <v>8</v>
      </c>
      <c r="BH1016">
        <v>8</v>
      </c>
      <c r="BI1016" s="1">
        <v>44181</v>
      </c>
      <c r="BJ1016" s="1">
        <v>44545</v>
      </c>
      <c r="BK1016" s="1">
        <v>44201</v>
      </c>
      <c r="BL1016" s="1">
        <v>44545</v>
      </c>
      <c r="BM1016">
        <v>35</v>
      </c>
      <c r="BN1016">
        <v>0</v>
      </c>
      <c r="BO1016">
        <v>7</v>
      </c>
      <c r="BP1016">
        <v>7</v>
      </c>
      <c r="BQ1016">
        <v>7</v>
      </c>
      <c r="BR1016">
        <v>7</v>
      </c>
      <c r="BS1016">
        <v>7</v>
      </c>
      <c r="BT1016">
        <v>0</v>
      </c>
      <c r="BU1016" t="str">
        <f>"9:00 AM"</f>
        <v>9:00 AM</v>
      </c>
      <c r="BV1016" t="str">
        <f>"4:00 PM"</f>
        <v>4:00 PM</v>
      </c>
      <c r="BW1016" t="s">
        <v>128</v>
      </c>
      <c r="BX1016">
        <v>0</v>
      </c>
      <c r="BY1016">
        <v>12</v>
      </c>
      <c r="BZ1016" t="s">
        <v>111</v>
      </c>
      <c r="CA1016">
        <v>0</v>
      </c>
      <c r="CB1016" t="s">
        <v>4824</v>
      </c>
      <c r="CC1016" t="s">
        <v>4825</v>
      </c>
      <c r="CD1016" t="s">
        <v>3310</v>
      </c>
      <c r="CE1016" t="s">
        <v>116</v>
      </c>
      <c r="CF1016" t="s">
        <v>117</v>
      </c>
      <c r="CG1016">
        <v>96950</v>
      </c>
      <c r="CH1016" s="3">
        <v>8.7100000000000009</v>
      </c>
      <c r="CI1016" s="3">
        <v>8.7100000000000009</v>
      </c>
      <c r="CJ1016" s="3">
        <v>13.06</v>
      </c>
      <c r="CK1016" s="3">
        <v>13.06</v>
      </c>
      <c r="CL1016" t="s">
        <v>132</v>
      </c>
      <c r="CM1016" t="s">
        <v>1464</v>
      </c>
      <c r="CN1016" t="s">
        <v>133</v>
      </c>
      <c r="CP1016" t="s">
        <v>111</v>
      </c>
      <c r="CQ1016" t="s">
        <v>134</v>
      </c>
      <c r="CR1016" t="s">
        <v>134</v>
      </c>
      <c r="CS1016" t="s">
        <v>134</v>
      </c>
      <c r="CT1016" t="s">
        <v>119</v>
      </c>
      <c r="CU1016" t="s">
        <v>134</v>
      </c>
      <c r="CV1016" t="s">
        <v>119</v>
      </c>
      <c r="CW1016" t="s">
        <v>1285</v>
      </c>
      <c r="CX1016">
        <v>16702337461</v>
      </c>
      <c r="CY1016" t="s">
        <v>1280</v>
      </c>
      <c r="CZ1016" t="s">
        <v>1178</v>
      </c>
      <c r="DA1016" t="s">
        <v>134</v>
      </c>
      <c r="DB1016" t="s">
        <v>111</v>
      </c>
    </row>
    <row r="1017" spans="1:111" ht="15" customHeight="1" x14ac:dyDescent="0.25">
      <c r="A1017" t="s">
        <v>8546</v>
      </c>
      <c r="B1017" t="s">
        <v>137</v>
      </c>
      <c r="C1017" s="1">
        <v>44147.999879513889</v>
      </c>
      <c r="D1017" s="1">
        <v>44183</v>
      </c>
      <c r="E1017" t="s">
        <v>110</v>
      </c>
      <c r="G1017" t="s">
        <v>134</v>
      </c>
      <c r="H1017" t="s">
        <v>111</v>
      </c>
      <c r="I1017" t="s">
        <v>111</v>
      </c>
      <c r="J1017" t="s">
        <v>1087</v>
      </c>
      <c r="K1017" t="s">
        <v>1088</v>
      </c>
      <c r="L1017" t="s">
        <v>1089</v>
      </c>
      <c r="M1017" t="s">
        <v>1090</v>
      </c>
      <c r="N1017" t="s">
        <v>154</v>
      </c>
      <c r="O1017" t="s">
        <v>117</v>
      </c>
      <c r="P1017">
        <v>96950</v>
      </c>
      <c r="Q1017" t="s">
        <v>118</v>
      </c>
      <c r="S1017">
        <v>16702342902</v>
      </c>
      <c r="T1017">
        <v>128</v>
      </c>
      <c r="U1017">
        <v>62111</v>
      </c>
      <c r="V1017" t="s">
        <v>120</v>
      </c>
      <c r="X1017" t="s">
        <v>1091</v>
      </c>
      <c r="Y1017" t="s">
        <v>1092</v>
      </c>
      <c r="Z1017" t="s">
        <v>1093</v>
      </c>
      <c r="AA1017" t="s">
        <v>1094</v>
      </c>
      <c r="AB1017" t="s">
        <v>1095</v>
      </c>
      <c r="AD1017" t="s">
        <v>116</v>
      </c>
      <c r="AE1017" t="s">
        <v>117</v>
      </c>
      <c r="AF1017">
        <v>96950</v>
      </c>
      <c r="AG1017" t="s">
        <v>118</v>
      </c>
      <c r="AI1017">
        <v>16702342902</v>
      </c>
      <c r="AJ1017">
        <v>128</v>
      </c>
      <c r="AK1017" t="s">
        <v>1096</v>
      </c>
      <c r="BC1017" t="str">
        <f>"15-1151.00"</f>
        <v>15-1151.00</v>
      </c>
      <c r="BD1017" t="s">
        <v>1183</v>
      </c>
      <c r="BE1017" t="s">
        <v>8547</v>
      </c>
      <c r="BF1017" t="s">
        <v>8548</v>
      </c>
      <c r="BG1017">
        <v>1</v>
      </c>
      <c r="BH1017">
        <v>1</v>
      </c>
      <c r="BI1017" s="1">
        <v>44136</v>
      </c>
      <c r="BJ1017" s="1">
        <v>44469</v>
      </c>
      <c r="BK1017" s="1">
        <v>44183</v>
      </c>
      <c r="BL1017" s="1">
        <v>44469</v>
      </c>
      <c r="BM1017">
        <v>35</v>
      </c>
      <c r="BN1017">
        <v>0</v>
      </c>
      <c r="BO1017">
        <v>7</v>
      </c>
      <c r="BP1017">
        <v>7</v>
      </c>
      <c r="BQ1017">
        <v>7</v>
      </c>
      <c r="BR1017">
        <v>7</v>
      </c>
      <c r="BS1017">
        <v>7</v>
      </c>
      <c r="BT1017">
        <v>0</v>
      </c>
      <c r="BU1017" t="str">
        <f>"8:00 AM"</f>
        <v>8:00 AM</v>
      </c>
      <c r="BV1017" t="str">
        <f>"4:00 PM"</f>
        <v>4:00 PM</v>
      </c>
      <c r="BW1017" t="s">
        <v>349</v>
      </c>
      <c r="BX1017">
        <v>0</v>
      </c>
      <c r="BY1017">
        <v>12</v>
      </c>
      <c r="BZ1017" t="s">
        <v>111</v>
      </c>
      <c r="CA1017">
        <v>0</v>
      </c>
      <c r="CB1017" s="2" t="s">
        <v>4888</v>
      </c>
      <c r="CC1017" t="s">
        <v>1101</v>
      </c>
      <c r="CE1017" t="s">
        <v>154</v>
      </c>
      <c r="CF1017" t="s">
        <v>117</v>
      </c>
      <c r="CG1017">
        <v>96950</v>
      </c>
      <c r="CH1017" s="3">
        <v>12.19</v>
      </c>
      <c r="CJ1017" s="3">
        <v>18.28</v>
      </c>
      <c r="CL1017" t="s">
        <v>132</v>
      </c>
      <c r="CM1017" t="s">
        <v>119</v>
      </c>
      <c r="CN1017" t="s">
        <v>133</v>
      </c>
      <c r="CP1017" t="s">
        <v>111</v>
      </c>
      <c r="CQ1017" t="s">
        <v>134</v>
      </c>
      <c r="CR1017" t="s">
        <v>111</v>
      </c>
      <c r="CS1017" t="s">
        <v>111</v>
      </c>
      <c r="CT1017" t="s">
        <v>119</v>
      </c>
      <c r="CU1017" t="s">
        <v>119</v>
      </c>
      <c r="CV1017" t="s">
        <v>119</v>
      </c>
      <c r="CW1017" t="s">
        <v>4184</v>
      </c>
      <c r="CX1017">
        <v>16702342902</v>
      </c>
      <c r="CY1017" t="s">
        <v>1096</v>
      </c>
      <c r="CZ1017" t="s">
        <v>119</v>
      </c>
      <c r="DA1017" t="s">
        <v>134</v>
      </c>
      <c r="DB1017" t="s">
        <v>111</v>
      </c>
    </row>
    <row r="1018" spans="1:111" ht="15" customHeight="1" x14ac:dyDescent="0.25">
      <c r="A1018" t="s">
        <v>2583</v>
      </c>
      <c r="B1018" t="s">
        <v>137</v>
      </c>
      <c r="C1018" s="1">
        <v>44148.003427199073</v>
      </c>
      <c r="D1018" s="1">
        <v>44209</v>
      </c>
      <c r="E1018" t="s">
        <v>110</v>
      </c>
      <c r="G1018" t="s">
        <v>111</v>
      </c>
      <c r="H1018" t="s">
        <v>111</v>
      </c>
      <c r="I1018" t="s">
        <v>111</v>
      </c>
      <c r="J1018" t="s">
        <v>877</v>
      </c>
      <c r="K1018" t="s">
        <v>119</v>
      </c>
      <c r="L1018" t="s">
        <v>878</v>
      </c>
      <c r="M1018" t="s">
        <v>882</v>
      </c>
      <c r="N1018" t="s">
        <v>545</v>
      </c>
      <c r="O1018" t="s">
        <v>117</v>
      </c>
      <c r="P1018">
        <v>96952</v>
      </c>
      <c r="Q1018" t="s">
        <v>118</v>
      </c>
      <c r="R1018" t="s">
        <v>119</v>
      </c>
      <c r="S1018">
        <v>16704339989</v>
      </c>
      <c r="U1018">
        <v>481111</v>
      </c>
      <c r="V1018" t="s">
        <v>120</v>
      </c>
      <c r="X1018" t="s">
        <v>880</v>
      </c>
      <c r="Y1018" t="s">
        <v>881</v>
      </c>
      <c r="Z1018" t="s">
        <v>596</v>
      </c>
      <c r="AA1018" t="s">
        <v>342</v>
      </c>
      <c r="AB1018" t="s">
        <v>878</v>
      </c>
      <c r="AC1018" t="s">
        <v>882</v>
      </c>
      <c r="AD1018" t="s">
        <v>545</v>
      </c>
      <c r="AE1018" t="s">
        <v>117</v>
      </c>
      <c r="AF1018">
        <v>96952</v>
      </c>
      <c r="AG1018" t="s">
        <v>118</v>
      </c>
      <c r="AH1018" t="s">
        <v>119</v>
      </c>
      <c r="AI1018">
        <v>16704339989</v>
      </c>
      <c r="AK1018" t="s">
        <v>2584</v>
      </c>
      <c r="BC1018" t="str">
        <f>"43-3061.00"</f>
        <v>43-3061.00</v>
      </c>
      <c r="BD1018" t="s">
        <v>346</v>
      </c>
      <c r="BE1018" t="s">
        <v>2585</v>
      </c>
      <c r="BF1018" t="s">
        <v>2586</v>
      </c>
      <c r="BG1018">
        <v>1</v>
      </c>
      <c r="BH1018">
        <v>1</v>
      </c>
      <c r="BI1018" s="1">
        <v>44228</v>
      </c>
      <c r="BJ1018" s="1">
        <v>44592</v>
      </c>
      <c r="BK1018" s="1">
        <v>44228</v>
      </c>
      <c r="BL1018" s="1">
        <v>44592</v>
      </c>
      <c r="BM1018">
        <v>40</v>
      </c>
      <c r="BN1018">
        <v>0</v>
      </c>
      <c r="BO1018">
        <v>8</v>
      </c>
      <c r="BP1018">
        <v>8</v>
      </c>
      <c r="BQ1018">
        <v>8</v>
      </c>
      <c r="BR1018">
        <v>8</v>
      </c>
      <c r="BS1018">
        <v>8</v>
      </c>
      <c r="BT1018">
        <v>0</v>
      </c>
      <c r="BU1018" t="str">
        <f>"8:00 AM"</f>
        <v>8:00 AM</v>
      </c>
      <c r="BV1018" t="str">
        <f>"5:00 PM"</f>
        <v>5:00 PM</v>
      </c>
      <c r="BW1018" t="s">
        <v>128</v>
      </c>
      <c r="BX1018">
        <v>0</v>
      </c>
      <c r="BY1018">
        <v>24</v>
      </c>
      <c r="BZ1018" t="s">
        <v>111</v>
      </c>
      <c r="CA1018">
        <v>0</v>
      </c>
      <c r="CB1018" t="s">
        <v>2587</v>
      </c>
      <c r="CC1018" t="s">
        <v>878</v>
      </c>
      <c r="CD1018" t="s">
        <v>882</v>
      </c>
      <c r="CE1018" t="s">
        <v>545</v>
      </c>
      <c r="CF1018" t="s">
        <v>117</v>
      </c>
      <c r="CG1018">
        <v>96952</v>
      </c>
      <c r="CH1018" s="3">
        <v>10.53</v>
      </c>
      <c r="CI1018" s="3">
        <v>11</v>
      </c>
      <c r="CJ1018" s="3">
        <v>0</v>
      </c>
      <c r="CK1018" s="3">
        <v>0</v>
      </c>
      <c r="CL1018" t="s">
        <v>132</v>
      </c>
      <c r="CM1018" t="s">
        <v>2588</v>
      </c>
      <c r="CN1018" t="s">
        <v>133</v>
      </c>
      <c r="CP1018" t="s">
        <v>111</v>
      </c>
      <c r="CQ1018" t="s">
        <v>134</v>
      </c>
      <c r="CR1018" t="s">
        <v>111</v>
      </c>
      <c r="CS1018" t="s">
        <v>111</v>
      </c>
      <c r="CT1018" t="s">
        <v>134</v>
      </c>
      <c r="CU1018" t="s">
        <v>134</v>
      </c>
      <c r="CV1018" t="s">
        <v>119</v>
      </c>
      <c r="CW1018" t="s">
        <v>887</v>
      </c>
      <c r="CX1018">
        <v>16704339989</v>
      </c>
      <c r="CY1018" t="s">
        <v>888</v>
      </c>
      <c r="CZ1018" t="s">
        <v>889</v>
      </c>
      <c r="DA1018" t="s">
        <v>134</v>
      </c>
      <c r="DB1018" t="s">
        <v>111</v>
      </c>
    </row>
    <row r="1019" spans="1:111" ht="15" customHeight="1" x14ac:dyDescent="0.25">
      <c r="A1019" t="s">
        <v>8259</v>
      </c>
      <c r="B1019" t="s">
        <v>137</v>
      </c>
      <c r="C1019" s="1">
        <v>44148.005324537036</v>
      </c>
      <c r="D1019" s="1">
        <v>44195</v>
      </c>
      <c r="E1019" t="s">
        <v>138</v>
      </c>
      <c r="F1019" s="1">
        <v>44316.833333333336</v>
      </c>
      <c r="G1019" t="s">
        <v>111</v>
      </c>
      <c r="H1019" t="s">
        <v>111</v>
      </c>
      <c r="I1019" t="s">
        <v>111</v>
      </c>
      <c r="J1019" t="s">
        <v>877</v>
      </c>
      <c r="K1019" t="s">
        <v>119</v>
      </c>
      <c r="L1019" t="s">
        <v>878</v>
      </c>
      <c r="M1019" t="s">
        <v>879</v>
      </c>
      <c r="N1019" t="s">
        <v>545</v>
      </c>
      <c r="O1019" t="s">
        <v>117</v>
      </c>
      <c r="P1019">
        <v>96952</v>
      </c>
      <c r="Q1019" t="s">
        <v>118</v>
      </c>
      <c r="R1019" t="s">
        <v>119</v>
      </c>
      <c r="S1019">
        <v>16704339989</v>
      </c>
      <c r="U1019">
        <v>481111</v>
      </c>
      <c r="V1019" t="s">
        <v>120</v>
      </c>
      <c r="X1019" t="s">
        <v>880</v>
      </c>
      <c r="Y1019" t="s">
        <v>881</v>
      </c>
      <c r="Z1019" t="s">
        <v>596</v>
      </c>
      <c r="AA1019" t="s">
        <v>342</v>
      </c>
      <c r="AB1019" t="s">
        <v>878</v>
      </c>
      <c r="AC1019" t="s">
        <v>882</v>
      </c>
      <c r="AD1019" t="s">
        <v>545</v>
      </c>
      <c r="AE1019" t="s">
        <v>117</v>
      </c>
      <c r="AF1019">
        <v>96952</v>
      </c>
      <c r="AG1019" t="s">
        <v>118</v>
      </c>
      <c r="AH1019" t="s">
        <v>119</v>
      </c>
      <c r="AI1019">
        <v>16704339989</v>
      </c>
      <c r="AK1019" t="s">
        <v>883</v>
      </c>
      <c r="BC1019" t="str">
        <f>"49-9071.00"</f>
        <v>49-9071.00</v>
      </c>
      <c r="BD1019" t="s">
        <v>125</v>
      </c>
      <c r="BE1019" t="s">
        <v>884</v>
      </c>
      <c r="BF1019" t="s">
        <v>885</v>
      </c>
      <c r="BG1019">
        <v>7</v>
      </c>
      <c r="BH1019">
        <v>7</v>
      </c>
      <c r="BI1019" s="1">
        <v>44317</v>
      </c>
      <c r="BJ1019" s="1">
        <v>44681</v>
      </c>
      <c r="BK1019" s="1">
        <v>44317</v>
      </c>
      <c r="BL1019" s="1">
        <v>44681</v>
      </c>
      <c r="BM1019">
        <v>40</v>
      </c>
      <c r="BN1019">
        <v>0</v>
      </c>
      <c r="BO1019">
        <v>8</v>
      </c>
      <c r="BP1019">
        <v>8</v>
      </c>
      <c r="BQ1019">
        <v>8</v>
      </c>
      <c r="BR1019">
        <v>8</v>
      </c>
      <c r="BS1019">
        <v>8</v>
      </c>
      <c r="BT1019">
        <v>0</v>
      </c>
      <c r="BU1019" t="str">
        <f>"8:00 AM"</f>
        <v>8:00 AM</v>
      </c>
      <c r="BV1019" t="str">
        <f>"5:00 PM"</f>
        <v>5:00 PM</v>
      </c>
      <c r="BW1019" t="s">
        <v>128</v>
      </c>
      <c r="BX1019">
        <v>0</v>
      </c>
      <c r="BY1019">
        <v>12</v>
      </c>
      <c r="BZ1019" t="s">
        <v>111</v>
      </c>
      <c r="CA1019">
        <v>0</v>
      </c>
      <c r="CB1019" t="s">
        <v>886</v>
      </c>
      <c r="CC1019" t="s">
        <v>878</v>
      </c>
      <c r="CD1019" t="s">
        <v>882</v>
      </c>
      <c r="CE1019" t="s">
        <v>545</v>
      </c>
      <c r="CF1019" t="s">
        <v>117</v>
      </c>
      <c r="CG1019">
        <v>96952</v>
      </c>
      <c r="CH1019" s="3">
        <v>8.7100000000000009</v>
      </c>
      <c r="CI1019" s="3">
        <v>9</v>
      </c>
      <c r="CL1019" t="s">
        <v>132</v>
      </c>
      <c r="CM1019" t="s">
        <v>119</v>
      </c>
      <c r="CN1019" t="s">
        <v>133</v>
      </c>
      <c r="CP1019" t="s">
        <v>111</v>
      </c>
      <c r="CQ1019" t="s">
        <v>134</v>
      </c>
      <c r="CR1019" t="s">
        <v>111</v>
      </c>
      <c r="CS1019" t="s">
        <v>111</v>
      </c>
      <c r="CT1019" t="s">
        <v>134</v>
      </c>
      <c r="CU1019" t="s">
        <v>134</v>
      </c>
      <c r="CV1019" t="s">
        <v>119</v>
      </c>
      <c r="CW1019" t="s">
        <v>887</v>
      </c>
      <c r="CX1019">
        <v>16704339989</v>
      </c>
      <c r="CY1019" t="s">
        <v>888</v>
      </c>
      <c r="CZ1019" t="s">
        <v>889</v>
      </c>
      <c r="DA1019" t="s">
        <v>134</v>
      </c>
      <c r="DB1019" t="s">
        <v>111</v>
      </c>
    </row>
    <row r="1020" spans="1:111" ht="15" customHeight="1" x14ac:dyDescent="0.25">
      <c r="A1020" t="s">
        <v>3308</v>
      </c>
      <c r="B1020" t="s">
        <v>109</v>
      </c>
      <c r="C1020" s="1">
        <v>44148.01184097222</v>
      </c>
      <c r="D1020" s="1">
        <v>44195</v>
      </c>
      <c r="E1020" t="s">
        <v>110</v>
      </c>
      <c r="G1020" t="s">
        <v>111</v>
      </c>
      <c r="H1020" t="s">
        <v>134</v>
      </c>
      <c r="I1020" t="s">
        <v>111</v>
      </c>
      <c r="J1020" t="s">
        <v>3309</v>
      </c>
      <c r="K1020" t="s">
        <v>1459</v>
      </c>
      <c r="L1020" t="s">
        <v>3310</v>
      </c>
      <c r="M1020" t="s">
        <v>3311</v>
      </c>
      <c r="N1020" t="s">
        <v>116</v>
      </c>
      <c r="O1020" t="s">
        <v>117</v>
      </c>
      <c r="P1020">
        <v>96950</v>
      </c>
      <c r="Q1020" t="s">
        <v>118</v>
      </c>
      <c r="S1020">
        <v>16702337461</v>
      </c>
      <c r="U1020">
        <v>56132</v>
      </c>
      <c r="V1020" t="s">
        <v>120</v>
      </c>
      <c r="X1020" t="s">
        <v>3312</v>
      </c>
      <c r="Y1020" t="s">
        <v>3313</v>
      </c>
      <c r="Z1020" t="s">
        <v>3314</v>
      </c>
      <c r="AA1020" t="s">
        <v>123</v>
      </c>
      <c r="AB1020" t="s">
        <v>3310</v>
      </c>
      <c r="AC1020" t="s">
        <v>3311</v>
      </c>
      <c r="AD1020" t="s">
        <v>116</v>
      </c>
      <c r="AE1020" t="s">
        <v>117</v>
      </c>
      <c r="AF1020">
        <v>96920</v>
      </c>
      <c r="AG1020" t="s">
        <v>118</v>
      </c>
      <c r="AI1020">
        <v>16702337461</v>
      </c>
      <c r="AK1020" t="s">
        <v>1280</v>
      </c>
      <c r="BC1020" t="str">
        <f>"37-2012.00"</f>
        <v>37-2012.00</v>
      </c>
      <c r="BD1020" t="s">
        <v>424</v>
      </c>
      <c r="BE1020" t="s">
        <v>3315</v>
      </c>
      <c r="BF1020" t="s">
        <v>779</v>
      </c>
      <c r="BG1020">
        <v>6</v>
      </c>
      <c r="BI1020" s="1">
        <v>44181</v>
      </c>
      <c r="BJ1020" s="1">
        <v>44545</v>
      </c>
      <c r="BM1020">
        <v>35</v>
      </c>
      <c r="BN1020">
        <v>0</v>
      </c>
      <c r="BO1020">
        <v>7</v>
      </c>
      <c r="BP1020">
        <v>7</v>
      </c>
      <c r="BQ1020">
        <v>7</v>
      </c>
      <c r="BR1020">
        <v>7</v>
      </c>
      <c r="BS1020">
        <v>7</v>
      </c>
      <c r="BT1020">
        <v>0</v>
      </c>
      <c r="BU1020" t="str">
        <f>"9:00 AM"</f>
        <v>9:00 AM</v>
      </c>
      <c r="BV1020" t="str">
        <f>"4:00 PM"</f>
        <v>4:00 PM</v>
      </c>
      <c r="BW1020" t="s">
        <v>128</v>
      </c>
      <c r="BX1020">
        <v>0</v>
      </c>
      <c r="BY1020">
        <v>3</v>
      </c>
      <c r="BZ1020" t="s">
        <v>111</v>
      </c>
      <c r="CA1020">
        <v>0</v>
      </c>
      <c r="CB1020" s="2" t="s">
        <v>3316</v>
      </c>
      <c r="CC1020" t="s">
        <v>3317</v>
      </c>
      <c r="CD1020" t="s">
        <v>3318</v>
      </c>
      <c r="CE1020" t="s">
        <v>116</v>
      </c>
      <c r="CF1020" t="s">
        <v>117</v>
      </c>
      <c r="CG1020">
        <v>96950</v>
      </c>
      <c r="CH1020" s="3">
        <v>7.59</v>
      </c>
      <c r="CI1020" s="3">
        <v>7.59</v>
      </c>
      <c r="CJ1020" s="3">
        <v>11.38</v>
      </c>
      <c r="CK1020" s="3">
        <v>11.38</v>
      </c>
      <c r="CL1020" t="s">
        <v>132</v>
      </c>
      <c r="CM1020" t="s">
        <v>1464</v>
      </c>
      <c r="CN1020" t="s">
        <v>133</v>
      </c>
      <c r="CP1020" t="s">
        <v>111</v>
      </c>
      <c r="CQ1020" t="s">
        <v>134</v>
      </c>
      <c r="CR1020" t="s">
        <v>134</v>
      </c>
      <c r="CS1020" t="s">
        <v>134</v>
      </c>
      <c r="CT1020" t="s">
        <v>119</v>
      </c>
      <c r="CU1020" t="s">
        <v>134</v>
      </c>
      <c r="CV1020" t="s">
        <v>119</v>
      </c>
      <c r="CW1020" t="s">
        <v>1285</v>
      </c>
      <c r="CX1020">
        <v>16707837461</v>
      </c>
      <c r="CY1020" t="s">
        <v>1280</v>
      </c>
      <c r="CZ1020" t="s">
        <v>1178</v>
      </c>
      <c r="DA1020" t="s">
        <v>134</v>
      </c>
      <c r="DB1020" t="s">
        <v>111</v>
      </c>
    </row>
    <row r="1021" spans="1:111" ht="15" customHeight="1" x14ac:dyDescent="0.25">
      <c r="A1021" t="s">
        <v>7884</v>
      </c>
      <c r="B1021" t="s">
        <v>137</v>
      </c>
      <c r="C1021" s="1">
        <v>44148.021499768518</v>
      </c>
      <c r="D1021" s="1">
        <v>44179</v>
      </c>
      <c r="E1021" t="s">
        <v>138</v>
      </c>
      <c r="F1021" s="1">
        <v>44195.791666666664</v>
      </c>
      <c r="G1021" t="s">
        <v>111</v>
      </c>
      <c r="H1021" t="s">
        <v>111</v>
      </c>
      <c r="I1021" t="s">
        <v>111</v>
      </c>
      <c r="J1021" t="s">
        <v>7885</v>
      </c>
      <c r="L1021" t="s">
        <v>7886</v>
      </c>
      <c r="M1021" t="s">
        <v>7887</v>
      </c>
      <c r="N1021" t="s">
        <v>154</v>
      </c>
      <c r="O1021" t="s">
        <v>117</v>
      </c>
      <c r="P1021">
        <v>96950</v>
      </c>
      <c r="Q1021" t="s">
        <v>118</v>
      </c>
      <c r="S1021">
        <v>16702346552</v>
      </c>
      <c r="U1021">
        <v>532420</v>
      </c>
      <c r="V1021" t="s">
        <v>120</v>
      </c>
      <c r="X1021" t="s">
        <v>1898</v>
      </c>
      <c r="Y1021" t="s">
        <v>7888</v>
      </c>
      <c r="Z1021" t="s">
        <v>7889</v>
      </c>
      <c r="AA1021" t="s">
        <v>7890</v>
      </c>
      <c r="AB1021" t="s">
        <v>7886</v>
      </c>
      <c r="AC1021" t="s">
        <v>7887</v>
      </c>
      <c r="AD1021" t="s">
        <v>154</v>
      </c>
      <c r="AE1021" t="s">
        <v>117</v>
      </c>
      <c r="AF1021">
        <v>96950</v>
      </c>
      <c r="AG1021" t="s">
        <v>118</v>
      </c>
      <c r="AI1021">
        <v>16702346552</v>
      </c>
      <c r="AK1021" t="s">
        <v>7891</v>
      </c>
      <c r="BC1021" t="str">
        <f>"49-9071.00"</f>
        <v>49-9071.00</v>
      </c>
      <c r="BD1021" t="s">
        <v>125</v>
      </c>
      <c r="BE1021" t="s">
        <v>7892</v>
      </c>
      <c r="BF1021" t="s">
        <v>3551</v>
      </c>
      <c r="BG1021">
        <v>1</v>
      </c>
      <c r="BH1021">
        <v>1</v>
      </c>
      <c r="BI1021" s="1">
        <v>44197</v>
      </c>
      <c r="BJ1021" s="1">
        <v>44561</v>
      </c>
      <c r="BK1021" s="1">
        <v>44197</v>
      </c>
      <c r="BL1021" s="1">
        <v>44561</v>
      </c>
      <c r="BM1021">
        <v>40</v>
      </c>
      <c r="BN1021">
        <v>0</v>
      </c>
      <c r="BO1021">
        <v>8</v>
      </c>
      <c r="BP1021">
        <v>8</v>
      </c>
      <c r="BQ1021">
        <v>8</v>
      </c>
      <c r="BR1021">
        <v>8</v>
      </c>
      <c r="BS1021">
        <v>8</v>
      </c>
      <c r="BT1021">
        <v>0</v>
      </c>
      <c r="BU1021" t="str">
        <f>"8:00 AM"</f>
        <v>8:00 AM</v>
      </c>
      <c r="BV1021" t="str">
        <f>"5:00 PM"</f>
        <v>5:00 PM</v>
      </c>
      <c r="BW1021" t="s">
        <v>349</v>
      </c>
      <c r="BX1021">
        <v>0</v>
      </c>
      <c r="BY1021">
        <v>24</v>
      </c>
      <c r="BZ1021" t="s">
        <v>111</v>
      </c>
      <c r="CA1021">
        <v>0</v>
      </c>
      <c r="CB1021" t="s">
        <v>7893</v>
      </c>
      <c r="CC1021" t="s">
        <v>7887</v>
      </c>
      <c r="CE1021" t="s">
        <v>154</v>
      </c>
      <c r="CF1021" t="s">
        <v>117</v>
      </c>
      <c r="CG1021">
        <v>96950</v>
      </c>
      <c r="CH1021" s="3">
        <v>8.7100000000000009</v>
      </c>
      <c r="CI1021" s="3">
        <v>8.7100000000000009</v>
      </c>
      <c r="CJ1021" s="3">
        <v>13.07</v>
      </c>
      <c r="CK1021" s="3">
        <v>13.07</v>
      </c>
      <c r="CL1021" t="s">
        <v>132</v>
      </c>
      <c r="CM1021" t="s">
        <v>119</v>
      </c>
      <c r="CN1021" t="s">
        <v>133</v>
      </c>
      <c r="CP1021" t="s">
        <v>111</v>
      </c>
      <c r="CQ1021" t="s">
        <v>134</v>
      </c>
      <c r="CR1021" t="s">
        <v>111</v>
      </c>
      <c r="CS1021" t="s">
        <v>134</v>
      </c>
      <c r="CT1021" t="s">
        <v>119</v>
      </c>
      <c r="CU1021" t="s">
        <v>134</v>
      </c>
      <c r="CV1021" t="s">
        <v>119</v>
      </c>
      <c r="CW1021" t="s">
        <v>7894</v>
      </c>
      <c r="CX1021">
        <v>16702346552</v>
      </c>
      <c r="CY1021" t="s">
        <v>7891</v>
      </c>
      <c r="CZ1021" t="s">
        <v>119</v>
      </c>
      <c r="DA1021" t="s">
        <v>134</v>
      </c>
      <c r="DB1021" t="s">
        <v>111</v>
      </c>
    </row>
    <row r="1022" spans="1:111" ht="15" customHeight="1" x14ac:dyDescent="0.25">
      <c r="A1022" t="s">
        <v>5905</v>
      </c>
      <c r="B1022" t="s">
        <v>137</v>
      </c>
      <c r="C1022" s="1">
        <v>44148.042646296293</v>
      </c>
      <c r="D1022" s="1">
        <v>44201</v>
      </c>
      <c r="E1022" t="s">
        <v>110</v>
      </c>
      <c r="G1022" t="s">
        <v>111</v>
      </c>
      <c r="H1022" t="s">
        <v>111</v>
      </c>
      <c r="I1022" t="s">
        <v>111</v>
      </c>
      <c r="J1022" t="s">
        <v>5906</v>
      </c>
      <c r="K1022" t="s">
        <v>119</v>
      </c>
      <c r="L1022" t="s">
        <v>5907</v>
      </c>
      <c r="N1022" t="s">
        <v>154</v>
      </c>
      <c r="O1022" t="s">
        <v>117</v>
      </c>
      <c r="P1022">
        <v>96950</v>
      </c>
      <c r="Q1022" t="s">
        <v>118</v>
      </c>
      <c r="S1022">
        <v>16702357635</v>
      </c>
      <c r="U1022">
        <v>53249</v>
      </c>
      <c r="V1022" t="s">
        <v>120</v>
      </c>
      <c r="X1022" t="s">
        <v>5908</v>
      </c>
      <c r="Y1022" t="s">
        <v>5909</v>
      </c>
      <c r="Z1022" t="s">
        <v>5910</v>
      </c>
      <c r="AA1022" t="s">
        <v>5911</v>
      </c>
      <c r="AB1022" t="s">
        <v>5907</v>
      </c>
      <c r="AD1022" t="s">
        <v>154</v>
      </c>
      <c r="AE1022" t="s">
        <v>117</v>
      </c>
      <c r="AF1022">
        <v>96950</v>
      </c>
      <c r="AG1022" t="s">
        <v>118</v>
      </c>
      <c r="AI1022">
        <v>16702357635</v>
      </c>
      <c r="AK1022" t="s">
        <v>5912</v>
      </c>
      <c r="BC1022" t="str">
        <f>"53-3032.00"</f>
        <v>53-3032.00</v>
      </c>
      <c r="BD1022" t="s">
        <v>279</v>
      </c>
      <c r="BE1022" t="s">
        <v>5913</v>
      </c>
      <c r="BF1022" t="s">
        <v>5914</v>
      </c>
      <c r="BG1022">
        <v>1</v>
      </c>
      <c r="BH1022">
        <v>1</v>
      </c>
      <c r="BI1022" s="1">
        <v>44197</v>
      </c>
      <c r="BJ1022" s="1">
        <v>44469</v>
      </c>
      <c r="BK1022" s="1">
        <v>44202</v>
      </c>
      <c r="BL1022" s="1">
        <v>44469</v>
      </c>
      <c r="BM1022">
        <v>40</v>
      </c>
      <c r="BN1022">
        <v>0</v>
      </c>
      <c r="BO1022">
        <v>8</v>
      </c>
      <c r="BP1022">
        <v>8</v>
      </c>
      <c r="BQ1022">
        <v>8</v>
      </c>
      <c r="BR1022">
        <v>8</v>
      </c>
      <c r="BS1022">
        <v>8</v>
      </c>
      <c r="BT1022">
        <v>0</v>
      </c>
      <c r="BU1022" t="str">
        <f>"7:30 AM"</f>
        <v>7:30 AM</v>
      </c>
      <c r="BV1022" t="str">
        <f>"4:30 PM"</f>
        <v>4:30 PM</v>
      </c>
      <c r="BW1022" t="s">
        <v>128</v>
      </c>
      <c r="BX1022">
        <v>0</v>
      </c>
      <c r="BY1022">
        <v>6</v>
      </c>
      <c r="BZ1022" t="s">
        <v>111</v>
      </c>
      <c r="CA1022">
        <v>0</v>
      </c>
      <c r="CB1022" t="s">
        <v>119</v>
      </c>
      <c r="CC1022" t="s">
        <v>5915</v>
      </c>
      <c r="CE1022" t="s">
        <v>154</v>
      </c>
      <c r="CF1022" t="s">
        <v>117</v>
      </c>
      <c r="CG1022">
        <v>96950</v>
      </c>
      <c r="CH1022" s="3">
        <v>13.85</v>
      </c>
      <c r="CI1022" s="3">
        <v>13.85</v>
      </c>
      <c r="CJ1022" s="3">
        <v>20.78</v>
      </c>
      <c r="CK1022" s="3">
        <v>20.78</v>
      </c>
      <c r="CL1022" t="s">
        <v>132</v>
      </c>
      <c r="CM1022" t="s">
        <v>268</v>
      </c>
      <c r="CN1022" t="s">
        <v>133</v>
      </c>
      <c r="CP1022" t="s">
        <v>111</v>
      </c>
      <c r="CQ1022" t="s">
        <v>134</v>
      </c>
      <c r="CR1022" t="s">
        <v>111</v>
      </c>
      <c r="CS1022" t="s">
        <v>134</v>
      </c>
      <c r="CT1022" t="s">
        <v>119</v>
      </c>
      <c r="CU1022" t="s">
        <v>134</v>
      </c>
      <c r="CV1022" t="s">
        <v>119</v>
      </c>
      <c r="CW1022" t="s">
        <v>5916</v>
      </c>
      <c r="CX1022">
        <v>16702357635</v>
      </c>
      <c r="CY1022" t="s">
        <v>5912</v>
      </c>
      <c r="CZ1022" t="s">
        <v>119</v>
      </c>
      <c r="DA1022" t="s">
        <v>134</v>
      </c>
      <c r="DB1022" t="s">
        <v>111</v>
      </c>
      <c r="DC1022" t="s">
        <v>5917</v>
      </c>
      <c r="DD1022" t="s">
        <v>5918</v>
      </c>
      <c r="DF1022" t="s">
        <v>5919</v>
      </c>
      <c r="DG1022" t="s">
        <v>5912</v>
      </c>
    </row>
    <row r="1023" spans="1:111" ht="15" customHeight="1" x14ac:dyDescent="0.25">
      <c r="A1023" t="s">
        <v>8653</v>
      </c>
      <c r="B1023" t="s">
        <v>109</v>
      </c>
      <c r="C1023" s="1">
        <v>44148.04438634259</v>
      </c>
      <c r="D1023" s="1">
        <v>44201</v>
      </c>
      <c r="E1023" t="s">
        <v>110</v>
      </c>
      <c r="G1023" t="s">
        <v>111</v>
      </c>
      <c r="H1023" t="s">
        <v>134</v>
      </c>
      <c r="I1023" t="s">
        <v>111</v>
      </c>
      <c r="J1023" t="s">
        <v>4579</v>
      </c>
      <c r="L1023" t="s">
        <v>4580</v>
      </c>
      <c r="M1023" t="s">
        <v>4581</v>
      </c>
      <c r="N1023" t="s">
        <v>116</v>
      </c>
      <c r="O1023" t="s">
        <v>117</v>
      </c>
      <c r="P1023">
        <v>96950</v>
      </c>
      <c r="Q1023" t="s">
        <v>118</v>
      </c>
      <c r="S1023">
        <v>16702355463</v>
      </c>
      <c r="U1023">
        <v>5615</v>
      </c>
      <c r="V1023" t="s">
        <v>120</v>
      </c>
      <c r="X1023" t="s">
        <v>1304</v>
      </c>
      <c r="Y1023" t="s">
        <v>3223</v>
      </c>
      <c r="Z1023" t="s">
        <v>3406</v>
      </c>
      <c r="AA1023" t="s">
        <v>1397</v>
      </c>
      <c r="AB1023" t="s">
        <v>4581</v>
      </c>
      <c r="AC1023" t="s">
        <v>4582</v>
      </c>
      <c r="AD1023" t="s">
        <v>116</v>
      </c>
      <c r="AE1023" t="s">
        <v>117</v>
      </c>
      <c r="AF1023">
        <v>96950</v>
      </c>
      <c r="AG1023" t="s">
        <v>118</v>
      </c>
      <c r="AI1023">
        <v>16702355453</v>
      </c>
      <c r="AK1023" t="s">
        <v>1280</v>
      </c>
      <c r="BC1023" t="str">
        <f>"41-3041.00"</f>
        <v>41-3041.00</v>
      </c>
      <c r="BD1023" t="s">
        <v>4583</v>
      </c>
      <c r="BE1023" t="s">
        <v>4584</v>
      </c>
      <c r="BF1023" t="s">
        <v>4585</v>
      </c>
      <c r="BG1023">
        <v>1</v>
      </c>
      <c r="BI1023" s="1">
        <v>44181</v>
      </c>
      <c r="BJ1023" s="1">
        <v>44545</v>
      </c>
      <c r="BM1023">
        <v>35</v>
      </c>
      <c r="BN1023">
        <v>0</v>
      </c>
      <c r="BO1023">
        <v>7</v>
      </c>
      <c r="BP1023">
        <v>7</v>
      </c>
      <c r="BQ1023">
        <v>7</v>
      </c>
      <c r="BR1023">
        <v>7</v>
      </c>
      <c r="BS1023">
        <v>7</v>
      </c>
      <c r="BT1023">
        <v>0</v>
      </c>
      <c r="BU1023" t="str">
        <f>"9:00 AM"</f>
        <v>9:00 AM</v>
      </c>
      <c r="BV1023" t="str">
        <f>"4:00 PM"</f>
        <v>4:00 PM</v>
      </c>
      <c r="BW1023" t="s">
        <v>349</v>
      </c>
      <c r="BX1023">
        <v>0</v>
      </c>
      <c r="BY1023">
        <v>12</v>
      </c>
      <c r="BZ1023" t="s">
        <v>111</v>
      </c>
      <c r="CA1023">
        <v>0</v>
      </c>
      <c r="CB1023" t="s">
        <v>8654</v>
      </c>
      <c r="CC1023" t="s">
        <v>4587</v>
      </c>
      <c r="CD1023" t="s">
        <v>4588</v>
      </c>
      <c r="CE1023" t="s">
        <v>116</v>
      </c>
      <c r="CF1023" t="s">
        <v>117</v>
      </c>
      <c r="CG1023">
        <v>96950</v>
      </c>
      <c r="CH1023" s="3">
        <v>10.83</v>
      </c>
      <c r="CI1023" s="3">
        <v>10.83</v>
      </c>
      <c r="CJ1023" s="3">
        <v>16.239999999999998</v>
      </c>
      <c r="CK1023" s="3">
        <v>16.239999999999998</v>
      </c>
      <c r="CL1023" t="s">
        <v>132</v>
      </c>
      <c r="CM1023" t="s">
        <v>4458</v>
      </c>
      <c r="CN1023" t="s">
        <v>133</v>
      </c>
      <c r="CP1023" t="s">
        <v>111</v>
      </c>
      <c r="CQ1023" t="s">
        <v>134</v>
      </c>
      <c r="CR1023" t="s">
        <v>134</v>
      </c>
      <c r="CS1023" t="s">
        <v>134</v>
      </c>
      <c r="CT1023" t="s">
        <v>119</v>
      </c>
      <c r="CU1023" t="s">
        <v>134</v>
      </c>
      <c r="CV1023" t="s">
        <v>119</v>
      </c>
      <c r="CW1023" t="s">
        <v>8655</v>
      </c>
      <c r="CX1023">
        <v>16707837461</v>
      </c>
      <c r="CY1023" t="s">
        <v>1280</v>
      </c>
      <c r="CZ1023" t="s">
        <v>1178</v>
      </c>
      <c r="DA1023" t="s">
        <v>134</v>
      </c>
      <c r="DB1023" t="s">
        <v>111</v>
      </c>
    </row>
    <row r="1024" spans="1:111" ht="15" customHeight="1" x14ac:dyDescent="0.25">
      <c r="A1024" t="s">
        <v>560</v>
      </c>
      <c r="B1024" t="s">
        <v>137</v>
      </c>
      <c r="C1024" s="1">
        <v>44148.070902893516</v>
      </c>
      <c r="D1024" s="1">
        <v>44186</v>
      </c>
      <c r="E1024" t="s">
        <v>138</v>
      </c>
      <c r="F1024" s="1">
        <v>44273.833333333336</v>
      </c>
      <c r="G1024" t="s">
        <v>134</v>
      </c>
      <c r="H1024" t="s">
        <v>111</v>
      </c>
      <c r="I1024" t="s">
        <v>111</v>
      </c>
      <c r="J1024" t="s">
        <v>304</v>
      </c>
      <c r="K1024" t="s">
        <v>305</v>
      </c>
      <c r="L1024" t="s">
        <v>306</v>
      </c>
      <c r="N1024" t="s">
        <v>116</v>
      </c>
      <c r="O1024" t="s">
        <v>117</v>
      </c>
      <c r="P1024">
        <v>96950</v>
      </c>
      <c r="Q1024" t="s">
        <v>118</v>
      </c>
      <c r="S1024">
        <v>16702336927</v>
      </c>
      <c r="U1024">
        <v>561320</v>
      </c>
      <c r="V1024" t="s">
        <v>120</v>
      </c>
      <c r="X1024" t="s">
        <v>307</v>
      </c>
      <c r="Y1024" t="s">
        <v>308</v>
      </c>
      <c r="Z1024" t="s">
        <v>309</v>
      </c>
      <c r="AA1024" t="s">
        <v>123</v>
      </c>
      <c r="AB1024" t="s">
        <v>306</v>
      </c>
      <c r="AD1024" t="s">
        <v>116</v>
      </c>
      <c r="AE1024" t="s">
        <v>117</v>
      </c>
      <c r="AF1024">
        <v>96950</v>
      </c>
      <c r="AG1024" t="s">
        <v>118</v>
      </c>
      <c r="AI1024">
        <v>16702336927</v>
      </c>
      <c r="AK1024" t="s">
        <v>310</v>
      </c>
      <c r="BC1024" t="str">
        <f>"49-9071.00"</f>
        <v>49-9071.00</v>
      </c>
      <c r="BD1024" t="s">
        <v>125</v>
      </c>
      <c r="BE1024" t="s">
        <v>311</v>
      </c>
      <c r="BF1024" t="s">
        <v>312</v>
      </c>
      <c r="BG1024">
        <v>4</v>
      </c>
      <c r="BH1024">
        <v>4</v>
      </c>
      <c r="BI1024" s="1">
        <v>44275</v>
      </c>
      <c r="BJ1024" s="1">
        <v>44639</v>
      </c>
      <c r="BK1024" s="1">
        <v>44275</v>
      </c>
      <c r="BL1024" s="1">
        <v>44639</v>
      </c>
      <c r="BM1024">
        <v>40</v>
      </c>
      <c r="BN1024">
        <v>0</v>
      </c>
      <c r="BO1024">
        <v>8</v>
      </c>
      <c r="BP1024">
        <v>8</v>
      </c>
      <c r="BQ1024">
        <v>8</v>
      </c>
      <c r="BR1024">
        <v>8</v>
      </c>
      <c r="BS1024">
        <v>8</v>
      </c>
      <c r="BT1024">
        <v>0</v>
      </c>
      <c r="BU1024" t="str">
        <f>"7:30 AM"</f>
        <v>7:30 AM</v>
      </c>
      <c r="BV1024" t="str">
        <f>"4:30 PM"</f>
        <v>4:30 PM</v>
      </c>
      <c r="BW1024" t="s">
        <v>128</v>
      </c>
      <c r="BX1024">
        <v>0</v>
      </c>
      <c r="BY1024">
        <v>24</v>
      </c>
      <c r="BZ1024" t="s">
        <v>111</v>
      </c>
      <c r="CA1024">
        <v>0</v>
      </c>
      <c r="CB1024" s="2" t="s">
        <v>313</v>
      </c>
      <c r="CC1024" t="s">
        <v>314</v>
      </c>
      <c r="CE1024" t="s">
        <v>154</v>
      </c>
      <c r="CF1024" t="s">
        <v>117</v>
      </c>
      <c r="CG1024">
        <v>96950</v>
      </c>
      <c r="CH1024" s="3">
        <v>8.7100000000000009</v>
      </c>
      <c r="CI1024" s="3">
        <v>8.7100000000000009</v>
      </c>
      <c r="CJ1024" s="3">
        <v>13.13</v>
      </c>
      <c r="CK1024" s="3">
        <v>13.13</v>
      </c>
      <c r="CL1024" t="s">
        <v>132</v>
      </c>
      <c r="CN1024" t="s">
        <v>133</v>
      </c>
      <c r="CP1024" t="s">
        <v>111</v>
      </c>
      <c r="CQ1024" t="s">
        <v>134</v>
      </c>
      <c r="CR1024" t="s">
        <v>134</v>
      </c>
      <c r="CS1024" t="s">
        <v>134</v>
      </c>
      <c r="CT1024" t="s">
        <v>119</v>
      </c>
      <c r="CU1024" t="s">
        <v>134</v>
      </c>
      <c r="CV1024" t="s">
        <v>119</v>
      </c>
      <c r="CW1024" t="s">
        <v>315</v>
      </c>
      <c r="CX1024">
        <v>16702336927</v>
      </c>
      <c r="CY1024" t="s">
        <v>310</v>
      </c>
      <c r="CZ1024" t="s">
        <v>119</v>
      </c>
      <c r="DA1024" t="s">
        <v>134</v>
      </c>
      <c r="DB1024" t="s">
        <v>111</v>
      </c>
    </row>
    <row r="1025" spans="1:111" ht="15" customHeight="1" x14ac:dyDescent="0.25">
      <c r="A1025" t="s">
        <v>2801</v>
      </c>
      <c r="B1025" t="s">
        <v>109</v>
      </c>
      <c r="C1025" s="1">
        <v>44148.072655208336</v>
      </c>
      <c r="D1025" s="1">
        <v>44208</v>
      </c>
      <c r="E1025" t="s">
        <v>110</v>
      </c>
      <c r="G1025" t="s">
        <v>134</v>
      </c>
      <c r="H1025" t="s">
        <v>134</v>
      </c>
      <c r="I1025" t="s">
        <v>111</v>
      </c>
      <c r="J1025" t="s">
        <v>2802</v>
      </c>
      <c r="K1025" t="s">
        <v>2803</v>
      </c>
      <c r="L1025" t="s">
        <v>2804</v>
      </c>
      <c r="M1025" t="s">
        <v>2805</v>
      </c>
      <c r="N1025" t="s">
        <v>116</v>
      </c>
      <c r="O1025" t="s">
        <v>117</v>
      </c>
      <c r="P1025">
        <v>96950</v>
      </c>
      <c r="Q1025" t="s">
        <v>118</v>
      </c>
      <c r="S1025">
        <v>16702337770</v>
      </c>
      <c r="U1025">
        <v>54133</v>
      </c>
      <c r="V1025" t="s">
        <v>120</v>
      </c>
      <c r="X1025" t="s">
        <v>1290</v>
      </c>
      <c r="Y1025" t="s">
        <v>2806</v>
      </c>
      <c r="Z1025" t="s">
        <v>2807</v>
      </c>
      <c r="AA1025" t="s">
        <v>123</v>
      </c>
      <c r="AB1025" t="s">
        <v>2804</v>
      </c>
      <c r="AC1025" t="s">
        <v>2805</v>
      </c>
      <c r="AD1025" t="s">
        <v>116</v>
      </c>
      <c r="AE1025" t="s">
        <v>117</v>
      </c>
      <c r="AF1025">
        <v>96950</v>
      </c>
      <c r="AG1025" t="s">
        <v>118</v>
      </c>
      <c r="AH1025" t="s">
        <v>119</v>
      </c>
      <c r="AI1025">
        <v>16702337770</v>
      </c>
      <c r="AK1025" t="s">
        <v>2808</v>
      </c>
      <c r="BC1025" t="str">
        <f>"13-2011.01"</f>
        <v>13-2011.01</v>
      </c>
      <c r="BD1025" t="s">
        <v>1024</v>
      </c>
      <c r="BE1025" t="s">
        <v>2809</v>
      </c>
      <c r="BF1025" t="s">
        <v>1026</v>
      </c>
      <c r="BG1025">
        <v>1</v>
      </c>
      <c r="BI1025" s="1">
        <v>44187</v>
      </c>
      <c r="BJ1025" s="1">
        <v>44551</v>
      </c>
      <c r="BM1025">
        <v>40</v>
      </c>
      <c r="BN1025">
        <v>0</v>
      </c>
      <c r="BO1025">
        <v>8</v>
      </c>
      <c r="BP1025">
        <v>8</v>
      </c>
      <c r="BQ1025">
        <v>8</v>
      </c>
      <c r="BR1025">
        <v>8</v>
      </c>
      <c r="BS1025">
        <v>8</v>
      </c>
      <c r="BT1025">
        <v>0</v>
      </c>
      <c r="BU1025" t="str">
        <f t="shared" ref="BU1025:BU1032" si="54">"8:00 AM"</f>
        <v>8:00 AM</v>
      </c>
      <c r="BV1025" t="str">
        <f>"5:00 PM"</f>
        <v>5:00 PM</v>
      </c>
      <c r="BW1025" t="s">
        <v>415</v>
      </c>
      <c r="BX1025">
        <v>0</v>
      </c>
      <c r="BY1025">
        <v>24</v>
      </c>
      <c r="BZ1025" t="s">
        <v>111</v>
      </c>
      <c r="CA1025">
        <v>0</v>
      </c>
      <c r="CB1025" t="s">
        <v>2810</v>
      </c>
      <c r="CC1025" t="s">
        <v>2804</v>
      </c>
      <c r="CD1025" t="s">
        <v>2805</v>
      </c>
      <c r="CE1025" t="s">
        <v>116</v>
      </c>
      <c r="CF1025" t="s">
        <v>117</v>
      </c>
      <c r="CG1025">
        <v>96950</v>
      </c>
      <c r="CH1025" s="3">
        <v>14.85</v>
      </c>
      <c r="CI1025" s="3">
        <v>14.85</v>
      </c>
      <c r="CJ1025" s="3">
        <v>22.27</v>
      </c>
      <c r="CK1025" s="3">
        <v>22.27</v>
      </c>
      <c r="CL1025" t="s">
        <v>132</v>
      </c>
      <c r="CM1025" t="s">
        <v>1464</v>
      </c>
      <c r="CN1025" t="s">
        <v>133</v>
      </c>
      <c r="CP1025" t="s">
        <v>111</v>
      </c>
      <c r="CQ1025" t="s">
        <v>134</v>
      </c>
      <c r="CR1025" t="s">
        <v>134</v>
      </c>
      <c r="CS1025" t="s">
        <v>134</v>
      </c>
      <c r="CT1025" t="s">
        <v>119</v>
      </c>
      <c r="CU1025" t="s">
        <v>134</v>
      </c>
      <c r="CV1025" t="s">
        <v>119</v>
      </c>
      <c r="CW1025" t="s">
        <v>1285</v>
      </c>
      <c r="CX1025">
        <v>16702337770</v>
      </c>
      <c r="CY1025" t="s">
        <v>1280</v>
      </c>
      <c r="CZ1025" t="s">
        <v>1178</v>
      </c>
      <c r="DA1025" t="s">
        <v>134</v>
      </c>
      <c r="DB1025" t="s">
        <v>111</v>
      </c>
    </row>
    <row r="1026" spans="1:111" ht="15" customHeight="1" x14ac:dyDescent="0.25">
      <c r="A1026" t="s">
        <v>3908</v>
      </c>
      <c r="B1026" t="s">
        <v>109</v>
      </c>
      <c r="C1026" s="1">
        <v>44148.095349884257</v>
      </c>
      <c r="D1026" s="1">
        <v>44222</v>
      </c>
      <c r="E1026" t="s">
        <v>110</v>
      </c>
      <c r="G1026" t="s">
        <v>134</v>
      </c>
      <c r="H1026" t="s">
        <v>111</v>
      </c>
      <c r="I1026" t="s">
        <v>111</v>
      </c>
      <c r="J1026" t="s">
        <v>2069</v>
      </c>
      <c r="K1026" t="s">
        <v>2070</v>
      </c>
      <c r="L1026" t="s">
        <v>3909</v>
      </c>
      <c r="M1026" t="s">
        <v>3910</v>
      </c>
      <c r="N1026" t="s">
        <v>2078</v>
      </c>
      <c r="O1026" t="s">
        <v>117</v>
      </c>
      <c r="P1026">
        <v>96950</v>
      </c>
      <c r="Q1026" t="s">
        <v>118</v>
      </c>
      <c r="S1026">
        <v>16704836526</v>
      </c>
      <c r="U1026">
        <v>488510</v>
      </c>
      <c r="V1026" t="s">
        <v>120</v>
      </c>
      <c r="X1026" t="s">
        <v>255</v>
      </c>
      <c r="Y1026" t="s">
        <v>256</v>
      </c>
      <c r="Z1026" t="s">
        <v>257</v>
      </c>
      <c r="AA1026" t="s">
        <v>258</v>
      </c>
      <c r="AB1026" t="s">
        <v>2072</v>
      </c>
      <c r="AC1026" t="s">
        <v>267</v>
      </c>
      <c r="AD1026" t="s">
        <v>116</v>
      </c>
      <c r="AE1026" t="s">
        <v>117</v>
      </c>
      <c r="AF1026">
        <v>96950</v>
      </c>
      <c r="AG1026" t="s">
        <v>118</v>
      </c>
      <c r="AI1026">
        <v>16704836526</v>
      </c>
      <c r="AK1026" t="s">
        <v>261</v>
      </c>
      <c r="BC1026" t="str">
        <f>"43-5071.00"</f>
        <v>43-5071.00</v>
      </c>
      <c r="BD1026" t="s">
        <v>2215</v>
      </c>
      <c r="BE1026" t="s">
        <v>3911</v>
      </c>
      <c r="BF1026" t="s">
        <v>3912</v>
      </c>
      <c r="BG1026">
        <v>3</v>
      </c>
      <c r="BI1026" s="1">
        <v>44151</v>
      </c>
      <c r="BJ1026" s="1">
        <v>44469</v>
      </c>
      <c r="BM1026">
        <v>40</v>
      </c>
      <c r="BN1026">
        <v>0</v>
      </c>
      <c r="BO1026">
        <v>8</v>
      </c>
      <c r="BP1026">
        <v>8</v>
      </c>
      <c r="BQ1026">
        <v>8</v>
      </c>
      <c r="BR1026">
        <v>8</v>
      </c>
      <c r="BS1026">
        <v>8</v>
      </c>
      <c r="BT1026">
        <v>0</v>
      </c>
      <c r="BU1026" t="str">
        <f t="shared" si="54"/>
        <v>8:00 AM</v>
      </c>
      <c r="BV1026" t="str">
        <f>"5:00 PM"</f>
        <v>5:00 PM</v>
      </c>
      <c r="BW1026" t="s">
        <v>128</v>
      </c>
      <c r="BX1026">
        <v>0</v>
      </c>
      <c r="BY1026">
        <v>12</v>
      </c>
      <c r="BZ1026" t="s">
        <v>111</v>
      </c>
      <c r="CA1026">
        <v>0</v>
      </c>
      <c r="CB1026" s="2" t="s">
        <v>3913</v>
      </c>
      <c r="CC1026" t="s">
        <v>2072</v>
      </c>
      <c r="CD1026" t="s">
        <v>3910</v>
      </c>
      <c r="CE1026" t="s">
        <v>116</v>
      </c>
      <c r="CF1026" t="s">
        <v>117</v>
      </c>
      <c r="CG1026">
        <v>96950</v>
      </c>
      <c r="CH1026" s="3">
        <v>9.36</v>
      </c>
      <c r="CI1026" s="3">
        <v>9.36</v>
      </c>
      <c r="CJ1026" s="3">
        <v>14.04</v>
      </c>
      <c r="CK1026" s="3">
        <v>14.04</v>
      </c>
      <c r="CL1026" t="s">
        <v>132</v>
      </c>
      <c r="CM1026" t="s">
        <v>268</v>
      </c>
      <c r="CN1026" t="s">
        <v>133</v>
      </c>
      <c r="CP1026" t="s">
        <v>134</v>
      </c>
      <c r="CQ1026" t="s">
        <v>134</v>
      </c>
      <c r="CR1026" t="s">
        <v>111</v>
      </c>
      <c r="CS1026" t="s">
        <v>134</v>
      </c>
      <c r="CT1026" t="s">
        <v>119</v>
      </c>
      <c r="CU1026" t="s">
        <v>134</v>
      </c>
      <c r="CV1026" t="s">
        <v>119</v>
      </c>
      <c r="CW1026" t="s">
        <v>3914</v>
      </c>
      <c r="CX1026">
        <v>16704836526</v>
      </c>
      <c r="CY1026" t="s">
        <v>261</v>
      </c>
      <c r="CZ1026" t="s">
        <v>119</v>
      </c>
      <c r="DA1026" t="s">
        <v>134</v>
      </c>
      <c r="DB1026" t="s">
        <v>111</v>
      </c>
    </row>
    <row r="1027" spans="1:111" ht="15" customHeight="1" x14ac:dyDescent="0.25">
      <c r="A1027" t="s">
        <v>5673</v>
      </c>
      <c r="B1027" t="s">
        <v>137</v>
      </c>
      <c r="C1027" s="1">
        <v>44148.096416666667</v>
      </c>
      <c r="D1027" s="1">
        <v>44195</v>
      </c>
      <c r="E1027" t="s">
        <v>110</v>
      </c>
      <c r="G1027" t="s">
        <v>134</v>
      </c>
      <c r="H1027" t="s">
        <v>134</v>
      </c>
      <c r="I1027" t="s">
        <v>111</v>
      </c>
      <c r="J1027" t="s">
        <v>2802</v>
      </c>
      <c r="K1027" t="s">
        <v>2803</v>
      </c>
      <c r="L1027" t="s">
        <v>2804</v>
      </c>
      <c r="M1027" t="s">
        <v>2805</v>
      </c>
      <c r="N1027" t="s">
        <v>116</v>
      </c>
      <c r="O1027" t="s">
        <v>117</v>
      </c>
      <c r="P1027">
        <v>96950</v>
      </c>
      <c r="Q1027" t="s">
        <v>118</v>
      </c>
      <c r="R1027" t="s">
        <v>4406</v>
      </c>
      <c r="S1027">
        <v>16702337770</v>
      </c>
      <c r="U1027">
        <v>54133</v>
      </c>
      <c r="V1027" t="s">
        <v>120</v>
      </c>
      <c r="X1027" t="s">
        <v>1290</v>
      </c>
      <c r="Y1027" t="s">
        <v>2806</v>
      </c>
      <c r="Z1027" t="s">
        <v>2807</v>
      </c>
      <c r="AA1027" t="s">
        <v>123</v>
      </c>
      <c r="AB1027" t="s">
        <v>2804</v>
      </c>
      <c r="AC1027" t="s">
        <v>2805</v>
      </c>
      <c r="AD1027" t="s">
        <v>116</v>
      </c>
      <c r="AE1027" t="s">
        <v>117</v>
      </c>
      <c r="AF1027">
        <v>96950</v>
      </c>
      <c r="AG1027" t="s">
        <v>118</v>
      </c>
      <c r="AH1027" t="s">
        <v>119</v>
      </c>
      <c r="AI1027">
        <v>16702337770</v>
      </c>
      <c r="AK1027" t="s">
        <v>2808</v>
      </c>
      <c r="BC1027" t="str">
        <f>"13-2011.01"</f>
        <v>13-2011.01</v>
      </c>
      <c r="BD1027" t="s">
        <v>1024</v>
      </c>
      <c r="BE1027" t="s">
        <v>2809</v>
      </c>
      <c r="BF1027" t="s">
        <v>1026</v>
      </c>
      <c r="BG1027">
        <v>1</v>
      </c>
      <c r="BH1027">
        <v>1</v>
      </c>
      <c r="BI1027" s="1">
        <v>44187</v>
      </c>
      <c r="BJ1027" s="1">
        <v>45281</v>
      </c>
      <c r="BK1027" s="1">
        <v>44195</v>
      </c>
      <c r="BL1027" s="1">
        <v>45281</v>
      </c>
      <c r="BM1027">
        <v>40</v>
      </c>
      <c r="BN1027">
        <v>0</v>
      </c>
      <c r="BO1027">
        <v>8</v>
      </c>
      <c r="BP1027">
        <v>8</v>
      </c>
      <c r="BQ1027">
        <v>8</v>
      </c>
      <c r="BR1027">
        <v>8</v>
      </c>
      <c r="BS1027">
        <v>8</v>
      </c>
      <c r="BT1027">
        <v>0</v>
      </c>
      <c r="BU1027" t="str">
        <f t="shared" si="54"/>
        <v>8:00 AM</v>
      </c>
      <c r="BV1027" t="str">
        <f>"5:00 PM"</f>
        <v>5:00 PM</v>
      </c>
      <c r="BW1027" t="s">
        <v>415</v>
      </c>
      <c r="BX1027">
        <v>0</v>
      </c>
      <c r="BY1027">
        <v>24</v>
      </c>
      <c r="BZ1027" t="s">
        <v>111</v>
      </c>
      <c r="CA1027">
        <v>0</v>
      </c>
      <c r="CB1027" t="s">
        <v>2810</v>
      </c>
      <c r="CC1027" t="s">
        <v>2804</v>
      </c>
      <c r="CD1027" t="s">
        <v>2805</v>
      </c>
      <c r="CE1027" t="s">
        <v>116</v>
      </c>
      <c r="CF1027" t="s">
        <v>117</v>
      </c>
      <c r="CG1027">
        <v>96950</v>
      </c>
      <c r="CH1027" s="3">
        <v>14.85</v>
      </c>
      <c r="CI1027" s="3">
        <v>14.85</v>
      </c>
      <c r="CJ1027" s="3">
        <v>22.27</v>
      </c>
      <c r="CK1027" s="3">
        <v>22.27</v>
      </c>
      <c r="CL1027" t="s">
        <v>132</v>
      </c>
      <c r="CM1027" t="s">
        <v>4458</v>
      </c>
      <c r="CN1027" t="s">
        <v>133</v>
      </c>
      <c r="CP1027" t="s">
        <v>111</v>
      </c>
      <c r="CQ1027" t="s">
        <v>134</v>
      </c>
      <c r="CR1027" t="s">
        <v>134</v>
      </c>
      <c r="CS1027" t="s">
        <v>134</v>
      </c>
      <c r="CT1027" t="s">
        <v>119</v>
      </c>
      <c r="CU1027" t="s">
        <v>134</v>
      </c>
      <c r="CV1027" t="s">
        <v>119</v>
      </c>
      <c r="CW1027" t="s">
        <v>1285</v>
      </c>
      <c r="CX1027">
        <v>16702337770</v>
      </c>
      <c r="CY1027" t="s">
        <v>1280</v>
      </c>
      <c r="CZ1027" t="s">
        <v>1178</v>
      </c>
      <c r="DA1027" t="s">
        <v>134</v>
      </c>
      <c r="DB1027" t="s">
        <v>111</v>
      </c>
    </row>
    <row r="1028" spans="1:111" ht="15" customHeight="1" x14ac:dyDescent="0.25">
      <c r="A1028" t="s">
        <v>8720</v>
      </c>
      <c r="B1028" t="s">
        <v>137</v>
      </c>
      <c r="C1028" s="1">
        <v>44148.127916319441</v>
      </c>
      <c r="D1028" s="1">
        <v>44201</v>
      </c>
      <c r="E1028" t="s">
        <v>110</v>
      </c>
      <c r="G1028" t="s">
        <v>134</v>
      </c>
      <c r="H1028" t="s">
        <v>134</v>
      </c>
      <c r="I1028" t="s">
        <v>111</v>
      </c>
      <c r="J1028" t="s">
        <v>8404</v>
      </c>
      <c r="K1028" t="s">
        <v>1459</v>
      </c>
      <c r="L1028" t="s">
        <v>7097</v>
      </c>
      <c r="M1028" t="s">
        <v>8721</v>
      </c>
      <c r="N1028" t="s">
        <v>116</v>
      </c>
      <c r="O1028" t="s">
        <v>117</v>
      </c>
      <c r="P1028">
        <v>96950</v>
      </c>
      <c r="Q1028" t="s">
        <v>118</v>
      </c>
      <c r="S1028">
        <v>16702871135</v>
      </c>
      <c r="U1028">
        <v>56132</v>
      </c>
      <c r="V1028" t="s">
        <v>120</v>
      </c>
      <c r="X1028" t="s">
        <v>8406</v>
      </c>
      <c r="Y1028" t="s">
        <v>8407</v>
      </c>
      <c r="Z1028" t="s">
        <v>8408</v>
      </c>
      <c r="AA1028" t="s">
        <v>333</v>
      </c>
      <c r="AB1028" t="s">
        <v>7097</v>
      </c>
      <c r="AC1028" t="s">
        <v>8722</v>
      </c>
      <c r="AD1028" t="s">
        <v>116</v>
      </c>
      <c r="AE1028" t="s">
        <v>117</v>
      </c>
      <c r="AF1028">
        <v>96950</v>
      </c>
      <c r="AG1028" t="s">
        <v>118</v>
      </c>
      <c r="AI1028">
        <v>16702871135</v>
      </c>
      <c r="AK1028" t="s">
        <v>1280</v>
      </c>
      <c r="BC1028" t="str">
        <f>"13-2011.01"</f>
        <v>13-2011.01</v>
      </c>
      <c r="BD1028" t="s">
        <v>1024</v>
      </c>
      <c r="BE1028" t="s">
        <v>8723</v>
      </c>
      <c r="BF1028" t="s">
        <v>1026</v>
      </c>
      <c r="BG1028">
        <v>1</v>
      </c>
      <c r="BH1028">
        <v>1</v>
      </c>
      <c r="BI1028" s="1">
        <v>44193</v>
      </c>
      <c r="BJ1028" s="1">
        <v>45287</v>
      </c>
      <c r="BK1028" s="1">
        <v>44202</v>
      </c>
      <c r="BL1028" s="1">
        <v>45287</v>
      </c>
      <c r="BM1028">
        <v>40</v>
      </c>
      <c r="BN1028">
        <v>0</v>
      </c>
      <c r="BO1028">
        <v>8</v>
      </c>
      <c r="BP1028">
        <v>8</v>
      </c>
      <c r="BQ1028">
        <v>8</v>
      </c>
      <c r="BR1028">
        <v>8</v>
      </c>
      <c r="BS1028">
        <v>8</v>
      </c>
      <c r="BT1028">
        <v>0</v>
      </c>
      <c r="BU1028" t="str">
        <f t="shared" si="54"/>
        <v>8:00 AM</v>
      </c>
      <c r="BV1028" t="str">
        <f>"5:00 PM"</f>
        <v>5:00 PM</v>
      </c>
      <c r="BW1028" t="s">
        <v>415</v>
      </c>
      <c r="BX1028">
        <v>0</v>
      </c>
      <c r="BY1028">
        <v>24</v>
      </c>
      <c r="BZ1028" t="s">
        <v>111</v>
      </c>
      <c r="CA1028">
        <v>0</v>
      </c>
      <c r="CB1028" t="s">
        <v>8724</v>
      </c>
      <c r="CC1028" t="s">
        <v>8725</v>
      </c>
      <c r="CD1028" t="s">
        <v>8726</v>
      </c>
      <c r="CE1028" t="s">
        <v>116</v>
      </c>
      <c r="CF1028" t="s">
        <v>117</v>
      </c>
      <c r="CG1028">
        <v>96950</v>
      </c>
      <c r="CH1028" s="3">
        <v>14.85</v>
      </c>
      <c r="CI1028" s="3">
        <v>14.85</v>
      </c>
      <c r="CJ1028" s="3">
        <v>22.27</v>
      </c>
      <c r="CK1028" s="3">
        <v>22.27</v>
      </c>
      <c r="CL1028" t="s">
        <v>132</v>
      </c>
      <c r="CM1028" t="s">
        <v>1464</v>
      </c>
      <c r="CN1028" t="s">
        <v>133</v>
      </c>
      <c r="CP1028" t="s">
        <v>111</v>
      </c>
      <c r="CQ1028" t="s">
        <v>134</v>
      </c>
      <c r="CR1028" t="s">
        <v>134</v>
      </c>
      <c r="CS1028" t="s">
        <v>134</v>
      </c>
      <c r="CT1028" t="s">
        <v>119</v>
      </c>
      <c r="CU1028" t="s">
        <v>134</v>
      </c>
      <c r="CV1028" t="s">
        <v>119</v>
      </c>
      <c r="CW1028" t="s">
        <v>1285</v>
      </c>
      <c r="CX1028">
        <v>16702871135</v>
      </c>
      <c r="CY1028" t="s">
        <v>1280</v>
      </c>
      <c r="CZ1028" t="s">
        <v>1178</v>
      </c>
      <c r="DA1028" t="s">
        <v>134</v>
      </c>
      <c r="DB1028" t="s">
        <v>111</v>
      </c>
    </row>
    <row r="1029" spans="1:111" ht="15" customHeight="1" x14ac:dyDescent="0.25">
      <c r="A1029" t="s">
        <v>2017</v>
      </c>
      <c r="B1029" t="s">
        <v>137</v>
      </c>
      <c r="C1029" s="1">
        <v>44148.649805324072</v>
      </c>
      <c r="D1029" s="1">
        <v>44193</v>
      </c>
      <c r="E1029" t="s">
        <v>110</v>
      </c>
      <c r="G1029" t="s">
        <v>111</v>
      </c>
      <c r="H1029" t="s">
        <v>111</v>
      </c>
      <c r="I1029" t="s">
        <v>111</v>
      </c>
      <c r="J1029" t="s">
        <v>2018</v>
      </c>
      <c r="K1029" t="s">
        <v>2019</v>
      </c>
      <c r="L1029" t="s">
        <v>2020</v>
      </c>
      <c r="N1029" t="s">
        <v>116</v>
      </c>
      <c r="O1029" t="s">
        <v>117</v>
      </c>
      <c r="P1029">
        <v>96950</v>
      </c>
      <c r="Q1029" t="s">
        <v>118</v>
      </c>
      <c r="S1029">
        <v>16702889218</v>
      </c>
      <c r="U1029">
        <v>561320</v>
      </c>
      <c r="V1029" t="s">
        <v>120</v>
      </c>
      <c r="X1029" t="s">
        <v>2021</v>
      </c>
      <c r="Y1029" t="s">
        <v>2022</v>
      </c>
      <c r="Z1029" t="s">
        <v>2023</v>
      </c>
      <c r="AA1029" t="s">
        <v>123</v>
      </c>
      <c r="AB1029" t="s">
        <v>2020</v>
      </c>
      <c r="AD1029" t="s">
        <v>116</v>
      </c>
      <c r="AE1029" t="s">
        <v>117</v>
      </c>
      <c r="AF1029">
        <v>96950</v>
      </c>
      <c r="AG1029" t="s">
        <v>118</v>
      </c>
      <c r="AI1029">
        <v>16702889218</v>
      </c>
      <c r="AK1029" t="s">
        <v>2024</v>
      </c>
      <c r="BC1029" t="str">
        <f>"37-2011.00"</f>
        <v>37-2011.00</v>
      </c>
      <c r="BD1029" t="s">
        <v>898</v>
      </c>
      <c r="BE1029" t="s">
        <v>2025</v>
      </c>
      <c r="BF1029" t="s">
        <v>779</v>
      </c>
      <c r="BG1029">
        <v>5</v>
      </c>
      <c r="BH1029">
        <v>5</v>
      </c>
      <c r="BI1029" s="1">
        <v>44197</v>
      </c>
      <c r="BJ1029" s="1">
        <v>44561</v>
      </c>
      <c r="BK1029" s="1">
        <v>44197</v>
      </c>
      <c r="BL1029" s="1">
        <v>44561</v>
      </c>
      <c r="BM1029">
        <v>35</v>
      </c>
      <c r="BN1029">
        <v>0</v>
      </c>
      <c r="BO1029">
        <v>7</v>
      </c>
      <c r="BP1029">
        <v>7</v>
      </c>
      <c r="BQ1029">
        <v>7</v>
      </c>
      <c r="BR1029">
        <v>7</v>
      </c>
      <c r="BS1029">
        <v>7</v>
      </c>
      <c r="BT1029">
        <v>0</v>
      </c>
      <c r="BU1029" t="str">
        <f t="shared" si="54"/>
        <v>8:00 AM</v>
      </c>
      <c r="BV1029" t="str">
        <f>"4:00 PM"</f>
        <v>4:00 PM</v>
      </c>
      <c r="BW1029" t="s">
        <v>128</v>
      </c>
      <c r="BX1029">
        <v>0</v>
      </c>
      <c r="BY1029">
        <v>12</v>
      </c>
      <c r="BZ1029" t="s">
        <v>111</v>
      </c>
      <c r="CA1029">
        <v>0</v>
      </c>
      <c r="CB1029" t="s">
        <v>2026</v>
      </c>
      <c r="CC1029" t="s">
        <v>2027</v>
      </c>
      <c r="CE1029" t="s">
        <v>116</v>
      </c>
      <c r="CF1029" t="s">
        <v>117</v>
      </c>
      <c r="CG1029">
        <v>96950</v>
      </c>
      <c r="CH1029" s="3">
        <v>8.0500000000000007</v>
      </c>
      <c r="CL1029" t="s">
        <v>132</v>
      </c>
      <c r="CM1029" t="s">
        <v>119</v>
      </c>
      <c r="CN1029" t="s">
        <v>133</v>
      </c>
      <c r="CP1029" t="s">
        <v>111</v>
      </c>
      <c r="CQ1029" t="s">
        <v>134</v>
      </c>
      <c r="CR1029" t="s">
        <v>111</v>
      </c>
      <c r="CS1029" t="s">
        <v>111</v>
      </c>
      <c r="CT1029" t="s">
        <v>119</v>
      </c>
      <c r="CU1029" t="s">
        <v>134</v>
      </c>
      <c r="CV1029" t="s">
        <v>119</v>
      </c>
      <c r="CW1029" t="s">
        <v>2028</v>
      </c>
      <c r="CX1029">
        <v>16702889218</v>
      </c>
      <c r="CY1029" t="s">
        <v>2024</v>
      </c>
      <c r="CZ1029" t="s">
        <v>119</v>
      </c>
      <c r="DA1029" t="s">
        <v>134</v>
      </c>
      <c r="DB1029" t="s">
        <v>111</v>
      </c>
    </row>
    <row r="1030" spans="1:111" ht="15" customHeight="1" x14ac:dyDescent="0.25">
      <c r="A1030" t="s">
        <v>2881</v>
      </c>
      <c r="B1030" t="s">
        <v>137</v>
      </c>
      <c r="C1030" s="1">
        <v>44148.774473495374</v>
      </c>
      <c r="D1030" s="1">
        <v>44200</v>
      </c>
      <c r="E1030" t="s">
        <v>138</v>
      </c>
      <c r="F1030" s="1">
        <v>44284.833333333336</v>
      </c>
      <c r="G1030" t="s">
        <v>111</v>
      </c>
      <c r="H1030" t="s">
        <v>111</v>
      </c>
      <c r="I1030" t="s">
        <v>111</v>
      </c>
      <c r="J1030" t="s">
        <v>2882</v>
      </c>
      <c r="K1030" t="s">
        <v>2883</v>
      </c>
      <c r="L1030" t="s">
        <v>443</v>
      </c>
      <c r="N1030" t="s">
        <v>444</v>
      </c>
      <c r="O1030" t="s">
        <v>117</v>
      </c>
      <c r="P1030">
        <v>96950</v>
      </c>
      <c r="Q1030" t="s">
        <v>118</v>
      </c>
      <c r="R1030" t="s">
        <v>116</v>
      </c>
      <c r="S1030">
        <v>16702353481</v>
      </c>
      <c r="U1030">
        <v>8111</v>
      </c>
      <c r="V1030" t="s">
        <v>120</v>
      </c>
      <c r="X1030" t="s">
        <v>446</v>
      </c>
      <c r="Y1030" t="s">
        <v>447</v>
      </c>
      <c r="Z1030" t="s">
        <v>448</v>
      </c>
      <c r="AA1030" t="s">
        <v>333</v>
      </c>
      <c r="AB1030" t="s">
        <v>2884</v>
      </c>
      <c r="AD1030" t="s">
        <v>116</v>
      </c>
      <c r="AE1030" t="s">
        <v>117</v>
      </c>
      <c r="AF1030">
        <v>96950</v>
      </c>
      <c r="AG1030" t="s">
        <v>118</v>
      </c>
      <c r="AH1030" t="s">
        <v>116</v>
      </c>
      <c r="AI1030">
        <v>16702353481</v>
      </c>
      <c r="AK1030" t="s">
        <v>450</v>
      </c>
      <c r="BC1030" t="str">
        <f>"49-9071.00"</f>
        <v>49-9071.00</v>
      </c>
      <c r="BD1030" t="s">
        <v>125</v>
      </c>
      <c r="BE1030" t="s">
        <v>2885</v>
      </c>
      <c r="BF1030" t="s">
        <v>2886</v>
      </c>
      <c r="BG1030">
        <v>2</v>
      </c>
      <c r="BH1030">
        <v>2</v>
      </c>
      <c r="BI1030" s="1">
        <v>44287</v>
      </c>
      <c r="BJ1030" s="1">
        <v>44651</v>
      </c>
      <c r="BK1030" s="1">
        <v>44287</v>
      </c>
      <c r="BL1030" s="1">
        <v>44651</v>
      </c>
      <c r="BM1030">
        <v>35</v>
      </c>
      <c r="BN1030">
        <v>0</v>
      </c>
      <c r="BO1030">
        <v>7</v>
      </c>
      <c r="BP1030">
        <v>7</v>
      </c>
      <c r="BQ1030">
        <v>7</v>
      </c>
      <c r="BR1030">
        <v>7</v>
      </c>
      <c r="BS1030">
        <v>7</v>
      </c>
      <c r="BT1030">
        <v>0</v>
      </c>
      <c r="BU1030" t="str">
        <f t="shared" si="54"/>
        <v>8:00 AM</v>
      </c>
      <c r="BV1030" t="str">
        <f>"4:00 PM"</f>
        <v>4:00 PM</v>
      </c>
      <c r="BW1030" t="s">
        <v>162</v>
      </c>
      <c r="BX1030">
        <v>0</v>
      </c>
      <c r="BY1030">
        <v>12</v>
      </c>
      <c r="BZ1030" t="s">
        <v>111</v>
      </c>
      <c r="CA1030">
        <v>0</v>
      </c>
      <c r="CB1030" t="s">
        <v>2887</v>
      </c>
      <c r="CC1030" t="s">
        <v>443</v>
      </c>
      <c r="CE1030" t="s">
        <v>444</v>
      </c>
      <c r="CF1030" t="s">
        <v>117</v>
      </c>
      <c r="CG1030">
        <v>96950</v>
      </c>
      <c r="CH1030" s="3">
        <v>8.7100000000000009</v>
      </c>
      <c r="CI1030" s="3">
        <v>8.7100000000000009</v>
      </c>
      <c r="CJ1030" s="3">
        <v>13.07</v>
      </c>
      <c r="CK1030" s="3">
        <v>13.07</v>
      </c>
      <c r="CL1030" t="s">
        <v>132</v>
      </c>
      <c r="CM1030" t="s">
        <v>119</v>
      </c>
      <c r="CN1030" t="s">
        <v>133</v>
      </c>
      <c r="CP1030" t="s">
        <v>111</v>
      </c>
      <c r="CQ1030" t="s">
        <v>134</v>
      </c>
      <c r="CR1030" t="s">
        <v>111</v>
      </c>
      <c r="CS1030" t="s">
        <v>134</v>
      </c>
      <c r="CT1030" t="s">
        <v>119</v>
      </c>
      <c r="CU1030" t="s">
        <v>134</v>
      </c>
      <c r="CV1030" t="s">
        <v>134</v>
      </c>
      <c r="CW1030" t="s">
        <v>455</v>
      </c>
      <c r="CX1030">
        <v>16702353481</v>
      </c>
      <c r="CY1030" t="s">
        <v>450</v>
      </c>
      <c r="CZ1030" t="s">
        <v>119</v>
      </c>
      <c r="DA1030" t="s">
        <v>134</v>
      </c>
      <c r="DB1030" t="s">
        <v>111</v>
      </c>
      <c r="DC1030" t="s">
        <v>456</v>
      </c>
      <c r="DD1030" t="s">
        <v>457</v>
      </c>
      <c r="DE1030" t="s">
        <v>458</v>
      </c>
      <c r="DF1030" t="s">
        <v>445</v>
      </c>
      <c r="DG1030" t="s">
        <v>450</v>
      </c>
    </row>
    <row r="1031" spans="1:111" ht="15" customHeight="1" x14ac:dyDescent="0.25">
      <c r="A1031" t="s">
        <v>5404</v>
      </c>
      <c r="B1031" t="s">
        <v>193</v>
      </c>
      <c r="C1031" s="1">
        <v>44148.81201076389</v>
      </c>
      <c r="D1031" s="1">
        <v>44168</v>
      </c>
      <c r="E1031" t="s">
        <v>110</v>
      </c>
      <c r="G1031" t="s">
        <v>111</v>
      </c>
      <c r="H1031" t="s">
        <v>111</v>
      </c>
      <c r="I1031" t="s">
        <v>111</v>
      </c>
      <c r="J1031" t="s">
        <v>2882</v>
      </c>
      <c r="K1031" t="s">
        <v>2883</v>
      </c>
      <c r="L1031" t="s">
        <v>443</v>
      </c>
      <c r="N1031" t="s">
        <v>444</v>
      </c>
      <c r="O1031" t="s">
        <v>117</v>
      </c>
      <c r="P1031">
        <v>96950</v>
      </c>
      <c r="Q1031" t="s">
        <v>118</v>
      </c>
      <c r="R1031" t="s">
        <v>116</v>
      </c>
      <c r="S1031">
        <v>16702353481</v>
      </c>
      <c r="U1031">
        <v>8111</v>
      </c>
      <c r="V1031" t="s">
        <v>120</v>
      </c>
      <c r="X1031" t="s">
        <v>446</v>
      </c>
      <c r="Y1031" t="s">
        <v>447</v>
      </c>
      <c r="Z1031" t="s">
        <v>448</v>
      </c>
      <c r="AA1031" t="s">
        <v>333</v>
      </c>
      <c r="AB1031" t="s">
        <v>2884</v>
      </c>
      <c r="AD1031" t="s">
        <v>116</v>
      </c>
      <c r="AE1031" t="s">
        <v>117</v>
      </c>
      <c r="AF1031">
        <v>96950</v>
      </c>
      <c r="AG1031" t="s">
        <v>118</v>
      </c>
      <c r="AH1031" t="s">
        <v>116</v>
      </c>
      <c r="AI1031">
        <v>16702353481</v>
      </c>
      <c r="AK1031" t="s">
        <v>450</v>
      </c>
      <c r="BC1031" t="str">
        <f>"49-9071.00"</f>
        <v>49-9071.00</v>
      </c>
      <c r="BD1031" t="s">
        <v>125</v>
      </c>
      <c r="BE1031" t="s">
        <v>2885</v>
      </c>
      <c r="BF1031" t="s">
        <v>2886</v>
      </c>
      <c r="BG1031">
        <v>2</v>
      </c>
      <c r="BI1031" s="1">
        <v>43922</v>
      </c>
      <c r="BJ1031" s="1">
        <v>44286</v>
      </c>
      <c r="BM1031">
        <v>35</v>
      </c>
      <c r="BN1031">
        <v>0</v>
      </c>
      <c r="BO1031">
        <v>7</v>
      </c>
      <c r="BP1031">
        <v>7</v>
      </c>
      <c r="BQ1031">
        <v>7</v>
      </c>
      <c r="BR1031">
        <v>7</v>
      </c>
      <c r="BS1031">
        <v>7</v>
      </c>
      <c r="BT1031">
        <v>0</v>
      </c>
      <c r="BU1031" t="str">
        <f t="shared" si="54"/>
        <v>8:00 AM</v>
      </c>
      <c r="BV1031" t="str">
        <f>"4:00 PM"</f>
        <v>4:00 PM</v>
      </c>
      <c r="BW1031" t="s">
        <v>162</v>
      </c>
      <c r="BX1031">
        <v>0</v>
      </c>
      <c r="BY1031">
        <v>12</v>
      </c>
      <c r="BZ1031" t="s">
        <v>111</v>
      </c>
      <c r="CA1031">
        <v>0</v>
      </c>
      <c r="CB1031" t="s">
        <v>2887</v>
      </c>
      <c r="CC1031" t="s">
        <v>443</v>
      </c>
      <c r="CE1031" t="s">
        <v>444</v>
      </c>
      <c r="CF1031" t="s">
        <v>117</v>
      </c>
      <c r="CG1031">
        <v>96950</v>
      </c>
      <c r="CH1031" s="3">
        <v>8.7100000000000009</v>
      </c>
      <c r="CI1031" s="3">
        <v>8.7100000000000009</v>
      </c>
      <c r="CJ1031" s="3">
        <v>13.07</v>
      </c>
      <c r="CK1031" s="3">
        <v>13.07</v>
      </c>
      <c r="CL1031" t="s">
        <v>132</v>
      </c>
      <c r="CM1031" t="s">
        <v>119</v>
      </c>
      <c r="CN1031" t="s">
        <v>133</v>
      </c>
      <c r="CP1031" t="s">
        <v>111</v>
      </c>
      <c r="CQ1031" t="s">
        <v>134</v>
      </c>
      <c r="CR1031" t="s">
        <v>111</v>
      </c>
      <c r="CS1031" t="s">
        <v>134</v>
      </c>
      <c r="CT1031" t="s">
        <v>119</v>
      </c>
      <c r="CU1031" t="s">
        <v>134</v>
      </c>
      <c r="CV1031" t="s">
        <v>134</v>
      </c>
      <c r="CW1031" t="s">
        <v>455</v>
      </c>
      <c r="CX1031">
        <v>16702353481</v>
      </c>
      <c r="CY1031" t="s">
        <v>450</v>
      </c>
      <c r="CZ1031" t="s">
        <v>119</v>
      </c>
      <c r="DA1031" t="s">
        <v>134</v>
      </c>
      <c r="DB1031" t="s">
        <v>111</v>
      </c>
      <c r="DC1031" t="s">
        <v>456</v>
      </c>
      <c r="DD1031" t="s">
        <v>457</v>
      </c>
      <c r="DE1031" t="s">
        <v>458</v>
      </c>
      <c r="DF1031" t="s">
        <v>441</v>
      </c>
      <c r="DG1031" t="s">
        <v>450</v>
      </c>
    </row>
    <row r="1032" spans="1:111" ht="15" customHeight="1" x14ac:dyDescent="0.25">
      <c r="A1032" t="s">
        <v>5335</v>
      </c>
      <c r="B1032" t="s">
        <v>137</v>
      </c>
      <c r="C1032" s="1">
        <v>44148.826171064815</v>
      </c>
      <c r="D1032" s="1">
        <v>44181</v>
      </c>
      <c r="E1032" t="s">
        <v>110</v>
      </c>
      <c r="G1032" t="s">
        <v>134</v>
      </c>
      <c r="H1032" t="s">
        <v>111</v>
      </c>
      <c r="I1032" t="s">
        <v>111</v>
      </c>
      <c r="J1032" t="s">
        <v>5336</v>
      </c>
      <c r="K1032" t="s">
        <v>5336</v>
      </c>
      <c r="L1032" t="s">
        <v>5337</v>
      </c>
      <c r="N1032" t="s">
        <v>154</v>
      </c>
      <c r="O1032" t="s">
        <v>117</v>
      </c>
      <c r="P1032">
        <v>96950</v>
      </c>
      <c r="Q1032" t="s">
        <v>118</v>
      </c>
      <c r="S1032">
        <v>16702349083</v>
      </c>
      <c r="U1032">
        <v>8111</v>
      </c>
      <c r="V1032" t="s">
        <v>120</v>
      </c>
      <c r="X1032" t="s">
        <v>2048</v>
      </c>
      <c r="Y1032" t="s">
        <v>2049</v>
      </c>
      <c r="Z1032" t="s">
        <v>2050</v>
      </c>
      <c r="AA1032" t="s">
        <v>342</v>
      </c>
      <c r="AB1032" t="s">
        <v>2052</v>
      </c>
      <c r="AD1032" t="s">
        <v>154</v>
      </c>
      <c r="AE1032" t="s">
        <v>117</v>
      </c>
      <c r="AF1032">
        <v>96950</v>
      </c>
      <c r="AG1032" t="s">
        <v>118</v>
      </c>
      <c r="AI1032">
        <v>16702349083</v>
      </c>
      <c r="AK1032" t="s">
        <v>3706</v>
      </c>
      <c r="BC1032" t="str">
        <f>"49-3042.00"</f>
        <v>49-3042.00</v>
      </c>
      <c r="BD1032" t="s">
        <v>853</v>
      </c>
      <c r="BE1032" t="s">
        <v>5338</v>
      </c>
      <c r="BF1032" t="s">
        <v>5339</v>
      </c>
      <c r="BG1032">
        <v>1</v>
      </c>
      <c r="BH1032">
        <v>1</v>
      </c>
      <c r="BI1032" s="1">
        <v>44197</v>
      </c>
      <c r="BJ1032" s="1">
        <v>44469</v>
      </c>
      <c r="BK1032" s="1">
        <v>44197</v>
      </c>
      <c r="BL1032" s="1">
        <v>44469</v>
      </c>
      <c r="BM1032">
        <v>35</v>
      </c>
      <c r="BN1032">
        <v>0</v>
      </c>
      <c r="BO1032">
        <v>7</v>
      </c>
      <c r="BP1032">
        <v>7</v>
      </c>
      <c r="BQ1032">
        <v>7</v>
      </c>
      <c r="BR1032">
        <v>7</v>
      </c>
      <c r="BS1032">
        <v>7</v>
      </c>
      <c r="BT1032">
        <v>0</v>
      </c>
      <c r="BU1032" t="str">
        <f t="shared" si="54"/>
        <v>8:00 AM</v>
      </c>
      <c r="BV1032" t="str">
        <f>"4:00 PM"</f>
        <v>4:00 PM</v>
      </c>
      <c r="BW1032" t="s">
        <v>128</v>
      </c>
      <c r="BX1032">
        <v>0</v>
      </c>
      <c r="BY1032">
        <v>24</v>
      </c>
      <c r="BZ1032" t="s">
        <v>111</v>
      </c>
      <c r="CA1032">
        <v>0</v>
      </c>
      <c r="CB1032" s="2" t="s">
        <v>5340</v>
      </c>
      <c r="CC1032" t="s">
        <v>739</v>
      </c>
      <c r="CD1032" t="s">
        <v>3709</v>
      </c>
      <c r="CE1032" t="s">
        <v>154</v>
      </c>
      <c r="CF1032" t="s">
        <v>117</v>
      </c>
      <c r="CG1032">
        <v>96950</v>
      </c>
      <c r="CH1032" s="3">
        <v>10.050000000000001</v>
      </c>
      <c r="CI1032" s="3">
        <v>10.050000000000001</v>
      </c>
      <c r="CJ1032" s="3">
        <v>15.08</v>
      </c>
      <c r="CK1032" s="3">
        <v>15.08</v>
      </c>
      <c r="CL1032" t="s">
        <v>132</v>
      </c>
      <c r="CN1032" t="s">
        <v>133</v>
      </c>
      <c r="CP1032" t="s">
        <v>111</v>
      </c>
      <c r="CQ1032" t="s">
        <v>134</v>
      </c>
      <c r="CR1032" t="s">
        <v>111</v>
      </c>
      <c r="CS1032" t="s">
        <v>134</v>
      </c>
      <c r="CT1032" t="s">
        <v>119</v>
      </c>
      <c r="CU1032" t="s">
        <v>134</v>
      </c>
      <c r="CV1032" t="s">
        <v>119</v>
      </c>
      <c r="CW1032" t="s">
        <v>5341</v>
      </c>
      <c r="CX1032">
        <v>16702349083</v>
      </c>
      <c r="CY1032" t="s">
        <v>3706</v>
      </c>
      <c r="CZ1032" t="s">
        <v>1178</v>
      </c>
      <c r="DA1032" t="s">
        <v>134</v>
      </c>
      <c r="DB1032" t="s">
        <v>111</v>
      </c>
    </row>
    <row r="1033" spans="1:111" ht="15" customHeight="1" x14ac:dyDescent="0.25">
      <c r="A1033" t="s">
        <v>9469</v>
      </c>
      <c r="B1033" t="s">
        <v>193</v>
      </c>
      <c r="C1033" s="1">
        <v>44148.841106481479</v>
      </c>
      <c r="D1033" s="1">
        <v>44204</v>
      </c>
      <c r="E1033" t="s">
        <v>110</v>
      </c>
      <c r="G1033" t="s">
        <v>134</v>
      </c>
      <c r="H1033" t="s">
        <v>111</v>
      </c>
      <c r="I1033" t="s">
        <v>111</v>
      </c>
      <c r="J1033" t="s">
        <v>5336</v>
      </c>
      <c r="K1033" t="s">
        <v>5336</v>
      </c>
      <c r="L1033" t="s">
        <v>2052</v>
      </c>
      <c r="N1033" t="s">
        <v>154</v>
      </c>
      <c r="O1033" t="s">
        <v>117</v>
      </c>
      <c r="P1033">
        <v>96950</v>
      </c>
      <c r="Q1033" t="s">
        <v>118</v>
      </c>
      <c r="S1033">
        <v>16702349083</v>
      </c>
      <c r="U1033">
        <v>8111</v>
      </c>
      <c r="V1033" t="s">
        <v>120</v>
      </c>
      <c r="X1033" t="s">
        <v>2048</v>
      </c>
      <c r="Y1033" t="s">
        <v>2049</v>
      </c>
      <c r="Z1033" t="s">
        <v>2050</v>
      </c>
      <c r="AA1033" t="s">
        <v>342</v>
      </c>
      <c r="AB1033" t="s">
        <v>2052</v>
      </c>
      <c r="AD1033" t="s">
        <v>154</v>
      </c>
      <c r="AE1033" t="s">
        <v>117</v>
      </c>
      <c r="AF1033">
        <v>96950</v>
      </c>
      <c r="AG1033" t="s">
        <v>118</v>
      </c>
      <c r="AI1033">
        <v>16702349083</v>
      </c>
      <c r="AK1033" t="s">
        <v>3706</v>
      </c>
      <c r="BC1033" t="str">
        <f>"13-2011.01"</f>
        <v>13-2011.01</v>
      </c>
      <c r="BD1033" t="s">
        <v>1024</v>
      </c>
      <c r="BE1033" t="s">
        <v>9470</v>
      </c>
      <c r="BF1033" t="s">
        <v>2774</v>
      </c>
      <c r="BG1033">
        <v>1</v>
      </c>
      <c r="BI1033" s="1">
        <v>44166</v>
      </c>
      <c r="BJ1033" s="1">
        <v>44469</v>
      </c>
      <c r="BM1033">
        <v>35</v>
      </c>
      <c r="BN1033">
        <v>0</v>
      </c>
      <c r="BO1033">
        <v>7</v>
      </c>
      <c r="BP1033">
        <v>7</v>
      </c>
      <c r="BQ1033">
        <v>7</v>
      </c>
      <c r="BR1033">
        <v>7</v>
      </c>
      <c r="BS1033">
        <v>7</v>
      </c>
      <c r="BT1033">
        <v>0</v>
      </c>
      <c r="BU1033" t="str">
        <f>"9:00 AM"</f>
        <v>9:00 AM</v>
      </c>
      <c r="BV1033" t="str">
        <f>"5:00 PM"</f>
        <v>5:00 PM</v>
      </c>
      <c r="BW1033" t="s">
        <v>415</v>
      </c>
      <c r="BX1033">
        <v>0</v>
      </c>
      <c r="BY1033">
        <v>24</v>
      </c>
      <c r="BZ1033" t="s">
        <v>111</v>
      </c>
      <c r="CA1033">
        <v>0</v>
      </c>
      <c r="CB1033" t="s">
        <v>9471</v>
      </c>
      <c r="CC1033" t="s">
        <v>739</v>
      </c>
      <c r="CD1033" t="s">
        <v>3709</v>
      </c>
      <c r="CE1033" t="s">
        <v>154</v>
      </c>
      <c r="CF1033" t="s">
        <v>117</v>
      </c>
      <c r="CG1033">
        <v>96950</v>
      </c>
      <c r="CH1033" s="3">
        <v>14.85</v>
      </c>
      <c r="CI1033" s="3">
        <v>14.85</v>
      </c>
      <c r="CJ1033" s="3">
        <v>22.28</v>
      </c>
      <c r="CK1033" s="3">
        <v>22.28</v>
      </c>
      <c r="CL1033" t="s">
        <v>132</v>
      </c>
      <c r="CN1033" t="s">
        <v>133</v>
      </c>
      <c r="CP1033" t="s">
        <v>111</v>
      </c>
      <c r="CQ1033" t="s">
        <v>134</v>
      </c>
      <c r="CR1033" t="s">
        <v>111</v>
      </c>
      <c r="CS1033" t="s">
        <v>134</v>
      </c>
      <c r="CT1033" t="s">
        <v>119</v>
      </c>
      <c r="CU1033" t="s">
        <v>134</v>
      </c>
      <c r="CV1033" t="s">
        <v>119</v>
      </c>
      <c r="CW1033" t="s">
        <v>5341</v>
      </c>
      <c r="CX1033">
        <v>16702349083</v>
      </c>
      <c r="CY1033" t="s">
        <v>3706</v>
      </c>
      <c r="CZ1033" t="s">
        <v>1178</v>
      </c>
      <c r="DA1033" t="s">
        <v>134</v>
      </c>
      <c r="DB1033" t="s">
        <v>111</v>
      </c>
    </row>
    <row r="1034" spans="1:111" ht="15" customHeight="1" x14ac:dyDescent="0.25">
      <c r="A1034" t="s">
        <v>8245</v>
      </c>
      <c r="B1034" t="s">
        <v>137</v>
      </c>
      <c r="C1034" s="1">
        <v>44148.848987268517</v>
      </c>
      <c r="D1034" s="1">
        <v>44207</v>
      </c>
      <c r="E1034" t="s">
        <v>110</v>
      </c>
      <c r="G1034" t="s">
        <v>111</v>
      </c>
      <c r="H1034" t="s">
        <v>111</v>
      </c>
      <c r="I1034" t="s">
        <v>111</v>
      </c>
      <c r="J1034" t="s">
        <v>5336</v>
      </c>
      <c r="K1034" t="s">
        <v>5336</v>
      </c>
      <c r="L1034" t="s">
        <v>5337</v>
      </c>
      <c r="N1034" t="s">
        <v>154</v>
      </c>
      <c r="O1034" t="s">
        <v>117</v>
      </c>
      <c r="P1034">
        <v>96950</v>
      </c>
      <c r="Q1034" t="s">
        <v>118</v>
      </c>
      <c r="S1034">
        <v>16702349083</v>
      </c>
      <c r="U1034">
        <v>8111</v>
      </c>
      <c r="V1034" t="s">
        <v>120</v>
      </c>
      <c r="X1034" t="s">
        <v>2048</v>
      </c>
      <c r="Y1034" t="s">
        <v>2049</v>
      </c>
      <c r="Z1034" t="s">
        <v>2050</v>
      </c>
      <c r="AA1034" t="s">
        <v>342</v>
      </c>
      <c r="AB1034" t="s">
        <v>2052</v>
      </c>
      <c r="AD1034" t="s">
        <v>154</v>
      </c>
      <c r="AE1034" t="s">
        <v>117</v>
      </c>
      <c r="AF1034">
        <v>96950</v>
      </c>
      <c r="AG1034" t="s">
        <v>118</v>
      </c>
      <c r="AI1034">
        <v>16702349083</v>
      </c>
      <c r="AK1034" t="s">
        <v>3706</v>
      </c>
      <c r="BC1034" t="str">
        <f>"49-3042.00"</f>
        <v>49-3042.00</v>
      </c>
      <c r="BD1034" t="s">
        <v>853</v>
      </c>
      <c r="BE1034" t="s">
        <v>5338</v>
      </c>
      <c r="BF1034" t="s">
        <v>5339</v>
      </c>
      <c r="BG1034">
        <v>1</v>
      </c>
      <c r="BH1034">
        <v>1</v>
      </c>
      <c r="BI1034" s="1">
        <v>44197</v>
      </c>
      <c r="BJ1034" s="1">
        <v>44469</v>
      </c>
      <c r="BK1034" s="1">
        <v>44207</v>
      </c>
      <c r="BL1034" s="1">
        <v>44469</v>
      </c>
      <c r="BM1034">
        <v>35</v>
      </c>
      <c r="BN1034">
        <v>0</v>
      </c>
      <c r="BO1034">
        <v>7</v>
      </c>
      <c r="BP1034">
        <v>7</v>
      </c>
      <c r="BQ1034">
        <v>7</v>
      </c>
      <c r="BR1034">
        <v>7</v>
      </c>
      <c r="BS1034">
        <v>7</v>
      </c>
      <c r="BT1034">
        <v>0</v>
      </c>
      <c r="BU1034" t="str">
        <f>"9:00 AM"</f>
        <v>9:00 AM</v>
      </c>
      <c r="BV1034" t="str">
        <f>"5:00 PM"</f>
        <v>5:00 PM</v>
      </c>
      <c r="BW1034" t="s">
        <v>128</v>
      </c>
      <c r="BX1034">
        <v>0</v>
      </c>
      <c r="BY1034">
        <v>24</v>
      </c>
      <c r="BZ1034" t="s">
        <v>111</v>
      </c>
      <c r="CA1034">
        <v>0</v>
      </c>
      <c r="CB1034" s="2" t="s">
        <v>8246</v>
      </c>
      <c r="CC1034" t="s">
        <v>739</v>
      </c>
      <c r="CD1034" t="s">
        <v>3709</v>
      </c>
      <c r="CE1034" t="s">
        <v>154</v>
      </c>
      <c r="CF1034" t="s">
        <v>117</v>
      </c>
      <c r="CG1034">
        <v>96950</v>
      </c>
      <c r="CH1034" s="3">
        <v>10.050000000000001</v>
      </c>
      <c r="CI1034" s="3">
        <v>10.050000000000001</v>
      </c>
      <c r="CJ1034" s="3">
        <v>15.08</v>
      </c>
      <c r="CK1034" s="3">
        <v>15.08</v>
      </c>
      <c r="CL1034" t="s">
        <v>132</v>
      </c>
      <c r="CN1034" t="s">
        <v>133</v>
      </c>
      <c r="CP1034" t="s">
        <v>111</v>
      </c>
      <c r="CQ1034" t="s">
        <v>134</v>
      </c>
      <c r="CR1034" t="s">
        <v>111</v>
      </c>
      <c r="CS1034" t="s">
        <v>134</v>
      </c>
      <c r="CT1034" t="s">
        <v>119</v>
      </c>
      <c r="CU1034" t="s">
        <v>134</v>
      </c>
      <c r="CV1034" t="s">
        <v>119</v>
      </c>
      <c r="CW1034" t="s">
        <v>5341</v>
      </c>
      <c r="CX1034">
        <v>16702349083</v>
      </c>
      <c r="CY1034" t="s">
        <v>3706</v>
      </c>
      <c r="CZ1034" t="s">
        <v>1178</v>
      </c>
      <c r="DA1034" t="s">
        <v>134</v>
      </c>
      <c r="DB1034" t="s">
        <v>111</v>
      </c>
    </row>
    <row r="1035" spans="1:111" ht="15" customHeight="1" x14ac:dyDescent="0.25">
      <c r="A1035" t="s">
        <v>4322</v>
      </c>
      <c r="B1035" t="s">
        <v>137</v>
      </c>
      <c r="C1035" s="1">
        <v>44150.747369212964</v>
      </c>
      <c r="D1035" s="1">
        <v>44183</v>
      </c>
      <c r="E1035" t="s">
        <v>110</v>
      </c>
      <c r="G1035" t="s">
        <v>111</v>
      </c>
      <c r="H1035" t="s">
        <v>111</v>
      </c>
      <c r="I1035" t="s">
        <v>111</v>
      </c>
      <c r="J1035" t="s">
        <v>684</v>
      </c>
      <c r="K1035" t="s">
        <v>119</v>
      </c>
      <c r="L1035" t="s">
        <v>686</v>
      </c>
      <c r="M1035" t="s">
        <v>687</v>
      </c>
      <c r="N1035" t="s">
        <v>154</v>
      </c>
      <c r="O1035" t="s">
        <v>117</v>
      </c>
      <c r="P1035">
        <v>96950</v>
      </c>
      <c r="Q1035" t="s">
        <v>118</v>
      </c>
      <c r="R1035" t="s">
        <v>119</v>
      </c>
      <c r="S1035">
        <v>16702368202</v>
      </c>
      <c r="T1035">
        <v>3554</v>
      </c>
      <c r="U1035">
        <v>62211</v>
      </c>
      <c r="V1035" t="s">
        <v>120</v>
      </c>
      <c r="X1035" t="s">
        <v>688</v>
      </c>
      <c r="Y1035" t="s">
        <v>689</v>
      </c>
      <c r="Z1035" t="s">
        <v>690</v>
      </c>
      <c r="AA1035" t="s">
        <v>691</v>
      </c>
      <c r="AB1035" t="s">
        <v>686</v>
      </c>
      <c r="AC1035" t="s">
        <v>687</v>
      </c>
      <c r="AD1035" t="s">
        <v>154</v>
      </c>
      <c r="AE1035" t="s">
        <v>117</v>
      </c>
      <c r="AF1035">
        <v>96950</v>
      </c>
      <c r="AG1035" t="s">
        <v>118</v>
      </c>
      <c r="AH1035" t="s">
        <v>119</v>
      </c>
      <c r="AI1035">
        <v>16702368202</v>
      </c>
      <c r="AJ1035">
        <v>3554</v>
      </c>
      <c r="AK1035" t="s">
        <v>692</v>
      </c>
      <c r="BC1035" t="str">
        <f>"29-2061.00"</f>
        <v>29-2061.00</v>
      </c>
      <c r="BD1035" t="s">
        <v>719</v>
      </c>
      <c r="BE1035" t="s">
        <v>4323</v>
      </c>
      <c r="BF1035" t="s">
        <v>721</v>
      </c>
      <c r="BG1035">
        <v>1</v>
      </c>
      <c r="BH1035">
        <v>1</v>
      </c>
      <c r="BI1035" s="1">
        <v>44242</v>
      </c>
      <c r="BJ1035" s="1">
        <v>44606</v>
      </c>
      <c r="BK1035" s="1">
        <v>44242</v>
      </c>
      <c r="BL1035" s="1">
        <v>44606</v>
      </c>
      <c r="BM1035">
        <v>40</v>
      </c>
      <c r="BN1035">
        <v>12</v>
      </c>
      <c r="BO1035">
        <v>12</v>
      </c>
      <c r="BP1035">
        <v>12</v>
      </c>
      <c r="BQ1035">
        <v>4</v>
      </c>
      <c r="BR1035">
        <v>0</v>
      </c>
      <c r="BS1035">
        <v>0</v>
      </c>
      <c r="BT1035">
        <v>0</v>
      </c>
      <c r="BU1035" t="str">
        <f>"7:30 AM"</f>
        <v>7:30 AM</v>
      </c>
      <c r="BV1035" t="str">
        <f>"7:30 PM"</f>
        <v>7:30 PM</v>
      </c>
      <c r="BW1035" t="s">
        <v>128</v>
      </c>
      <c r="BX1035">
        <v>0</v>
      </c>
      <c r="BY1035">
        <v>12</v>
      </c>
      <c r="BZ1035" t="s">
        <v>111</v>
      </c>
      <c r="CA1035">
        <v>0</v>
      </c>
      <c r="CB1035" t="s">
        <v>4324</v>
      </c>
      <c r="CC1035" t="s">
        <v>686</v>
      </c>
      <c r="CD1035" t="s">
        <v>687</v>
      </c>
      <c r="CE1035" t="s">
        <v>154</v>
      </c>
      <c r="CF1035" t="s">
        <v>117</v>
      </c>
      <c r="CG1035">
        <v>96950</v>
      </c>
      <c r="CH1035" s="3">
        <v>15.24</v>
      </c>
      <c r="CI1035" s="3">
        <v>19.239999999999998</v>
      </c>
      <c r="CJ1035" s="3">
        <v>22.86</v>
      </c>
      <c r="CK1035" s="3">
        <v>28.86</v>
      </c>
      <c r="CL1035" t="s">
        <v>132</v>
      </c>
      <c r="CM1035" t="s">
        <v>697</v>
      </c>
      <c r="CN1035" t="s">
        <v>133</v>
      </c>
      <c r="CP1035" t="s">
        <v>134</v>
      </c>
      <c r="CQ1035" t="s">
        <v>134</v>
      </c>
      <c r="CR1035" t="s">
        <v>111</v>
      </c>
      <c r="CS1035" t="s">
        <v>134</v>
      </c>
      <c r="CT1035" t="s">
        <v>119</v>
      </c>
      <c r="CU1035" t="s">
        <v>119</v>
      </c>
      <c r="CV1035" t="s">
        <v>119</v>
      </c>
      <c r="CW1035" t="s">
        <v>698</v>
      </c>
      <c r="CX1035">
        <v>16702368202</v>
      </c>
      <c r="CY1035" t="s">
        <v>699</v>
      </c>
      <c r="CZ1035" t="s">
        <v>700</v>
      </c>
      <c r="DA1035" t="s">
        <v>134</v>
      </c>
      <c r="DB1035" t="s">
        <v>111</v>
      </c>
      <c r="DC1035" t="s">
        <v>526</v>
      </c>
      <c r="DD1035" t="s">
        <v>701</v>
      </c>
      <c r="DE1035" t="s">
        <v>702</v>
      </c>
      <c r="DF1035" t="s">
        <v>684</v>
      </c>
      <c r="DG1035" t="s">
        <v>703</v>
      </c>
    </row>
    <row r="1036" spans="1:111" ht="15" customHeight="1" x14ac:dyDescent="0.25">
      <c r="A1036" t="s">
        <v>3803</v>
      </c>
      <c r="B1036" t="s">
        <v>137</v>
      </c>
      <c r="C1036" s="1">
        <v>44150.753988773147</v>
      </c>
      <c r="D1036" s="1">
        <v>44183</v>
      </c>
      <c r="E1036" t="s">
        <v>110</v>
      </c>
      <c r="G1036" t="s">
        <v>111</v>
      </c>
      <c r="H1036" t="s">
        <v>111</v>
      </c>
      <c r="I1036" t="s">
        <v>111</v>
      </c>
      <c r="J1036" t="s">
        <v>684</v>
      </c>
      <c r="K1036" t="s">
        <v>119</v>
      </c>
      <c r="L1036" t="s">
        <v>686</v>
      </c>
      <c r="M1036" t="s">
        <v>687</v>
      </c>
      <c r="N1036" t="s">
        <v>154</v>
      </c>
      <c r="O1036" t="s">
        <v>117</v>
      </c>
      <c r="P1036">
        <v>96950</v>
      </c>
      <c r="Q1036" t="s">
        <v>118</v>
      </c>
      <c r="R1036" t="s">
        <v>119</v>
      </c>
      <c r="S1036">
        <v>16702368202</v>
      </c>
      <c r="T1036">
        <v>3554</v>
      </c>
      <c r="U1036">
        <v>62211</v>
      </c>
      <c r="V1036" t="s">
        <v>120</v>
      </c>
      <c r="X1036" t="s">
        <v>688</v>
      </c>
      <c r="Y1036" t="s">
        <v>689</v>
      </c>
      <c r="Z1036" t="s">
        <v>690</v>
      </c>
      <c r="AA1036" t="s">
        <v>691</v>
      </c>
      <c r="AB1036" t="s">
        <v>686</v>
      </c>
      <c r="AC1036" t="s">
        <v>687</v>
      </c>
      <c r="AD1036" t="s">
        <v>154</v>
      </c>
      <c r="AE1036" t="s">
        <v>117</v>
      </c>
      <c r="AF1036">
        <v>96950</v>
      </c>
      <c r="AG1036" t="s">
        <v>118</v>
      </c>
      <c r="AH1036" t="s">
        <v>119</v>
      </c>
      <c r="AI1036">
        <v>16702368202</v>
      </c>
      <c r="AJ1036">
        <v>3554</v>
      </c>
      <c r="AK1036" t="s">
        <v>692</v>
      </c>
      <c r="BC1036" t="str">
        <f>"29-1141.00"</f>
        <v>29-1141.00</v>
      </c>
      <c r="BD1036" t="s">
        <v>2087</v>
      </c>
      <c r="BE1036" t="s">
        <v>2088</v>
      </c>
      <c r="BF1036" t="s">
        <v>2089</v>
      </c>
      <c r="BG1036">
        <v>1</v>
      </c>
      <c r="BH1036">
        <v>1</v>
      </c>
      <c r="BI1036" s="1">
        <v>44242</v>
      </c>
      <c r="BJ1036" s="1">
        <v>44606</v>
      </c>
      <c r="BK1036" s="1">
        <v>44242</v>
      </c>
      <c r="BL1036" s="1">
        <v>44606</v>
      </c>
      <c r="BM1036">
        <v>40</v>
      </c>
      <c r="BN1036">
        <v>12</v>
      </c>
      <c r="BO1036">
        <v>12</v>
      </c>
      <c r="BP1036">
        <v>12</v>
      </c>
      <c r="BQ1036">
        <v>4</v>
      </c>
      <c r="BR1036">
        <v>0</v>
      </c>
      <c r="BS1036">
        <v>0</v>
      </c>
      <c r="BT1036">
        <v>0</v>
      </c>
      <c r="BU1036" t="str">
        <f>"7:30 AM"</f>
        <v>7:30 AM</v>
      </c>
      <c r="BV1036" t="str">
        <f>"7:30 PM"</f>
        <v>7:30 PM</v>
      </c>
      <c r="BW1036" t="s">
        <v>349</v>
      </c>
      <c r="BX1036">
        <v>0</v>
      </c>
      <c r="BY1036">
        <v>0</v>
      </c>
      <c r="BZ1036" t="s">
        <v>111</v>
      </c>
      <c r="CA1036">
        <v>0</v>
      </c>
      <c r="CB1036" t="s">
        <v>2090</v>
      </c>
      <c r="CC1036" t="s">
        <v>686</v>
      </c>
      <c r="CD1036" t="s">
        <v>687</v>
      </c>
      <c r="CE1036" t="s">
        <v>154</v>
      </c>
      <c r="CF1036" t="s">
        <v>117</v>
      </c>
      <c r="CG1036">
        <v>96950</v>
      </c>
      <c r="CH1036" s="3">
        <v>22.19</v>
      </c>
      <c r="CI1036" s="3">
        <v>25.78</v>
      </c>
      <c r="CL1036" t="s">
        <v>132</v>
      </c>
      <c r="CM1036" t="s">
        <v>697</v>
      </c>
      <c r="CN1036" t="s">
        <v>133</v>
      </c>
      <c r="CP1036" t="s">
        <v>134</v>
      </c>
      <c r="CQ1036" t="s">
        <v>134</v>
      </c>
      <c r="CR1036" t="s">
        <v>111</v>
      </c>
      <c r="CS1036" t="s">
        <v>111</v>
      </c>
      <c r="CT1036" t="s">
        <v>119</v>
      </c>
      <c r="CU1036" t="s">
        <v>134</v>
      </c>
      <c r="CV1036" t="s">
        <v>119</v>
      </c>
      <c r="CW1036" t="s">
        <v>698</v>
      </c>
      <c r="CX1036">
        <v>16702368202</v>
      </c>
      <c r="CY1036" t="s">
        <v>699</v>
      </c>
      <c r="CZ1036" t="s">
        <v>700</v>
      </c>
      <c r="DA1036" t="s">
        <v>134</v>
      </c>
      <c r="DB1036" t="s">
        <v>111</v>
      </c>
      <c r="DC1036" t="s">
        <v>526</v>
      </c>
      <c r="DD1036" t="s">
        <v>701</v>
      </c>
      <c r="DE1036" t="s">
        <v>702</v>
      </c>
      <c r="DF1036" t="s">
        <v>684</v>
      </c>
      <c r="DG1036" t="s">
        <v>703</v>
      </c>
    </row>
    <row r="1037" spans="1:111" ht="15" customHeight="1" x14ac:dyDescent="0.25">
      <c r="A1037" t="s">
        <v>876</v>
      </c>
      <c r="B1037" t="s">
        <v>137</v>
      </c>
      <c r="C1037" s="1">
        <v>44151.007501736109</v>
      </c>
      <c r="D1037" s="1">
        <v>44194</v>
      </c>
      <c r="E1037" t="s">
        <v>110</v>
      </c>
      <c r="G1037" t="s">
        <v>111</v>
      </c>
      <c r="H1037" t="s">
        <v>111</v>
      </c>
      <c r="I1037" t="s">
        <v>111</v>
      </c>
      <c r="J1037" t="s">
        <v>877</v>
      </c>
      <c r="K1037" t="s">
        <v>119</v>
      </c>
      <c r="L1037" t="s">
        <v>878</v>
      </c>
      <c r="M1037" t="s">
        <v>879</v>
      </c>
      <c r="N1037" t="s">
        <v>545</v>
      </c>
      <c r="O1037" t="s">
        <v>117</v>
      </c>
      <c r="P1037">
        <v>96952</v>
      </c>
      <c r="Q1037" t="s">
        <v>118</v>
      </c>
      <c r="R1037" t="s">
        <v>119</v>
      </c>
      <c r="S1037">
        <v>16704339989</v>
      </c>
      <c r="U1037">
        <v>481111</v>
      </c>
      <c r="V1037" t="s">
        <v>120</v>
      </c>
      <c r="X1037" t="s">
        <v>880</v>
      </c>
      <c r="Y1037" t="s">
        <v>881</v>
      </c>
      <c r="Z1037" t="s">
        <v>596</v>
      </c>
      <c r="AA1037" t="s">
        <v>342</v>
      </c>
      <c r="AB1037" t="s">
        <v>878</v>
      </c>
      <c r="AC1037" t="s">
        <v>882</v>
      </c>
      <c r="AD1037" t="s">
        <v>545</v>
      </c>
      <c r="AE1037" t="s">
        <v>117</v>
      </c>
      <c r="AF1037">
        <v>96952</v>
      </c>
      <c r="AG1037" t="s">
        <v>118</v>
      </c>
      <c r="AH1037" t="s">
        <v>119</v>
      </c>
      <c r="AI1037">
        <v>16704339989</v>
      </c>
      <c r="AK1037" t="s">
        <v>883</v>
      </c>
      <c r="BC1037" t="str">
        <f>"49-9071.00"</f>
        <v>49-9071.00</v>
      </c>
      <c r="BD1037" t="s">
        <v>125</v>
      </c>
      <c r="BE1037" t="s">
        <v>884</v>
      </c>
      <c r="BF1037" t="s">
        <v>885</v>
      </c>
      <c r="BG1037">
        <v>1</v>
      </c>
      <c r="BH1037">
        <v>1</v>
      </c>
      <c r="BI1037" s="1">
        <v>44228</v>
      </c>
      <c r="BJ1037" s="1">
        <v>44592</v>
      </c>
      <c r="BK1037" s="1">
        <v>44228</v>
      </c>
      <c r="BL1037" s="1">
        <v>44592</v>
      </c>
      <c r="BM1037">
        <v>40</v>
      </c>
      <c r="BN1037">
        <v>0</v>
      </c>
      <c r="BO1037">
        <v>8</v>
      </c>
      <c r="BP1037">
        <v>8</v>
      </c>
      <c r="BQ1037">
        <v>8</v>
      </c>
      <c r="BR1037">
        <v>8</v>
      </c>
      <c r="BS1037">
        <v>8</v>
      </c>
      <c r="BT1037">
        <v>0</v>
      </c>
      <c r="BU1037" t="str">
        <f>"8:00 AM"</f>
        <v>8:00 AM</v>
      </c>
      <c r="BV1037" t="str">
        <f>"5:00 PM"</f>
        <v>5:00 PM</v>
      </c>
      <c r="BW1037" t="s">
        <v>128</v>
      </c>
      <c r="BX1037">
        <v>0</v>
      </c>
      <c r="BY1037">
        <v>12</v>
      </c>
      <c r="BZ1037" t="s">
        <v>111</v>
      </c>
      <c r="CA1037">
        <v>0</v>
      </c>
      <c r="CB1037" t="s">
        <v>886</v>
      </c>
      <c r="CC1037" t="s">
        <v>878</v>
      </c>
      <c r="CD1037" t="s">
        <v>882</v>
      </c>
      <c r="CE1037" t="s">
        <v>545</v>
      </c>
      <c r="CF1037" t="s">
        <v>117</v>
      </c>
      <c r="CG1037">
        <v>96952</v>
      </c>
      <c r="CH1037" s="3">
        <v>8.7100000000000009</v>
      </c>
      <c r="CI1037" s="3">
        <v>9</v>
      </c>
      <c r="CL1037" t="s">
        <v>132</v>
      </c>
      <c r="CM1037" t="s">
        <v>119</v>
      </c>
      <c r="CN1037" t="s">
        <v>133</v>
      </c>
      <c r="CP1037" t="s">
        <v>111</v>
      </c>
      <c r="CQ1037" t="s">
        <v>134</v>
      </c>
      <c r="CR1037" t="s">
        <v>111</v>
      </c>
      <c r="CS1037" t="s">
        <v>111</v>
      </c>
      <c r="CT1037" t="s">
        <v>134</v>
      </c>
      <c r="CU1037" t="s">
        <v>134</v>
      </c>
      <c r="CV1037" t="s">
        <v>119</v>
      </c>
      <c r="CW1037" t="s">
        <v>887</v>
      </c>
      <c r="CX1037">
        <v>16704339989</v>
      </c>
      <c r="CY1037" t="s">
        <v>888</v>
      </c>
      <c r="CZ1037" t="s">
        <v>889</v>
      </c>
      <c r="DA1037" t="s">
        <v>134</v>
      </c>
      <c r="DB1037" t="s">
        <v>111</v>
      </c>
    </row>
    <row r="1038" spans="1:111" ht="15" customHeight="1" x14ac:dyDescent="0.25">
      <c r="A1038" t="s">
        <v>9586</v>
      </c>
      <c r="B1038" t="s">
        <v>137</v>
      </c>
      <c r="C1038" s="1">
        <v>44151.762084490743</v>
      </c>
      <c r="D1038" s="1">
        <v>44183</v>
      </c>
      <c r="E1038" t="s">
        <v>110</v>
      </c>
      <c r="G1038" t="s">
        <v>111</v>
      </c>
      <c r="H1038" t="s">
        <v>111</v>
      </c>
      <c r="I1038" t="s">
        <v>111</v>
      </c>
      <c r="J1038" t="s">
        <v>3327</v>
      </c>
      <c r="L1038" t="s">
        <v>9587</v>
      </c>
      <c r="M1038" t="s">
        <v>119</v>
      </c>
      <c r="N1038" t="s">
        <v>116</v>
      </c>
      <c r="O1038" t="s">
        <v>117</v>
      </c>
      <c r="P1038">
        <v>96950</v>
      </c>
      <c r="Q1038" t="s">
        <v>118</v>
      </c>
      <c r="S1038">
        <v>16705885668</v>
      </c>
      <c r="U1038">
        <v>531312</v>
      </c>
      <c r="V1038" t="s">
        <v>120</v>
      </c>
      <c r="X1038" t="s">
        <v>9588</v>
      </c>
      <c r="Y1038" t="s">
        <v>9589</v>
      </c>
      <c r="AA1038" t="s">
        <v>565</v>
      </c>
      <c r="AB1038" t="s">
        <v>9587</v>
      </c>
      <c r="AC1038" t="s">
        <v>119</v>
      </c>
      <c r="AD1038" t="s">
        <v>116</v>
      </c>
      <c r="AE1038" t="s">
        <v>117</v>
      </c>
      <c r="AF1038">
        <v>96950</v>
      </c>
      <c r="AG1038" t="s">
        <v>118</v>
      </c>
      <c r="AI1038">
        <v>16705885668</v>
      </c>
      <c r="AK1038" t="s">
        <v>3328</v>
      </c>
      <c r="BC1038" t="str">
        <f>"53-5021.01"</f>
        <v>53-5021.01</v>
      </c>
      <c r="BD1038" t="s">
        <v>8146</v>
      </c>
      <c r="BE1038" t="s">
        <v>9590</v>
      </c>
      <c r="BF1038" t="s">
        <v>9591</v>
      </c>
      <c r="BG1038">
        <v>4</v>
      </c>
      <c r="BH1038">
        <v>4</v>
      </c>
      <c r="BI1038" s="1">
        <v>44180</v>
      </c>
      <c r="BJ1038" s="1">
        <v>44469</v>
      </c>
      <c r="BK1038" s="1">
        <v>44183</v>
      </c>
      <c r="BL1038" s="1">
        <v>44469</v>
      </c>
      <c r="BM1038">
        <v>35</v>
      </c>
      <c r="BN1038">
        <v>0</v>
      </c>
      <c r="BO1038">
        <v>7</v>
      </c>
      <c r="BP1038">
        <v>7</v>
      </c>
      <c r="BQ1038">
        <v>7</v>
      </c>
      <c r="BR1038">
        <v>7</v>
      </c>
      <c r="BS1038">
        <v>7</v>
      </c>
      <c r="BT1038">
        <v>0</v>
      </c>
      <c r="BU1038" t="str">
        <f>"9:00 PM"</f>
        <v>9:00 PM</v>
      </c>
      <c r="BV1038" t="str">
        <f>"4:00 PM"</f>
        <v>4:00 PM</v>
      </c>
      <c r="BW1038" t="s">
        <v>349</v>
      </c>
      <c r="BX1038">
        <v>0</v>
      </c>
      <c r="BY1038">
        <v>24</v>
      </c>
      <c r="BZ1038" t="s">
        <v>134</v>
      </c>
      <c r="CA1038">
        <v>6</v>
      </c>
      <c r="CB1038" t="s">
        <v>9592</v>
      </c>
      <c r="CC1038" t="s">
        <v>9593</v>
      </c>
      <c r="CD1038" t="s">
        <v>119</v>
      </c>
      <c r="CE1038" t="s">
        <v>116</v>
      </c>
      <c r="CF1038" t="s">
        <v>117</v>
      </c>
      <c r="CG1038">
        <v>96950</v>
      </c>
      <c r="CH1038" s="3">
        <v>14.63</v>
      </c>
      <c r="CI1038" s="3">
        <v>14.63</v>
      </c>
      <c r="CJ1038" s="3">
        <v>21.95</v>
      </c>
      <c r="CK1038" s="3">
        <v>21.95</v>
      </c>
      <c r="CL1038" t="s">
        <v>132</v>
      </c>
      <c r="CM1038" t="s">
        <v>119</v>
      </c>
      <c r="CN1038" t="s">
        <v>133</v>
      </c>
      <c r="CP1038" t="s">
        <v>111</v>
      </c>
      <c r="CQ1038" t="s">
        <v>134</v>
      </c>
      <c r="CR1038" t="s">
        <v>111</v>
      </c>
      <c r="CS1038" t="s">
        <v>134</v>
      </c>
      <c r="CT1038" t="s">
        <v>119</v>
      </c>
      <c r="CU1038" t="s">
        <v>134</v>
      </c>
      <c r="CV1038" t="s">
        <v>119</v>
      </c>
      <c r="CW1038" t="s">
        <v>191</v>
      </c>
      <c r="CX1038">
        <v>16705885668</v>
      </c>
      <c r="CY1038" t="s">
        <v>3328</v>
      </c>
      <c r="CZ1038" t="s">
        <v>119</v>
      </c>
      <c r="DA1038" t="s">
        <v>134</v>
      </c>
      <c r="DB1038" t="s">
        <v>111</v>
      </c>
    </row>
    <row r="1039" spans="1:111" ht="15" customHeight="1" x14ac:dyDescent="0.25">
      <c r="A1039" t="s">
        <v>864</v>
      </c>
      <c r="B1039" t="s">
        <v>137</v>
      </c>
      <c r="C1039" s="1">
        <v>44151.860249999998</v>
      </c>
      <c r="D1039" s="1">
        <v>44181</v>
      </c>
      <c r="E1039" t="s">
        <v>110</v>
      </c>
      <c r="G1039" t="s">
        <v>111</v>
      </c>
      <c r="H1039" t="s">
        <v>111</v>
      </c>
      <c r="I1039" t="s">
        <v>111</v>
      </c>
      <c r="J1039" t="s">
        <v>865</v>
      </c>
      <c r="L1039" t="s">
        <v>866</v>
      </c>
      <c r="N1039" t="s">
        <v>154</v>
      </c>
      <c r="O1039" t="s">
        <v>117</v>
      </c>
      <c r="P1039">
        <v>96950</v>
      </c>
      <c r="Q1039" t="s">
        <v>118</v>
      </c>
      <c r="S1039">
        <v>16702338040</v>
      </c>
      <c r="U1039">
        <v>53111</v>
      </c>
      <c r="V1039" t="s">
        <v>120</v>
      </c>
      <c r="X1039" t="s">
        <v>867</v>
      </c>
      <c r="Y1039" t="s">
        <v>868</v>
      </c>
      <c r="Z1039" t="s">
        <v>869</v>
      </c>
      <c r="AA1039" t="s">
        <v>789</v>
      </c>
      <c r="AB1039" t="s">
        <v>866</v>
      </c>
      <c r="AD1039" t="s">
        <v>154</v>
      </c>
      <c r="AE1039" t="s">
        <v>117</v>
      </c>
      <c r="AF1039">
        <v>96950</v>
      </c>
      <c r="AG1039" t="s">
        <v>118</v>
      </c>
      <c r="AI1039">
        <v>16702338040</v>
      </c>
      <c r="AK1039" t="s">
        <v>870</v>
      </c>
      <c r="BC1039" t="str">
        <f>"49-9071.00"</f>
        <v>49-9071.00</v>
      </c>
      <c r="BD1039" t="s">
        <v>125</v>
      </c>
      <c r="BE1039" t="s">
        <v>871</v>
      </c>
      <c r="BF1039" t="s">
        <v>872</v>
      </c>
      <c r="BG1039">
        <v>3</v>
      </c>
      <c r="BH1039">
        <v>3</v>
      </c>
      <c r="BI1039" s="1">
        <v>44197</v>
      </c>
      <c r="BJ1039" s="1">
        <v>44469</v>
      </c>
      <c r="BK1039" s="1">
        <v>44197</v>
      </c>
      <c r="BL1039" s="1">
        <v>44469</v>
      </c>
      <c r="BM1039">
        <v>40</v>
      </c>
      <c r="BN1039">
        <v>0</v>
      </c>
      <c r="BO1039">
        <v>8</v>
      </c>
      <c r="BP1039">
        <v>8</v>
      </c>
      <c r="BQ1039">
        <v>8</v>
      </c>
      <c r="BR1039">
        <v>8</v>
      </c>
      <c r="BS1039">
        <v>8</v>
      </c>
      <c r="BT1039">
        <v>0</v>
      </c>
      <c r="BU1039" t="str">
        <f>"9:00 AM"</f>
        <v>9:00 AM</v>
      </c>
      <c r="BV1039" t="str">
        <f>"5:00 PM"</f>
        <v>5:00 PM</v>
      </c>
      <c r="BW1039" t="s">
        <v>162</v>
      </c>
      <c r="BX1039">
        <v>3</v>
      </c>
      <c r="BY1039">
        <v>12</v>
      </c>
      <c r="BZ1039" t="s">
        <v>111</v>
      </c>
      <c r="CA1039">
        <v>0</v>
      </c>
      <c r="CB1039" s="2" t="s">
        <v>873</v>
      </c>
      <c r="CC1039" t="s">
        <v>866</v>
      </c>
      <c r="CE1039" t="s">
        <v>154</v>
      </c>
      <c r="CF1039" t="s">
        <v>117</v>
      </c>
      <c r="CG1039">
        <v>96950</v>
      </c>
      <c r="CH1039" s="3">
        <v>12.64</v>
      </c>
      <c r="CJ1039" s="3">
        <v>18.96</v>
      </c>
      <c r="CL1039" t="s">
        <v>132</v>
      </c>
      <c r="CM1039" t="s">
        <v>268</v>
      </c>
      <c r="CN1039" t="s">
        <v>133</v>
      </c>
      <c r="CP1039" t="s">
        <v>111</v>
      </c>
      <c r="CQ1039" t="s">
        <v>134</v>
      </c>
      <c r="CR1039" t="s">
        <v>111</v>
      </c>
      <c r="CS1039" t="s">
        <v>134</v>
      </c>
      <c r="CT1039" t="s">
        <v>134</v>
      </c>
      <c r="CU1039" t="s">
        <v>134</v>
      </c>
      <c r="CV1039" t="s">
        <v>119</v>
      </c>
      <c r="CW1039" t="s">
        <v>874</v>
      </c>
      <c r="CX1039">
        <v>16702338040</v>
      </c>
      <c r="CY1039" t="s">
        <v>875</v>
      </c>
      <c r="CZ1039" t="s">
        <v>119</v>
      </c>
      <c r="DA1039" t="s">
        <v>134</v>
      </c>
      <c r="DB1039" t="s">
        <v>111</v>
      </c>
    </row>
    <row r="1040" spans="1:111" ht="15" customHeight="1" x14ac:dyDescent="0.25">
      <c r="A1040" t="s">
        <v>3745</v>
      </c>
      <c r="B1040" t="s">
        <v>137</v>
      </c>
      <c r="C1040" s="1">
        <v>44151.884397569447</v>
      </c>
      <c r="D1040" s="1">
        <v>44182</v>
      </c>
      <c r="E1040" t="s">
        <v>110</v>
      </c>
      <c r="G1040" t="s">
        <v>111</v>
      </c>
      <c r="H1040" t="s">
        <v>111</v>
      </c>
      <c r="I1040" t="s">
        <v>111</v>
      </c>
      <c r="J1040" t="s">
        <v>2363</v>
      </c>
      <c r="L1040" t="s">
        <v>2364</v>
      </c>
      <c r="N1040" t="s">
        <v>154</v>
      </c>
      <c r="O1040" t="s">
        <v>117</v>
      </c>
      <c r="P1040">
        <v>96950</v>
      </c>
      <c r="Q1040" t="s">
        <v>118</v>
      </c>
      <c r="S1040">
        <v>16702353334</v>
      </c>
      <c r="U1040">
        <v>713120</v>
      </c>
      <c r="V1040" t="s">
        <v>120</v>
      </c>
      <c r="X1040" t="s">
        <v>3746</v>
      </c>
      <c r="Y1040" t="s">
        <v>3747</v>
      </c>
      <c r="Z1040" t="s">
        <v>3746</v>
      </c>
      <c r="AA1040" t="s">
        <v>342</v>
      </c>
      <c r="AB1040" t="s">
        <v>2364</v>
      </c>
      <c r="AD1040" t="s">
        <v>154</v>
      </c>
      <c r="AE1040" t="s">
        <v>117</v>
      </c>
      <c r="AF1040">
        <v>96950</v>
      </c>
      <c r="AG1040" t="s">
        <v>118</v>
      </c>
      <c r="AI1040">
        <v>16702333345</v>
      </c>
      <c r="AK1040" t="s">
        <v>875</v>
      </c>
      <c r="BC1040" t="str">
        <f>"49-9091.00"</f>
        <v>49-9091.00</v>
      </c>
      <c r="BD1040" t="s">
        <v>2367</v>
      </c>
      <c r="BE1040" t="s">
        <v>3748</v>
      </c>
      <c r="BF1040" t="s">
        <v>3749</v>
      </c>
      <c r="BG1040">
        <v>3</v>
      </c>
      <c r="BH1040">
        <v>3</v>
      </c>
      <c r="BI1040" s="1">
        <v>44197</v>
      </c>
      <c r="BJ1040" s="1">
        <v>44469</v>
      </c>
      <c r="BK1040" s="1">
        <v>44197</v>
      </c>
      <c r="BL1040" s="1">
        <v>44469</v>
      </c>
      <c r="BM1040">
        <v>40</v>
      </c>
      <c r="BN1040">
        <v>0</v>
      </c>
      <c r="BO1040">
        <v>8</v>
      </c>
      <c r="BP1040">
        <v>8</v>
      </c>
      <c r="BQ1040">
        <v>8</v>
      </c>
      <c r="BR1040">
        <v>8</v>
      </c>
      <c r="BS1040">
        <v>8</v>
      </c>
      <c r="BT1040">
        <v>0</v>
      </c>
      <c r="BU1040" t="str">
        <f>"9:00 AM"</f>
        <v>9:00 AM</v>
      </c>
      <c r="BV1040" t="str">
        <f>"5:00 PM"</f>
        <v>5:00 PM</v>
      </c>
      <c r="BW1040" t="s">
        <v>162</v>
      </c>
      <c r="BX1040">
        <v>3</v>
      </c>
      <c r="BY1040">
        <v>12</v>
      </c>
      <c r="BZ1040" t="s">
        <v>111</v>
      </c>
      <c r="CA1040">
        <v>0</v>
      </c>
      <c r="CB1040" t="s">
        <v>3750</v>
      </c>
      <c r="CC1040" t="s">
        <v>2364</v>
      </c>
      <c r="CE1040" t="s">
        <v>154</v>
      </c>
      <c r="CF1040" t="s">
        <v>117</v>
      </c>
      <c r="CG1040">
        <v>96950</v>
      </c>
      <c r="CH1040" s="3">
        <v>12.76</v>
      </c>
      <c r="CJ1040" s="3">
        <v>19.14</v>
      </c>
      <c r="CL1040" t="s">
        <v>132</v>
      </c>
      <c r="CM1040" t="s">
        <v>268</v>
      </c>
      <c r="CN1040" t="s">
        <v>133</v>
      </c>
      <c r="CP1040" t="s">
        <v>111</v>
      </c>
      <c r="CQ1040" t="s">
        <v>134</v>
      </c>
      <c r="CR1040" t="s">
        <v>111</v>
      </c>
      <c r="CS1040" t="s">
        <v>134</v>
      </c>
      <c r="CT1040" t="s">
        <v>134</v>
      </c>
      <c r="CU1040" t="s">
        <v>134</v>
      </c>
      <c r="CV1040" t="s">
        <v>119</v>
      </c>
      <c r="CW1040" t="s">
        <v>874</v>
      </c>
      <c r="CX1040">
        <v>16702353334</v>
      </c>
      <c r="CY1040" t="s">
        <v>875</v>
      </c>
      <c r="CZ1040" t="s">
        <v>119</v>
      </c>
      <c r="DA1040" t="s">
        <v>134</v>
      </c>
      <c r="DB1040" t="s">
        <v>111</v>
      </c>
    </row>
    <row r="1041" spans="1:111" ht="15" customHeight="1" x14ac:dyDescent="0.25">
      <c r="A1041" t="s">
        <v>2569</v>
      </c>
      <c r="B1041" t="s">
        <v>109</v>
      </c>
      <c r="C1041" s="1">
        <v>44151.938525925929</v>
      </c>
      <c r="D1041" s="1">
        <v>44186</v>
      </c>
      <c r="E1041" t="s">
        <v>110</v>
      </c>
      <c r="G1041" t="s">
        <v>134</v>
      </c>
      <c r="H1041" t="s">
        <v>111</v>
      </c>
      <c r="I1041" t="s">
        <v>111</v>
      </c>
      <c r="J1041" t="s">
        <v>2570</v>
      </c>
      <c r="K1041" t="s">
        <v>286</v>
      </c>
      <c r="L1041" t="s">
        <v>2571</v>
      </c>
      <c r="M1041" t="s">
        <v>2572</v>
      </c>
      <c r="N1041" t="s">
        <v>154</v>
      </c>
      <c r="O1041" t="s">
        <v>117</v>
      </c>
      <c r="P1041">
        <v>96950</v>
      </c>
      <c r="Q1041" t="s">
        <v>118</v>
      </c>
      <c r="R1041" t="s">
        <v>286</v>
      </c>
      <c r="S1041">
        <v>16704832072</v>
      </c>
      <c r="U1041">
        <v>813990</v>
      </c>
      <c r="V1041" t="s">
        <v>120</v>
      </c>
      <c r="X1041" t="s">
        <v>2573</v>
      </c>
      <c r="Y1041" t="s">
        <v>2574</v>
      </c>
      <c r="Z1041" t="s">
        <v>286</v>
      </c>
      <c r="AA1041" t="s">
        <v>230</v>
      </c>
      <c r="AB1041" t="s">
        <v>2571</v>
      </c>
      <c r="AC1041" t="s">
        <v>2572</v>
      </c>
      <c r="AD1041" t="s">
        <v>154</v>
      </c>
      <c r="AE1041" t="s">
        <v>117</v>
      </c>
      <c r="AF1041">
        <v>96950</v>
      </c>
      <c r="AG1041" t="s">
        <v>118</v>
      </c>
      <c r="AH1041" t="s">
        <v>286</v>
      </c>
      <c r="AI1041">
        <v>16704832072</v>
      </c>
      <c r="AK1041" t="s">
        <v>2575</v>
      </c>
      <c r="BC1041" t="str">
        <f>"49-9071.00"</f>
        <v>49-9071.00</v>
      </c>
      <c r="BD1041" t="s">
        <v>125</v>
      </c>
      <c r="BE1041" t="s">
        <v>2576</v>
      </c>
      <c r="BF1041" t="s">
        <v>2577</v>
      </c>
      <c r="BG1041">
        <v>1</v>
      </c>
      <c r="BI1041" s="1">
        <v>44197</v>
      </c>
      <c r="BJ1041" s="1">
        <v>45199</v>
      </c>
      <c r="BM1041">
        <v>35</v>
      </c>
      <c r="BN1041">
        <v>0</v>
      </c>
      <c r="BO1041">
        <v>7</v>
      </c>
      <c r="BP1041">
        <v>7</v>
      </c>
      <c r="BQ1041">
        <v>7</v>
      </c>
      <c r="BR1041">
        <v>7</v>
      </c>
      <c r="BS1041">
        <v>7</v>
      </c>
      <c r="BT1041">
        <v>0</v>
      </c>
      <c r="BU1041" t="str">
        <f>"7:30 AM"</f>
        <v>7:30 AM</v>
      </c>
      <c r="BV1041" t="str">
        <f>"3:30 PM"</f>
        <v>3:30 PM</v>
      </c>
      <c r="BW1041" t="s">
        <v>128</v>
      </c>
      <c r="BX1041">
        <v>0</v>
      </c>
      <c r="BY1041">
        <v>24</v>
      </c>
      <c r="BZ1041" t="s">
        <v>111</v>
      </c>
      <c r="CA1041">
        <v>0</v>
      </c>
      <c r="CB1041" t="s">
        <v>2578</v>
      </c>
      <c r="CC1041" t="s">
        <v>2571</v>
      </c>
      <c r="CD1041" t="s">
        <v>2572</v>
      </c>
      <c r="CE1041" t="s">
        <v>154</v>
      </c>
      <c r="CF1041" t="s">
        <v>117</v>
      </c>
      <c r="CG1041">
        <v>96950</v>
      </c>
      <c r="CH1041" s="3">
        <v>8.7100000000000009</v>
      </c>
      <c r="CJ1041" s="3">
        <v>0</v>
      </c>
      <c r="CL1041" t="s">
        <v>132</v>
      </c>
      <c r="CM1041" t="s">
        <v>286</v>
      </c>
      <c r="CN1041" t="s">
        <v>133</v>
      </c>
      <c r="CP1041" t="s">
        <v>111</v>
      </c>
      <c r="CQ1041" t="s">
        <v>134</v>
      </c>
      <c r="CR1041" t="s">
        <v>111</v>
      </c>
      <c r="CS1041" t="s">
        <v>111</v>
      </c>
      <c r="CT1041" t="s">
        <v>119</v>
      </c>
      <c r="CU1041" t="s">
        <v>134</v>
      </c>
      <c r="CV1041" t="s">
        <v>134</v>
      </c>
      <c r="CW1041" t="s">
        <v>286</v>
      </c>
      <c r="CX1041">
        <v>16702349351</v>
      </c>
      <c r="CY1041" t="s">
        <v>2575</v>
      </c>
      <c r="CZ1041" t="s">
        <v>286</v>
      </c>
      <c r="DA1041" t="s">
        <v>134</v>
      </c>
      <c r="DB1041" t="s">
        <v>111</v>
      </c>
    </row>
    <row r="1042" spans="1:111" ht="15" customHeight="1" x14ac:dyDescent="0.25">
      <c r="A1042" t="s">
        <v>7311</v>
      </c>
      <c r="B1042" t="s">
        <v>137</v>
      </c>
      <c r="C1042" s="1">
        <v>44152.078045833332</v>
      </c>
      <c r="D1042" s="1">
        <v>44200</v>
      </c>
      <c r="E1042" t="s">
        <v>110</v>
      </c>
      <c r="G1042" t="s">
        <v>111</v>
      </c>
      <c r="H1042" t="s">
        <v>111</v>
      </c>
      <c r="I1042" t="s">
        <v>111</v>
      </c>
      <c r="J1042" t="s">
        <v>5657</v>
      </c>
      <c r="K1042" t="s">
        <v>7312</v>
      </c>
      <c r="L1042" t="s">
        <v>5659</v>
      </c>
      <c r="N1042" t="s">
        <v>116</v>
      </c>
      <c r="O1042" t="s">
        <v>117</v>
      </c>
      <c r="P1042">
        <v>96950</v>
      </c>
      <c r="Q1042" t="s">
        <v>118</v>
      </c>
      <c r="S1042">
        <v>16702886108</v>
      </c>
      <c r="U1042">
        <v>236220</v>
      </c>
      <c r="V1042" t="s">
        <v>120</v>
      </c>
      <c r="X1042" t="s">
        <v>7184</v>
      </c>
      <c r="Y1042" t="s">
        <v>4532</v>
      </c>
      <c r="AA1042" t="s">
        <v>123</v>
      </c>
      <c r="AB1042" t="s">
        <v>4531</v>
      </c>
      <c r="AD1042" t="s">
        <v>116</v>
      </c>
      <c r="AE1042" t="s">
        <v>117</v>
      </c>
      <c r="AF1042">
        <v>96950</v>
      </c>
      <c r="AG1042" t="s">
        <v>118</v>
      </c>
      <c r="AI1042">
        <v>16702886108</v>
      </c>
      <c r="AK1042" t="s">
        <v>5660</v>
      </c>
      <c r="BC1042" t="str">
        <f>"13-2011.01"</f>
        <v>13-2011.01</v>
      </c>
      <c r="BD1042" t="s">
        <v>1024</v>
      </c>
      <c r="BE1042" t="s">
        <v>7313</v>
      </c>
      <c r="BF1042" t="s">
        <v>7314</v>
      </c>
      <c r="BG1042">
        <v>2</v>
      </c>
      <c r="BH1042">
        <v>2</v>
      </c>
      <c r="BI1042" s="1">
        <v>44152</v>
      </c>
      <c r="BJ1042" s="1">
        <v>44469</v>
      </c>
      <c r="BK1042" s="1">
        <v>44201</v>
      </c>
      <c r="BL1042" s="1">
        <v>44469</v>
      </c>
      <c r="BM1042">
        <v>40</v>
      </c>
      <c r="BN1042">
        <v>0</v>
      </c>
      <c r="BO1042">
        <v>8</v>
      </c>
      <c r="BP1042">
        <v>8</v>
      </c>
      <c r="BQ1042">
        <v>8</v>
      </c>
      <c r="BR1042">
        <v>8</v>
      </c>
      <c r="BS1042">
        <v>8</v>
      </c>
      <c r="BT1042">
        <v>0</v>
      </c>
      <c r="BU1042" t="str">
        <f>"8:00 AM"</f>
        <v>8:00 AM</v>
      </c>
      <c r="BV1042" t="str">
        <f>"5:00 PM"</f>
        <v>5:00 PM</v>
      </c>
      <c r="BW1042" t="s">
        <v>349</v>
      </c>
      <c r="BX1042">
        <v>0</v>
      </c>
      <c r="BY1042">
        <v>24</v>
      </c>
      <c r="BZ1042" t="s">
        <v>111</v>
      </c>
      <c r="CA1042">
        <v>0</v>
      </c>
      <c r="CB1042" t="s">
        <v>7315</v>
      </c>
      <c r="CC1042" t="s">
        <v>7316</v>
      </c>
      <c r="CE1042" t="s">
        <v>1827</v>
      </c>
      <c r="CF1042" t="s">
        <v>117</v>
      </c>
      <c r="CG1042">
        <v>96950</v>
      </c>
      <c r="CH1042" s="3">
        <v>14.85</v>
      </c>
      <c r="CI1042" s="3">
        <v>14.85</v>
      </c>
      <c r="CJ1042" s="3">
        <v>22.28</v>
      </c>
      <c r="CK1042" s="3">
        <v>22.28</v>
      </c>
      <c r="CL1042" t="s">
        <v>132</v>
      </c>
      <c r="CM1042" t="s">
        <v>286</v>
      </c>
      <c r="CN1042" t="s">
        <v>133</v>
      </c>
      <c r="CP1042" t="s">
        <v>111</v>
      </c>
      <c r="CQ1042" t="s">
        <v>134</v>
      </c>
      <c r="CR1042" t="s">
        <v>134</v>
      </c>
      <c r="CS1042" t="s">
        <v>134</v>
      </c>
      <c r="CT1042" t="s">
        <v>119</v>
      </c>
      <c r="CU1042" t="s">
        <v>134</v>
      </c>
      <c r="CV1042" t="s">
        <v>134</v>
      </c>
      <c r="CW1042" t="s">
        <v>7317</v>
      </c>
      <c r="CX1042">
        <v>16702886108</v>
      </c>
      <c r="CY1042" t="s">
        <v>5660</v>
      </c>
      <c r="CZ1042" t="s">
        <v>119</v>
      </c>
      <c r="DA1042" t="s">
        <v>134</v>
      </c>
      <c r="DB1042" t="s">
        <v>111</v>
      </c>
      <c r="DC1042" t="s">
        <v>1947</v>
      </c>
      <c r="DD1042" t="s">
        <v>4532</v>
      </c>
      <c r="DF1042" t="s">
        <v>5657</v>
      </c>
      <c r="DG1042" t="s">
        <v>5660</v>
      </c>
    </row>
    <row r="1043" spans="1:111" ht="15" customHeight="1" x14ac:dyDescent="0.25">
      <c r="A1043" t="s">
        <v>1361</v>
      </c>
      <c r="B1043" t="s">
        <v>137</v>
      </c>
      <c r="C1043" s="1">
        <v>44152.784315856479</v>
      </c>
      <c r="D1043" s="1">
        <v>44181</v>
      </c>
      <c r="E1043" t="s">
        <v>110</v>
      </c>
      <c r="G1043" t="s">
        <v>111</v>
      </c>
      <c r="H1043" t="s">
        <v>111</v>
      </c>
      <c r="I1043" t="s">
        <v>111</v>
      </c>
      <c r="J1043" t="s">
        <v>1362</v>
      </c>
      <c r="L1043" t="s">
        <v>1363</v>
      </c>
      <c r="N1043" t="s">
        <v>154</v>
      </c>
      <c r="O1043" t="s">
        <v>117</v>
      </c>
      <c r="P1043">
        <v>96950</v>
      </c>
      <c r="Q1043" t="s">
        <v>118</v>
      </c>
      <c r="S1043">
        <v>16702334378</v>
      </c>
      <c r="U1043">
        <v>53111</v>
      </c>
      <c r="V1043" t="s">
        <v>120</v>
      </c>
      <c r="X1043" t="s">
        <v>1364</v>
      </c>
      <c r="Y1043" t="s">
        <v>1365</v>
      </c>
      <c r="Z1043" t="s">
        <v>1366</v>
      </c>
      <c r="AA1043" t="s">
        <v>185</v>
      </c>
      <c r="AB1043" t="s">
        <v>1367</v>
      </c>
      <c r="AD1043" t="s">
        <v>154</v>
      </c>
      <c r="AE1043" t="s">
        <v>117</v>
      </c>
      <c r="AF1043">
        <v>96950</v>
      </c>
      <c r="AG1043" t="s">
        <v>118</v>
      </c>
      <c r="AI1043">
        <v>16702334378</v>
      </c>
      <c r="AK1043" t="s">
        <v>870</v>
      </c>
      <c r="BC1043" t="str">
        <f>"49-9071.00"</f>
        <v>49-9071.00</v>
      </c>
      <c r="BD1043" t="s">
        <v>125</v>
      </c>
      <c r="BE1043" t="s">
        <v>1368</v>
      </c>
      <c r="BF1043" t="s">
        <v>1369</v>
      </c>
      <c r="BG1043">
        <v>4</v>
      </c>
      <c r="BH1043">
        <v>4</v>
      </c>
      <c r="BI1043" s="1">
        <v>44197</v>
      </c>
      <c r="BJ1043" s="1">
        <v>44469</v>
      </c>
      <c r="BK1043" s="1">
        <v>44197</v>
      </c>
      <c r="BL1043" s="1">
        <v>44469</v>
      </c>
      <c r="BM1043">
        <v>40</v>
      </c>
      <c r="BN1043">
        <v>0</v>
      </c>
      <c r="BO1043">
        <v>8</v>
      </c>
      <c r="BP1043">
        <v>8</v>
      </c>
      <c r="BQ1043">
        <v>8</v>
      </c>
      <c r="BR1043">
        <v>8</v>
      </c>
      <c r="BS1043">
        <v>8</v>
      </c>
      <c r="BT1043">
        <v>0</v>
      </c>
      <c r="BU1043" t="str">
        <f>"9:00 AM"</f>
        <v>9:00 AM</v>
      </c>
      <c r="BV1043" t="str">
        <f>"5:00 PM"</f>
        <v>5:00 PM</v>
      </c>
      <c r="BW1043" t="s">
        <v>128</v>
      </c>
      <c r="BX1043">
        <v>3</v>
      </c>
      <c r="BY1043">
        <v>12</v>
      </c>
      <c r="BZ1043" t="s">
        <v>111</v>
      </c>
      <c r="CA1043">
        <v>0</v>
      </c>
      <c r="CB1043" s="2" t="s">
        <v>1370</v>
      </c>
      <c r="CC1043" t="s">
        <v>1367</v>
      </c>
      <c r="CE1043" t="s">
        <v>154</v>
      </c>
      <c r="CF1043" t="s">
        <v>117</v>
      </c>
      <c r="CG1043">
        <v>96950</v>
      </c>
      <c r="CH1043" s="3">
        <v>8.7100000000000009</v>
      </c>
      <c r="CJ1043" s="3">
        <v>13.06</v>
      </c>
      <c r="CL1043" t="s">
        <v>132</v>
      </c>
      <c r="CM1043" t="s">
        <v>268</v>
      </c>
      <c r="CN1043" t="s">
        <v>133</v>
      </c>
      <c r="CP1043" t="s">
        <v>111</v>
      </c>
      <c r="CQ1043" t="s">
        <v>134</v>
      </c>
      <c r="CR1043" t="s">
        <v>111</v>
      </c>
      <c r="CS1043" t="s">
        <v>134</v>
      </c>
      <c r="CT1043" t="s">
        <v>134</v>
      </c>
      <c r="CU1043" t="s">
        <v>134</v>
      </c>
      <c r="CV1043" t="s">
        <v>119</v>
      </c>
      <c r="CW1043" t="s">
        <v>874</v>
      </c>
      <c r="CX1043">
        <v>16702334378</v>
      </c>
      <c r="CY1043" t="s">
        <v>875</v>
      </c>
      <c r="CZ1043" t="s">
        <v>119</v>
      </c>
      <c r="DA1043" t="s">
        <v>134</v>
      </c>
      <c r="DB1043" t="s">
        <v>111</v>
      </c>
    </row>
    <row r="1044" spans="1:111" ht="15" customHeight="1" x14ac:dyDescent="0.25">
      <c r="A1044" t="s">
        <v>2828</v>
      </c>
      <c r="B1044" t="s">
        <v>137</v>
      </c>
      <c r="C1044" s="1">
        <v>44152.830577083332</v>
      </c>
      <c r="D1044" s="1">
        <v>44186</v>
      </c>
      <c r="E1044" t="s">
        <v>110</v>
      </c>
      <c r="G1044" t="s">
        <v>111</v>
      </c>
      <c r="H1044" t="s">
        <v>111</v>
      </c>
      <c r="I1044" t="s">
        <v>111</v>
      </c>
      <c r="J1044" t="s">
        <v>1652</v>
      </c>
      <c r="L1044" t="s">
        <v>1653</v>
      </c>
      <c r="M1044" t="s">
        <v>1654</v>
      </c>
      <c r="N1044" t="s">
        <v>340</v>
      </c>
      <c r="O1044" t="s">
        <v>117</v>
      </c>
      <c r="P1044">
        <v>96950</v>
      </c>
      <c r="Q1044" t="s">
        <v>118</v>
      </c>
      <c r="R1044" t="s">
        <v>119</v>
      </c>
      <c r="S1044">
        <v>16702338880</v>
      </c>
      <c r="T1044">
        <v>225</v>
      </c>
      <c r="U1044">
        <v>53131</v>
      </c>
      <c r="V1044" t="s">
        <v>120</v>
      </c>
      <c r="X1044" t="s">
        <v>1655</v>
      </c>
      <c r="Y1044" t="s">
        <v>1656</v>
      </c>
      <c r="Z1044" t="s">
        <v>2829</v>
      </c>
      <c r="AA1044" t="s">
        <v>1658</v>
      </c>
      <c r="AB1044" t="s">
        <v>1653</v>
      </c>
      <c r="AC1044" t="s">
        <v>1654</v>
      </c>
      <c r="AD1044" t="s">
        <v>340</v>
      </c>
      <c r="AE1044" t="s">
        <v>117</v>
      </c>
      <c r="AF1044">
        <v>96950</v>
      </c>
      <c r="AG1044" t="s">
        <v>118</v>
      </c>
      <c r="AH1044" t="s">
        <v>119</v>
      </c>
      <c r="AI1044">
        <v>16702338880</v>
      </c>
      <c r="AJ1044">
        <v>225</v>
      </c>
      <c r="AK1044" t="s">
        <v>1661</v>
      </c>
      <c r="BC1044" t="str">
        <f>"49-9021.01"</f>
        <v>49-9021.01</v>
      </c>
      <c r="BD1044" t="s">
        <v>816</v>
      </c>
      <c r="BE1044" t="s">
        <v>2830</v>
      </c>
      <c r="BF1044" t="s">
        <v>2831</v>
      </c>
      <c r="BG1044">
        <v>1</v>
      </c>
      <c r="BH1044">
        <v>1</v>
      </c>
      <c r="BI1044" s="1">
        <v>44256</v>
      </c>
      <c r="BJ1044" s="1">
        <v>44620</v>
      </c>
      <c r="BK1044" s="1">
        <v>44256</v>
      </c>
      <c r="BL1044" s="1">
        <v>44620</v>
      </c>
      <c r="BM1044">
        <v>35</v>
      </c>
      <c r="BN1044">
        <v>0</v>
      </c>
      <c r="BO1044">
        <v>0</v>
      </c>
      <c r="BP1044">
        <v>7</v>
      </c>
      <c r="BQ1044">
        <v>7</v>
      </c>
      <c r="BR1044">
        <v>7</v>
      </c>
      <c r="BS1044">
        <v>7</v>
      </c>
      <c r="BT1044">
        <v>7</v>
      </c>
      <c r="BU1044" t="str">
        <f>"9:00 AM"</f>
        <v>9:00 AM</v>
      </c>
      <c r="BV1044" t="str">
        <f>"5:00 PM"</f>
        <v>5:00 PM</v>
      </c>
      <c r="BW1044" t="s">
        <v>128</v>
      </c>
      <c r="BX1044">
        <v>6</v>
      </c>
      <c r="BY1044">
        <v>24</v>
      </c>
      <c r="BZ1044" t="s">
        <v>111</v>
      </c>
      <c r="CA1044">
        <v>0</v>
      </c>
      <c r="CB1044" t="s">
        <v>2832</v>
      </c>
      <c r="CC1044" t="s">
        <v>1653</v>
      </c>
      <c r="CD1044" t="s">
        <v>2833</v>
      </c>
      <c r="CE1044" t="s">
        <v>340</v>
      </c>
      <c r="CF1044" t="s">
        <v>117</v>
      </c>
      <c r="CG1044">
        <v>96950</v>
      </c>
      <c r="CH1044" s="3">
        <v>9.0299999999999994</v>
      </c>
      <c r="CI1044" s="3">
        <v>9.0299999999999994</v>
      </c>
      <c r="CJ1044" s="3">
        <v>13.55</v>
      </c>
      <c r="CK1044" s="3">
        <v>13.55</v>
      </c>
      <c r="CL1044" t="s">
        <v>132</v>
      </c>
      <c r="CM1044" t="s">
        <v>162</v>
      </c>
      <c r="CN1044" t="s">
        <v>133</v>
      </c>
      <c r="CP1044" t="s">
        <v>134</v>
      </c>
      <c r="CQ1044" t="s">
        <v>134</v>
      </c>
      <c r="CR1044" t="s">
        <v>134</v>
      </c>
      <c r="CS1044" t="s">
        <v>134</v>
      </c>
      <c r="CT1044" t="s">
        <v>119</v>
      </c>
      <c r="CU1044" t="s">
        <v>134</v>
      </c>
      <c r="CV1044" t="s">
        <v>134</v>
      </c>
      <c r="CW1044" t="s">
        <v>2834</v>
      </c>
      <c r="CX1044">
        <v>16702338880</v>
      </c>
      <c r="CY1044" t="s">
        <v>1661</v>
      </c>
      <c r="CZ1044" t="s">
        <v>1667</v>
      </c>
      <c r="DA1044" t="s">
        <v>134</v>
      </c>
      <c r="DB1044" t="s">
        <v>111</v>
      </c>
    </row>
    <row r="1045" spans="1:111" ht="15" customHeight="1" x14ac:dyDescent="0.25">
      <c r="A1045" t="s">
        <v>8694</v>
      </c>
      <c r="B1045" t="s">
        <v>193</v>
      </c>
      <c r="C1045" s="1">
        <v>44152.835816550927</v>
      </c>
      <c r="D1045" s="1">
        <v>44207</v>
      </c>
      <c r="E1045" t="s">
        <v>138</v>
      </c>
      <c r="F1045" s="1">
        <v>44255.791666666664</v>
      </c>
      <c r="G1045" t="s">
        <v>111</v>
      </c>
      <c r="H1045" t="s">
        <v>111</v>
      </c>
      <c r="I1045" t="s">
        <v>111</v>
      </c>
      <c r="J1045" t="s">
        <v>8695</v>
      </c>
      <c r="K1045" t="s">
        <v>8696</v>
      </c>
      <c r="L1045" t="s">
        <v>8697</v>
      </c>
      <c r="M1045" t="s">
        <v>8698</v>
      </c>
      <c r="N1045" t="s">
        <v>116</v>
      </c>
      <c r="O1045" t="s">
        <v>117</v>
      </c>
      <c r="P1045">
        <v>96950</v>
      </c>
      <c r="Q1045" t="s">
        <v>118</v>
      </c>
      <c r="R1045" t="s">
        <v>119</v>
      </c>
      <c r="S1045">
        <v>16709891567</v>
      </c>
      <c r="U1045">
        <v>23622</v>
      </c>
      <c r="V1045" t="s">
        <v>120</v>
      </c>
      <c r="X1045" t="s">
        <v>4243</v>
      </c>
      <c r="Y1045" t="s">
        <v>4244</v>
      </c>
      <c r="Z1045" t="s">
        <v>4245</v>
      </c>
      <c r="AA1045" t="s">
        <v>390</v>
      </c>
      <c r="AB1045" t="s">
        <v>8699</v>
      </c>
      <c r="AC1045" t="s">
        <v>119</v>
      </c>
      <c r="AD1045" t="s">
        <v>116</v>
      </c>
      <c r="AE1045" t="s">
        <v>117</v>
      </c>
      <c r="AF1045">
        <v>96950</v>
      </c>
      <c r="AG1045" t="s">
        <v>118</v>
      </c>
      <c r="AH1045" t="s">
        <v>119</v>
      </c>
      <c r="AI1045">
        <v>16702346278</v>
      </c>
      <c r="AK1045" t="s">
        <v>4246</v>
      </c>
      <c r="BC1045" t="str">
        <f>"49-9071.00"</f>
        <v>49-9071.00</v>
      </c>
      <c r="BD1045" t="s">
        <v>125</v>
      </c>
      <c r="BE1045" t="s">
        <v>8700</v>
      </c>
      <c r="BF1045" t="s">
        <v>127</v>
      </c>
      <c r="BG1045">
        <v>2</v>
      </c>
      <c r="BI1045" s="1">
        <v>44257</v>
      </c>
      <c r="BJ1045" s="1">
        <v>44621</v>
      </c>
      <c r="BM1045">
        <v>40</v>
      </c>
      <c r="BN1045">
        <v>0</v>
      </c>
      <c r="BO1045">
        <v>8</v>
      </c>
      <c r="BP1045">
        <v>8</v>
      </c>
      <c r="BQ1045">
        <v>8</v>
      </c>
      <c r="BR1045">
        <v>8</v>
      </c>
      <c r="BS1045">
        <v>8</v>
      </c>
      <c r="BT1045">
        <v>0</v>
      </c>
      <c r="BU1045" t="str">
        <f>"7:00 AM"</f>
        <v>7:00 AM</v>
      </c>
      <c r="BV1045" t="str">
        <f>"4:00 PM"</f>
        <v>4:00 PM</v>
      </c>
      <c r="BW1045" t="s">
        <v>128</v>
      </c>
      <c r="BX1045">
        <v>0</v>
      </c>
      <c r="BY1045">
        <v>24</v>
      </c>
      <c r="BZ1045" t="s">
        <v>111</v>
      </c>
      <c r="CA1045">
        <v>0</v>
      </c>
      <c r="CB1045" s="2" t="s">
        <v>8701</v>
      </c>
      <c r="CC1045" t="s">
        <v>8702</v>
      </c>
      <c r="CD1045" t="s">
        <v>119</v>
      </c>
      <c r="CE1045" t="s">
        <v>116</v>
      </c>
      <c r="CF1045" t="s">
        <v>117</v>
      </c>
      <c r="CG1045">
        <v>96950</v>
      </c>
      <c r="CH1045" s="3">
        <v>8.7100000000000009</v>
      </c>
      <c r="CI1045" s="3">
        <v>8.7100000000000009</v>
      </c>
      <c r="CJ1045" s="3">
        <v>13.07</v>
      </c>
      <c r="CK1045" s="3">
        <v>13.07</v>
      </c>
      <c r="CL1045" t="s">
        <v>132</v>
      </c>
      <c r="CM1045" t="s">
        <v>119</v>
      </c>
      <c r="CN1045" t="s">
        <v>133</v>
      </c>
      <c r="CP1045" t="s">
        <v>111</v>
      </c>
      <c r="CQ1045" t="s">
        <v>134</v>
      </c>
      <c r="CR1045" t="s">
        <v>111</v>
      </c>
      <c r="CS1045" t="s">
        <v>134</v>
      </c>
      <c r="CT1045" t="s">
        <v>119</v>
      </c>
      <c r="CU1045" t="s">
        <v>134</v>
      </c>
      <c r="CV1045" t="s">
        <v>119</v>
      </c>
      <c r="CW1045" t="s">
        <v>119</v>
      </c>
      <c r="CX1045">
        <v>16709891567</v>
      </c>
      <c r="CY1045" t="s">
        <v>8703</v>
      </c>
      <c r="CZ1045" t="s">
        <v>335</v>
      </c>
      <c r="DA1045" t="s">
        <v>134</v>
      </c>
      <c r="DB1045" t="s">
        <v>111</v>
      </c>
    </row>
    <row r="1046" spans="1:111" ht="15" customHeight="1" x14ac:dyDescent="0.25">
      <c r="A1046" t="s">
        <v>1651</v>
      </c>
      <c r="B1046" t="s">
        <v>109</v>
      </c>
      <c r="C1046" s="1">
        <v>44152.849561921299</v>
      </c>
      <c r="D1046" s="1">
        <v>44187</v>
      </c>
      <c r="E1046" t="s">
        <v>110</v>
      </c>
      <c r="G1046" t="s">
        <v>111</v>
      </c>
      <c r="H1046" t="s">
        <v>111</v>
      </c>
      <c r="I1046" t="s">
        <v>111</v>
      </c>
      <c r="J1046" t="s">
        <v>1652</v>
      </c>
      <c r="L1046" t="s">
        <v>1653</v>
      </c>
      <c r="M1046" t="s">
        <v>1654</v>
      </c>
      <c r="N1046" t="s">
        <v>340</v>
      </c>
      <c r="O1046" t="s">
        <v>117</v>
      </c>
      <c r="P1046">
        <v>96950</v>
      </c>
      <c r="Q1046" t="s">
        <v>118</v>
      </c>
      <c r="R1046" t="s">
        <v>119</v>
      </c>
      <c r="S1046">
        <v>16702338880</v>
      </c>
      <c r="T1046">
        <v>225</v>
      </c>
      <c r="U1046">
        <v>53131</v>
      </c>
      <c r="V1046" t="s">
        <v>120</v>
      </c>
      <c r="X1046" t="s">
        <v>1655</v>
      </c>
      <c r="Y1046" t="s">
        <v>1656</v>
      </c>
      <c r="Z1046" t="s">
        <v>1657</v>
      </c>
      <c r="AA1046" t="s">
        <v>1658</v>
      </c>
      <c r="AB1046" t="s">
        <v>1659</v>
      </c>
      <c r="AC1046" t="s">
        <v>1653</v>
      </c>
      <c r="AD1046" t="s">
        <v>1660</v>
      </c>
      <c r="AE1046" t="s">
        <v>117</v>
      </c>
      <c r="AF1046">
        <v>96950</v>
      </c>
      <c r="AG1046" t="s">
        <v>118</v>
      </c>
      <c r="AH1046" t="s">
        <v>119</v>
      </c>
      <c r="AI1046">
        <v>16702338880</v>
      </c>
      <c r="AJ1046">
        <v>225</v>
      </c>
      <c r="AK1046" t="s">
        <v>1661</v>
      </c>
      <c r="BC1046" t="str">
        <f>"49-9031.00"</f>
        <v>49-9031.00</v>
      </c>
      <c r="BD1046" t="s">
        <v>1662</v>
      </c>
      <c r="BE1046" t="s">
        <v>1663</v>
      </c>
      <c r="BF1046" t="s">
        <v>1662</v>
      </c>
      <c r="BG1046">
        <v>1</v>
      </c>
      <c r="BI1046" s="1">
        <v>44256</v>
      </c>
      <c r="BJ1046" s="1">
        <v>44620</v>
      </c>
      <c r="BM1046">
        <v>35</v>
      </c>
      <c r="BN1046">
        <v>0</v>
      </c>
      <c r="BO1046">
        <v>7</v>
      </c>
      <c r="BP1046">
        <v>7</v>
      </c>
      <c r="BQ1046">
        <v>7</v>
      </c>
      <c r="BR1046">
        <v>7</v>
      </c>
      <c r="BS1046">
        <v>0</v>
      </c>
      <c r="BT1046">
        <v>7</v>
      </c>
      <c r="BU1046" t="str">
        <f>"9:00 AM"</f>
        <v>9:00 AM</v>
      </c>
      <c r="BV1046" t="str">
        <f>"5:00 PM"</f>
        <v>5:00 PM</v>
      </c>
      <c r="BW1046" t="s">
        <v>128</v>
      </c>
      <c r="BX1046">
        <v>6</v>
      </c>
      <c r="BY1046">
        <v>12</v>
      </c>
      <c r="BZ1046" t="s">
        <v>111</v>
      </c>
      <c r="CA1046">
        <v>0</v>
      </c>
      <c r="CB1046" t="s">
        <v>1664</v>
      </c>
      <c r="CC1046" t="s">
        <v>1653</v>
      </c>
      <c r="CD1046" t="s">
        <v>1665</v>
      </c>
      <c r="CE1046" t="s">
        <v>340</v>
      </c>
      <c r="CF1046" t="s">
        <v>117</v>
      </c>
      <c r="CG1046">
        <v>96950</v>
      </c>
      <c r="CH1046" s="3">
        <v>8.9</v>
      </c>
      <c r="CI1046" s="3">
        <v>8.9</v>
      </c>
      <c r="CJ1046" s="3">
        <v>13.35</v>
      </c>
      <c r="CK1046" s="3">
        <v>13.35</v>
      </c>
      <c r="CL1046" t="s">
        <v>132</v>
      </c>
      <c r="CM1046" t="s">
        <v>162</v>
      </c>
      <c r="CN1046" t="s">
        <v>133</v>
      </c>
      <c r="CP1046" t="s">
        <v>134</v>
      </c>
      <c r="CQ1046" t="s">
        <v>134</v>
      </c>
      <c r="CR1046" t="s">
        <v>134</v>
      </c>
      <c r="CS1046" t="s">
        <v>134</v>
      </c>
      <c r="CT1046" t="s">
        <v>119</v>
      </c>
      <c r="CU1046" t="s">
        <v>134</v>
      </c>
      <c r="CV1046" t="s">
        <v>134</v>
      </c>
      <c r="CW1046" t="s">
        <v>1666</v>
      </c>
      <c r="CX1046">
        <v>16702338880</v>
      </c>
      <c r="CY1046" t="s">
        <v>1661</v>
      </c>
      <c r="CZ1046" t="s">
        <v>1667</v>
      </c>
      <c r="DA1046" t="s">
        <v>134</v>
      </c>
      <c r="DB1046" t="s">
        <v>111</v>
      </c>
    </row>
    <row r="1047" spans="1:111" ht="15" customHeight="1" x14ac:dyDescent="0.25">
      <c r="A1047" t="s">
        <v>7148</v>
      </c>
      <c r="B1047" t="s">
        <v>109</v>
      </c>
      <c r="C1047" s="1">
        <v>44152.955041435183</v>
      </c>
      <c r="D1047" s="1">
        <v>44207</v>
      </c>
      <c r="E1047" t="s">
        <v>110</v>
      </c>
      <c r="G1047" t="s">
        <v>134</v>
      </c>
      <c r="H1047" t="s">
        <v>111</v>
      </c>
      <c r="I1047" t="s">
        <v>111</v>
      </c>
      <c r="J1047" t="s">
        <v>6688</v>
      </c>
      <c r="L1047" t="s">
        <v>6690</v>
      </c>
      <c r="N1047" t="s">
        <v>198</v>
      </c>
      <c r="O1047" t="s">
        <v>117</v>
      </c>
      <c r="P1047">
        <v>96951</v>
      </c>
      <c r="Q1047" t="s">
        <v>118</v>
      </c>
      <c r="R1047" t="s">
        <v>358</v>
      </c>
      <c r="S1047">
        <v>16705326225</v>
      </c>
      <c r="U1047">
        <v>48851</v>
      </c>
      <c r="V1047" t="s">
        <v>120</v>
      </c>
      <c r="X1047" t="s">
        <v>1603</v>
      </c>
      <c r="Y1047" t="s">
        <v>6691</v>
      </c>
      <c r="Z1047" t="s">
        <v>6692</v>
      </c>
      <c r="AA1047" t="s">
        <v>342</v>
      </c>
      <c r="AB1047" t="s">
        <v>6689</v>
      </c>
      <c r="AC1047" t="s">
        <v>6690</v>
      </c>
      <c r="AD1047" t="s">
        <v>198</v>
      </c>
      <c r="AE1047" t="s">
        <v>117</v>
      </c>
      <c r="AF1047">
        <v>96951</v>
      </c>
      <c r="AG1047" t="s">
        <v>118</v>
      </c>
      <c r="AH1047" t="s">
        <v>358</v>
      </c>
      <c r="AI1047">
        <v>16705326225</v>
      </c>
      <c r="AK1047" t="s">
        <v>6693</v>
      </c>
      <c r="BC1047" t="str">
        <f>"13-2011.01"</f>
        <v>13-2011.01</v>
      </c>
      <c r="BD1047" t="s">
        <v>1024</v>
      </c>
      <c r="BE1047" t="s">
        <v>7149</v>
      </c>
      <c r="BF1047" t="s">
        <v>2774</v>
      </c>
      <c r="BG1047">
        <v>1</v>
      </c>
      <c r="BI1047" s="1">
        <v>44166</v>
      </c>
      <c r="BJ1047" s="1">
        <v>45199</v>
      </c>
      <c r="BM1047">
        <v>35</v>
      </c>
      <c r="BN1047">
        <v>0</v>
      </c>
      <c r="BO1047">
        <v>7</v>
      </c>
      <c r="BP1047">
        <v>7</v>
      </c>
      <c r="BQ1047">
        <v>7</v>
      </c>
      <c r="BR1047">
        <v>7</v>
      </c>
      <c r="BS1047">
        <v>7</v>
      </c>
      <c r="BT1047">
        <v>0</v>
      </c>
      <c r="BU1047" t="str">
        <f t="shared" ref="BU1047:BU1052" si="55">"8:00 AM"</f>
        <v>8:00 AM</v>
      </c>
      <c r="BV1047" t="str">
        <f>"4:00 PM"</f>
        <v>4:00 PM</v>
      </c>
      <c r="BW1047" t="s">
        <v>415</v>
      </c>
      <c r="BX1047">
        <v>0</v>
      </c>
      <c r="BY1047">
        <v>12</v>
      </c>
      <c r="BZ1047" t="s">
        <v>134</v>
      </c>
      <c r="CA1047">
        <v>1</v>
      </c>
      <c r="CB1047" t="s">
        <v>7150</v>
      </c>
      <c r="CC1047" t="s">
        <v>6689</v>
      </c>
      <c r="CD1047" t="s">
        <v>6690</v>
      </c>
      <c r="CE1047" t="s">
        <v>198</v>
      </c>
      <c r="CF1047" t="s">
        <v>117</v>
      </c>
      <c r="CG1047">
        <v>96951</v>
      </c>
      <c r="CH1047" s="3">
        <v>14.85</v>
      </c>
      <c r="CI1047" s="3">
        <v>14.85</v>
      </c>
      <c r="CJ1047" s="3">
        <v>22.28</v>
      </c>
      <c r="CK1047" s="3">
        <v>22.28</v>
      </c>
      <c r="CL1047" t="s">
        <v>132</v>
      </c>
      <c r="CM1047" t="s">
        <v>268</v>
      </c>
      <c r="CN1047" t="s">
        <v>631</v>
      </c>
      <c r="CP1047" t="s">
        <v>111</v>
      </c>
      <c r="CQ1047" t="s">
        <v>134</v>
      </c>
      <c r="CR1047" t="s">
        <v>134</v>
      </c>
      <c r="CS1047" t="s">
        <v>134</v>
      </c>
      <c r="CT1047" t="s">
        <v>119</v>
      </c>
      <c r="CU1047" t="s">
        <v>134</v>
      </c>
      <c r="CV1047" t="s">
        <v>119</v>
      </c>
      <c r="CW1047" t="s">
        <v>7151</v>
      </c>
      <c r="CX1047">
        <v>16705326225</v>
      </c>
      <c r="CY1047" t="s">
        <v>6693</v>
      </c>
      <c r="CZ1047" t="s">
        <v>1178</v>
      </c>
      <c r="DA1047" t="s">
        <v>134</v>
      </c>
      <c r="DB1047" t="s">
        <v>111</v>
      </c>
    </row>
    <row r="1048" spans="1:111" ht="15" customHeight="1" x14ac:dyDescent="0.25">
      <c r="A1048" t="s">
        <v>7010</v>
      </c>
      <c r="B1048" t="s">
        <v>109</v>
      </c>
      <c r="C1048" s="1">
        <v>44152.96683553241</v>
      </c>
      <c r="D1048" s="1">
        <v>44216</v>
      </c>
      <c r="E1048" t="s">
        <v>110</v>
      </c>
      <c r="G1048" t="s">
        <v>134</v>
      </c>
      <c r="H1048" t="s">
        <v>111</v>
      </c>
      <c r="I1048" t="s">
        <v>111</v>
      </c>
      <c r="J1048" t="s">
        <v>5372</v>
      </c>
      <c r="K1048" t="s">
        <v>2855</v>
      </c>
      <c r="L1048" t="s">
        <v>7011</v>
      </c>
      <c r="M1048" t="s">
        <v>7012</v>
      </c>
      <c r="N1048" t="s">
        <v>116</v>
      </c>
      <c r="O1048" t="s">
        <v>117</v>
      </c>
      <c r="P1048">
        <v>96950</v>
      </c>
      <c r="Q1048" t="s">
        <v>118</v>
      </c>
      <c r="R1048" t="s">
        <v>2771</v>
      </c>
      <c r="S1048">
        <v>16706702343</v>
      </c>
      <c r="U1048">
        <v>61111</v>
      </c>
      <c r="V1048" t="s">
        <v>120</v>
      </c>
      <c r="X1048" t="s">
        <v>2767</v>
      </c>
      <c r="Y1048" t="s">
        <v>7013</v>
      </c>
      <c r="Z1048" t="s">
        <v>2857</v>
      </c>
      <c r="AA1048" t="s">
        <v>123</v>
      </c>
      <c r="AB1048" t="s">
        <v>7014</v>
      </c>
      <c r="AC1048" t="s">
        <v>7012</v>
      </c>
      <c r="AD1048" t="s">
        <v>116</v>
      </c>
      <c r="AE1048" t="s">
        <v>117</v>
      </c>
      <c r="AF1048">
        <v>96950</v>
      </c>
      <c r="AG1048" t="s">
        <v>118</v>
      </c>
      <c r="AH1048" t="s">
        <v>2771</v>
      </c>
      <c r="AI1048">
        <v>16706702343</v>
      </c>
      <c r="AK1048" t="s">
        <v>2858</v>
      </c>
      <c r="BC1048" t="str">
        <f>"43-6014.00"</f>
        <v>43-6014.00</v>
      </c>
      <c r="BD1048" t="s">
        <v>2414</v>
      </c>
      <c r="BE1048" t="s">
        <v>7015</v>
      </c>
      <c r="BF1048" t="s">
        <v>2657</v>
      </c>
      <c r="BG1048">
        <v>2</v>
      </c>
      <c r="BI1048" s="1">
        <v>44166</v>
      </c>
      <c r="BJ1048" s="1">
        <v>44529</v>
      </c>
      <c r="BM1048">
        <v>40</v>
      </c>
      <c r="BN1048">
        <v>0</v>
      </c>
      <c r="BO1048">
        <v>8</v>
      </c>
      <c r="BP1048">
        <v>8</v>
      </c>
      <c r="BQ1048">
        <v>8</v>
      </c>
      <c r="BR1048">
        <v>8</v>
      </c>
      <c r="BS1048">
        <v>8</v>
      </c>
      <c r="BT1048">
        <v>0</v>
      </c>
      <c r="BU1048" t="str">
        <f t="shared" si="55"/>
        <v>8:00 AM</v>
      </c>
      <c r="BV1048" t="str">
        <f>"5:00 PM"</f>
        <v>5:00 PM</v>
      </c>
      <c r="BW1048" t="s">
        <v>128</v>
      </c>
      <c r="BX1048">
        <v>0</v>
      </c>
      <c r="BY1048">
        <v>12</v>
      </c>
      <c r="BZ1048" t="s">
        <v>111</v>
      </c>
      <c r="CA1048">
        <v>0</v>
      </c>
      <c r="CB1048" t="s">
        <v>7016</v>
      </c>
      <c r="CC1048" t="s">
        <v>7017</v>
      </c>
      <c r="CD1048" t="s">
        <v>7012</v>
      </c>
      <c r="CE1048" t="s">
        <v>116</v>
      </c>
      <c r="CF1048" t="s">
        <v>117</v>
      </c>
      <c r="CG1048">
        <v>96950</v>
      </c>
      <c r="CH1048" s="3">
        <v>15.97</v>
      </c>
      <c r="CI1048" s="3">
        <v>15.97</v>
      </c>
      <c r="CL1048" t="s">
        <v>132</v>
      </c>
      <c r="CM1048" t="s">
        <v>286</v>
      </c>
      <c r="CN1048" t="s">
        <v>133</v>
      </c>
      <c r="CP1048" t="s">
        <v>111</v>
      </c>
      <c r="CQ1048" t="s">
        <v>134</v>
      </c>
      <c r="CR1048" t="s">
        <v>111</v>
      </c>
      <c r="CS1048" t="s">
        <v>111</v>
      </c>
      <c r="CT1048" t="s">
        <v>119</v>
      </c>
      <c r="CU1048" t="s">
        <v>134</v>
      </c>
      <c r="CV1048" t="s">
        <v>119</v>
      </c>
      <c r="CW1048" t="s">
        <v>7018</v>
      </c>
      <c r="CX1048">
        <v>16702343203</v>
      </c>
      <c r="CY1048" t="s">
        <v>2858</v>
      </c>
      <c r="CZ1048" t="s">
        <v>119</v>
      </c>
      <c r="DA1048" t="s">
        <v>134</v>
      </c>
      <c r="DB1048" t="s">
        <v>111</v>
      </c>
    </row>
    <row r="1049" spans="1:111" ht="15" customHeight="1" x14ac:dyDescent="0.25">
      <c r="A1049" t="s">
        <v>6063</v>
      </c>
      <c r="B1049" t="s">
        <v>137</v>
      </c>
      <c r="C1049" s="1">
        <v>44152.976624884257</v>
      </c>
      <c r="D1049" s="1">
        <v>44200</v>
      </c>
      <c r="E1049" t="s">
        <v>110</v>
      </c>
      <c r="G1049" t="s">
        <v>111</v>
      </c>
      <c r="H1049" t="s">
        <v>111</v>
      </c>
      <c r="I1049" t="s">
        <v>111</v>
      </c>
      <c r="J1049" t="s">
        <v>2821</v>
      </c>
      <c r="K1049" t="s">
        <v>6064</v>
      </c>
      <c r="L1049" t="s">
        <v>1805</v>
      </c>
      <c r="N1049" t="s">
        <v>116</v>
      </c>
      <c r="O1049" t="s">
        <v>117</v>
      </c>
      <c r="P1049">
        <v>96950</v>
      </c>
      <c r="Q1049" t="s">
        <v>118</v>
      </c>
      <c r="S1049">
        <v>16702358778</v>
      </c>
      <c r="U1049">
        <v>522390</v>
      </c>
      <c r="V1049" t="s">
        <v>120</v>
      </c>
      <c r="X1049" t="s">
        <v>920</v>
      </c>
      <c r="Y1049" t="s">
        <v>921</v>
      </c>
      <c r="Z1049" t="s">
        <v>922</v>
      </c>
      <c r="AA1049" t="s">
        <v>333</v>
      </c>
      <c r="AB1049" t="s">
        <v>1805</v>
      </c>
      <c r="AD1049" t="s">
        <v>116</v>
      </c>
      <c r="AE1049" t="s">
        <v>117</v>
      </c>
      <c r="AF1049">
        <v>96950</v>
      </c>
      <c r="AG1049" t="s">
        <v>118</v>
      </c>
      <c r="AI1049">
        <v>16702358778</v>
      </c>
      <c r="AK1049" t="s">
        <v>923</v>
      </c>
      <c r="BC1049" t="str">
        <f>"43-3031.00"</f>
        <v>43-3031.00</v>
      </c>
      <c r="BD1049" t="s">
        <v>176</v>
      </c>
      <c r="BE1049" t="s">
        <v>6065</v>
      </c>
      <c r="BF1049" t="s">
        <v>3297</v>
      </c>
      <c r="BG1049">
        <v>1</v>
      </c>
      <c r="BH1049">
        <v>1</v>
      </c>
      <c r="BI1049" s="1">
        <v>44105</v>
      </c>
      <c r="BJ1049" s="1">
        <v>44469</v>
      </c>
      <c r="BK1049" s="1">
        <v>44201</v>
      </c>
      <c r="BL1049" s="1">
        <v>44469</v>
      </c>
      <c r="BM1049">
        <v>40</v>
      </c>
      <c r="BN1049">
        <v>0</v>
      </c>
      <c r="BO1049">
        <v>8</v>
      </c>
      <c r="BP1049">
        <v>8</v>
      </c>
      <c r="BQ1049">
        <v>8</v>
      </c>
      <c r="BR1049">
        <v>8</v>
      </c>
      <c r="BS1049">
        <v>8</v>
      </c>
      <c r="BT1049">
        <v>0</v>
      </c>
      <c r="BU1049" t="str">
        <f t="shared" si="55"/>
        <v>8:00 AM</v>
      </c>
      <c r="BV1049" t="str">
        <f>"5:00 PM"</f>
        <v>5:00 PM</v>
      </c>
      <c r="BW1049" t="s">
        <v>128</v>
      </c>
      <c r="BX1049">
        <v>0</v>
      </c>
      <c r="BY1049">
        <v>24</v>
      </c>
      <c r="BZ1049" t="s">
        <v>111</v>
      </c>
      <c r="CA1049">
        <v>0</v>
      </c>
      <c r="CB1049" t="s">
        <v>6066</v>
      </c>
      <c r="CC1049" t="s">
        <v>480</v>
      </c>
      <c r="CE1049" t="s">
        <v>116</v>
      </c>
      <c r="CF1049" t="s">
        <v>117</v>
      </c>
      <c r="CG1049">
        <v>96950</v>
      </c>
      <c r="CH1049" s="3">
        <v>9.49</v>
      </c>
      <c r="CI1049" s="3">
        <v>10</v>
      </c>
      <c r="CJ1049" s="3">
        <v>14.24</v>
      </c>
      <c r="CK1049" s="3">
        <v>15</v>
      </c>
      <c r="CL1049" t="s">
        <v>132</v>
      </c>
      <c r="CM1049" t="s">
        <v>286</v>
      </c>
      <c r="CN1049" t="s">
        <v>133</v>
      </c>
      <c r="CP1049" t="s">
        <v>111</v>
      </c>
      <c r="CQ1049" t="s">
        <v>134</v>
      </c>
      <c r="CR1049" t="s">
        <v>134</v>
      </c>
      <c r="CS1049" t="s">
        <v>134</v>
      </c>
      <c r="CT1049" t="s">
        <v>119</v>
      </c>
      <c r="CU1049" t="s">
        <v>134</v>
      </c>
      <c r="CV1049" t="s">
        <v>134</v>
      </c>
      <c r="CW1049" t="s">
        <v>929</v>
      </c>
      <c r="CX1049">
        <v>16702358778</v>
      </c>
      <c r="CY1049" t="s">
        <v>923</v>
      </c>
      <c r="CZ1049" t="s">
        <v>119</v>
      </c>
      <c r="DA1049" t="s">
        <v>134</v>
      </c>
      <c r="DB1049" t="s">
        <v>111</v>
      </c>
    </row>
    <row r="1050" spans="1:111" ht="15" customHeight="1" x14ac:dyDescent="0.25">
      <c r="A1050" t="s">
        <v>6687</v>
      </c>
      <c r="B1050" t="s">
        <v>109</v>
      </c>
      <c r="C1050" s="1">
        <v>44152.983350000002</v>
      </c>
      <c r="D1050" s="1">
        <v>44207</v>
      </c>
      <c r="E1050" t="s">
        <v>110</v>
      </c>
      <c r="G1050" t="s">
        <v>134</v>
      </c>
      <c r="H1050" t="s">
        <v>111</v>
      </c>
      <c r="I1050" t="s">
        <v>111</v>
      </c>
      <c r="J1050" t="s">
        <v>6688</v>
      </c>
      <c r="L1050" t="s">
        <v>6689</v>
      </c>
      <c r="M1050" t="s">
        <v>6690</v>
      </c>
      <c r="N1050" t="s">
        <v>198</v>
      </c>
      <c r="O1050" t="s">
        <v>117</v>
      </c>
      <c r="P1050">
        <v>96951</v>
      </c>
      <c r="Q1050" t="s">
        <v>118</v>
      </c>
      <c r="R1050" t="s">
        <v>358</v>
      </c>
      <c r="S1050">
        <v>16705326225</v>
      </c>
      <c r="U1050">
        <v>48851</v>
      </c>
      <c r="V1050" t="s">
        <v>120</v>
      </c>
      <c r="X1050" t="s">
        <v>1603</v>
      </c>
      <c r="Y1050" t="s">
        <v>6691</v>
      </c>
      <c r="Z1050" t="s">
        <v>6692</v>
      </c>
      <c r="AA1050" t="s">
        <v>342</v>
      </c>
      <c r="AB1050" t="s">
        <v>6689</v>
      </c>
      <c r="AC1050" t="s">
        <v>6690</v>
      </c>
      <c r="AD1050" t="s">
        <v>198</v>
      </c>
      <c r="AE1050" t="s">
        <v>117</v>
      </c>
      <c r="AF1050">
        <v>96951</v>
      </c>
      <c r="AG1050" t="s">
        <v>118</v>
      </c>
      <c r="AH1050" t="s">
        <v>358</v>
      </c>
      <c r="AI1050">
        <v>16705326225</v>
      </c>
      <c r="AK1050" t="s">
        <v>6693</v>
      </c>
      <c r="BC1050" t="str">
        <f>"43-5011.00"</f>
        <v>43-5011.00</v>
      </c>
      <c r="BD1050" t="s">
        <v>3423</v>
      </c>
      <c r="BE1050" t="s">
        <v>6694</v>
      </c>
      <c r="BF1050" t="s">
        <v>6695</v>
      </c>
      <c r="BG1050">
        <v>1</v>
      </c>
      <c r="BI1050" s="1">
        <v>44197</v>
      </c>
      <c r="BJ1050" s="1">
        <v>45199</v>
      </c>
      <c r="BM1050">
        <v>35</v>
      </c>
      <c r="BN1050">
        <v>0</v>
      </c>
      <c r="BO1050">
        <v>0</v>
      </c>
      <c r="BP1050">
        <v>7</v>
      </c>
      <c r="BQ1050">
        <v>7</v>
      </c>
      <c r="BR1050">
        <v>7</v>
      </c>
      <c r="BS1050">
        <v>7</v>
      </c>
      <c r="BT1050">
        <v>7</v>
      </c>
      <c r="BU1050" t="str">
        <f t="shared" si="55"/>
        <v>8:00 AM</v>
      </c>
      <c r="BV1050" t="str">
        <f>"4:00 PM"</f>
        <v>4:00 PM</v>
      </c>
      <c r="BW1050" t="s">
        <v>128</v>
      </c>
      <c r="BX1050">
        <v>0</v>
      </c>
      <c r="BY1050">
        <v>3</v>
      </c>
      <c r="BZ1050" t="s">
        <v>111</v>
      </c>
      <c r="CA1050">
        <v>0</v>
      </c>
      <c r="CB1050" t="s">
        <v>6696</v>
      </c>
      <c r="CC1050" t="s">
        <v>6697</v>
      </c>
      <c r="CD1050" t="s">
        <v>6698</v>
      </c>
      <c r="CE1050" t="s">
        <v>198</v>
      </c>
      <c r="CF1050" t="s">
        <v>117</v>
      </c>
      <c r="CG1050">
        <v>96951</v>
      </c>
      <c r="CH1050" s="3">
        <v>8.16</v>
      </c>
      <c r="CI1050" s="3">
        <v>8.16</v>
      </c>
      <c r="CJ1050" s="3">
        <v>12.24</v>
      </c>
      <c r="CK1050" s="3">
        <v>12.24</v>
      </c>
      <c r="CL1050" t="s">
        <v>132</v>
      </c>
      <c r="CM1050" t="s">
        <v>268</v>
      </c>
      <c r="CN1050" t="s">
        <v>631</v>
      </c>
      <c r="CP1050" t="s">
        <v>111</v>
      </c>
      <c r="CQ1050" t="s">
        <v>134</v>
      </c>
      <c r="CR1050" t="s">
        <v>111</v>
      </c>
      <c r="CS1050" t="s">
        <v>111</v>
      </c>
      <c r="CT1050" t="s">
        <v>134</v>
      </c>
      <c r="CU1050" t="s">
        <v>134</v>
      </c>
      <c r="CV1050" t="s">
        <v>119</v>
      </c>
      <c r="CW1050" t="s">
        <v>6699</v>
      </c>
      <c r="CX1050">
        <v>16705326225</v>
      </c>
      <c r="CY1050" t="s">
        <v>6693</v>
      </c>
      <c r="CZ1050" t="s">
        <v>335</v>
      </c>
      <c r="DA1050" t="s">
        <v>134</v>
      </c>
      <c r="DB1050" t="s">
        <v>111</v>
      </c>
    </row>
    <row r="1051" spans="1:111" ht="15" customHeight="1" x14ac:dyDescent="0.25">
      <c r="A1051" t="s">
        <v>6141</v>
      </c>
      <c r="B1051" t="s">
        <v>109</v>
      </c>
      <c r="C1051" s="1">
        <v>44153.013634953706</v>
      </c>
      <c r="D1051" s="1">
        <v>44223</v>
      </c>
      <c r="E1051" t="s">
        <v>110</v>
      </c>
      <c r="G1051" t="s">
        <v>111</v>
      </c>
      <c r="H1051" t="s">
        <v>111</v>
      </c>
      <c r="I1051" t="s">
        <v>111</v>
      </c>
      <c r="J1051" t="s">
        <v>5372</v>
      </c>
      <c r="K1051" t="s">
        <v>2855</v>
      </c>
      <c r="L1051" t="s">
        <v>2765</v>
      </c>
      <c r="N1051" t="s">
        <v>154</v>
      </c>
      <c r="O1051" t="s">
        <v>117</v>
      </c>
      <c r="P1051">
        <v>96950</v>
      </c>
      <c r="Q1051" t="s">
        <v>118</v>
      </c>
      <c r="R1051" t="s">
        <v>2771</v>
      </c>
      <c r="S1051">
        <v>16702343203</v>
      </c>
      <c r="U1051">
        <v>611110</v>
      </c>
      <c r="V1051" t="s">
        <v>120</v>
      </c>
      <c r="X1051" t="s">
        <v>2767</v>
      </c>
      <c r="Y1051" t="s">
        <v>2856</v>
      </c>
      <c r="Z1051" t="s">
        <v>2857</v>
      </c>
      <c r="AA1051" t="s">
        <v>123</v>
      </c>
      <c r="AB1051" t="s">
        <v>2765</v>
      </c>
      <c r="AD1051" t="s">
        <v>154</v>
      </c>
      <c r="AE1051" t="s">
        <v>117</v>
      </c>
      <c r="AF1051">
        <v>96950</v>
      </c>
      <c r="AG1051" t="s">
        <v>118</v>
      </c>
      <c r="AH1051" t="s">
        <v>2771</v>
      </c>
      <c r="AI1051">
        <v>16702343203</v>
      </c>
      <c r="AK1051" t="s">
        <v>2858</v>
      </c>
      <c r="BC1051" t="str">
        <f>"43-4121.00"</f>
        <v>43-4121.00</v>
      </c>
      <c r="BD1051" t="s">
        <v>5373</v>
      </c>
      <c r="BE1051" t="s">
        <v>5374</v>
      </c>
      <c r="BF1051" t="s">
        <v>5375</v>
      </c>
      <c r="BG1051">
        <v>1</v>
      </c>
      <c r="BI1051" s="1">
        <v>44166</v>
      </c>
      <c r="BJ1051" s="1">
        <v>44529</v>
      </c>
      <c r="BM1051">
        <v>40</v>
      </c>
      <c r="BN1051">
        <v>0</v>
      </c>
      <c r="BO1051">
        <v>8</v>
      </c>
      <c r="BP1051">
        <v>8</v>
      </c>
      <c r="BQ1051">
        <v>8</v>
      </c>
      <c r="BR1051">
        <v>8</v>
      </c>
      <c r="BS1051">
        <v>8</v>
      </c>
      <c r="BT1051">
        <v>0</v>
      </c>
      <c r="BU1051" t="str">
        <f t="shared" si="55"/>
        <v>8:00 AM</v>
      </c>
      <c r="BV1051" t="str">
        <f>"5:00 PM"</f>
        <v>5:00 PM</v>
      </c>
      <c r="BW1051" t="s">
        <v>128</v>
      </c>
      <c r="BX1051">
        <v>0</v>
      </c>
      <c r="BY1051">
        <v>12</v>
      </c>
      <c r="BZ1051" t="s">
        <v>111</v>
      </c>
      <c r="CA1051">
        <v>0</v>
      </c>
      <c r="CB1051" s="2" t="s">
        <v>6142</v>
      </c>
      <c r="CC1051" t="s">
        <v>5376</v>
      </c>
      <c r="CD1051" t="s">
        <v>5377</v>
      </c>
      <c r="CE1051" t="s">
        <v>116</v>
      </c>
      <c r="CF1051" t="s">
        <v>117</v>
      </c>
      <c r="CG1051">
        <v>96950</v>
      </c>
      <c r="CH1051" s="3">
        <v>10.18</v>
      </c>
      <c r="CI1051" s="3">
        <v>10.18</v>
      </c>
      <c r="CL1051" t="s">
        <v>132</v>
      </c>
      <c r="CN1051" t="s">
        <v>133</v>
      </c>
      <c r="CP1051" t="s">
        <v>111</v>
      </c>
      <c r="CQ1051" t="s">
        <v>134</v>
      </c>
      <c r="CR1051" t="s">
        <v>111</v>
      </c>
      <c r="CS1051" t="s">
        <v>111</v>
      </c>
      <c r="CT1051" t="s">
        <v>119</v>
      </c>
      <c r="CU1051" t="s">
        <v>119</v>
      </c>
      <c r="CV1051" t="s">
        <v>119</v>
      </c>
      <c r="CW1051" t="s">
        <v>6143</v>
      </c>
      <c r="CX1051">
        <v>16702343203</v>
      </c>
      <c r="CY1051" t="s">
        <v>2858</v>
      </c>
      <c r="CZ1051" t="s">
        <v>119</v>
      </c>
      <c r="DA1051" t="s">
        <v>134</v>
      </c>
      <c r="DB1051" t="s">
        <v>111</v>
      </c>
    </row>
    <row r="1052" spans="1:111" ht="15" customHeight="1" x14ac:dyDescent="0.25">
      <c r="A1052" t="s">
        <v>8461</v>
      </c>
      <c r="B1052" t="s">
        <v>137</v>
      </c>
      <c r="C1052" s="1">
        <v>44153.041576388889</v>
      </c>
      <c r="D1052" s="1">
        <v>44186</v>
      </c>
      <c r="E1052" t="s">
        <v>110</v>
      </c>
      <c r="G1052" t="s">
        <v>111</v>
      </c>
      <c r="H1052" t="s">
        <v>111</v>
      </c>
      <c r="I1052" t="s">
        <v>111</v>
      </c>
      <c r="J1052" t="s">
        <v>304</v>
      </c>
      <c r="K1052" t="s">
        <v>1669</v>
      </c>
      <c r="L1052" t="s">
        <v>314</v>
      </c>
      <c r="N1052" t="s">
        <v>154</v>
      </c>
      <c r="O1052" t="s">
        <v>117</v>
      </c>
      <c r="P1052">
        <v>96950</v>
      </c>
      <c r="Q1052" t="s">
        <v>118</v>
      </c>
      <c r="S1052">
        <v>16702336927</v>
      </c>
      <c r="U1052">
        <v>236220</v>
      </c>
      <c r="V1052" t="s">
        <v>120</v>
      </c>
      <c r="X1052" t="s">
        <v>307</v>
      </c>
      <c r="Y1052" t="s">
        <v>308</v>
      </c>
      <c r="Z1052" t="s">
        <v>309</v>
      </c>
      <c r="AA1052" t="s">
        <v>123</v>
      </c>
      <c r="AB1052" t="s">
        <v>306</v>
      </c>
      <c r="AD1052" t="s">
        <v>116</v>
      </c>
      <c r="AE1052" t="s">
        <v>117</v>
      </c>
      <c r="AF1052">
        <v>96950</v>
      </c>
      <c r="AG1052" t="s">
        <v>118</v>
      </c>
      <c r="AI1052">
        <v>16702336927</v>
      </c>
      <c r="AK1052" t="s">
        <v>310</v>
      </c>
      <c r="BC1052" t="str">
        <f>"17-3011.02"</f>
        <v>17-3011.02</v>
      </c>
      <c r="BD1052" t="s">
        <v>8462</v>
      </c>
      <c r="BE1052" t="s">
        <v>8463</v>
      </c>
      <c r="BF1052" t="s">
        <v>8464</v>
      </c>
      <c r="BG1052">
        <v>3</v>
      </c>
      <c r="BH1052">
        <v>3</v>
      </c>
      <c r="BI1052" s="1">
        <v>44256</v>
      </c>
      <c r="BJ1052" s="1">
        <v>44620</v>
      </c>
      <c r="BK1052" s="1">
        <v>44256</v>
      </c>
      <c r="BL1052" s="1">
        <v>44620</v>
      </c>
      <c r="BM1052">
        <v>40</v>
      </c>
      <c r="BN1052">
        <v>0</v>
      </c>
      <c r="BO1052">
        <v>8</v>
      </c>
      <c r="BP1052">
        <v>8</v>
      </c>
      <c r="BQ1052">
        <v>8</v>
      </c>
      <c r="BR1052">
        <v>8</v>
      </c>
      <c r="BS1052">
        <v>8</v>
      </c>
      <c r="BT1052">
        <v>0</v>
      </c>
      <c r="BU1052" t="str">
        <f t="shared" si="55"/>
        <v>8:00 AM</v>
      </c>
      <c r="BV1052" t="str">
        <f>"5:00 PM"</f>
        <v>5:00 PM</v>
      </c>
      <c r="BW1052" t="s">
        <v>349</v>
      </c>
      <c r="BX1052">
        <v>0</v>
      </c>
      <c r="BY1052">
        <v>24</v>
      </c>
      <c r="BZ1052" t="s">
        <v>111</v>
      </c>
      <c r="CA1052">
        <v>0</v>
      </c>
      <c r="CB1052" t="s">
        <v>8465</v>
      </c>
      <c r="CC1052" t="s">
        <v>314</v>
      </c>
      <c r="CE1052" t="s">
        <v>154</v>
      </c>
      <c r="CF1052" t="s">
        <v>117</v>
      </c>
      <c r="CG1052">
        <v>96950</v>
      </c>
      <c r="CH1052" s="3">
        <v>15.86</v>
      </c>
      <c r="CI1052" s="3">
        <v>15.86</v>
      </c>
      <c r="CJ1052" s="3">
        <v>0</v>
      </c>
      <c r="CK1052" s="3">
        <v>0</v>
      </c>
      <c r="CL1052" t="s">
        <v>132</v>
      </c>
      <c r="CN1052" t="s">
        <v>133</v>
      </c>
      <c r="CP1052" t="s">
        <v>111</v>
      </c>
      <c r="CQ1052" t="s">
        <v>134</v>
      </c>
      <c r="CR1052" t="s">
        <v>134</v>
      </c>
      <c r="CS1052" t="s">
        <v>111</v>
      </c>
      <c r="CT1052" t="s">
        <v>119</v>
      </c>
      <c r="CU1052" t="s">
        <v>134</v>
      </c>
      <c r="CV1052" t="s">
        <v>119</v>
      </c>
      <c r="CW1052" t="s">
        <v>315</v>
      </c>
      <c r="CX1052">
        <v>16702336927</v>
      </c>
      <c r="CY1052" t="s">
        <v>310</v>
      </c>
      <c r="CZ1052" t="s">
        <v>119</v>
      </c>
      <c r="DA1052" t="s">
        <v>134</v>
      </c>
      <c r="DB1052" t="s">
        <v>111</v>
      </c>
    </row>
    <row r="1053" spans="1:111" ht="15" customHeight="1" x14ac:dyDescent="0.25">
      <c r="A1053" t="s">
        <v>5540</v>
      </c>
      <c r="B1053" t="s">
        <v>109</v>
      </c>
      <c r="C1053" s="1">
        <v>44153.137821990742</v>
      </c>
      <c r="D1053" s="1">
        <v>44211</v>
      </c>
      <c r="E1053" t="s">
        <v>138</v>
      </c>
      <c r="F1053" s="1">
        <v>44103.833333333336</v>
      </c>
      <c r="G1053" t="s">
        <v>134</v>
      </c>
      <c r="H1053" t="s">
        <v>111</v>
      </c>
      <c r="I1053" t="s">
        <v>111</v>
      </c>
      <c r="J1053" t="s">
        <v>2373</v>
      </c>
      <c r="L1053" t="s">
        <v>2374</v>
      </c>
      <c r="N1053" t="s">
        <v>116</v>
      </c>
      <c r="O1053" t="s">
        <v>117</v>
      </c>
      <c r="P1053">
        <v>96950</v>
      </c>
      <c r="Q1053" t="s">
        <v>118</v>
      </c>
      <c r="S1053">
        <v>16702358165</v>
      </c>
      <c r="U1053">
        <v>484110</v>
      </c>
      <c r="V1053" t="s">
        <v>120</v>
      </c>
      <c r="X1053" t="s">
        <v>2375</v>
      </c>
      <c r="Y1053" t="s">
        <v>2376</v>
      </c>
      <c r="Z1053" t="s">
        <v>1657</v>
      </c>
      <c r="AA1053" t="s">
        <v>123</v>
      </c>
      <c r="AB1053" t="s">
        <v>2374</v>
      </c>
      <c r="AD1053" t="s">
        <v>116</v>
      </c>
      <c r="AE1053" t="s">
        <v>117</v>
      </c>
      <c r="AF1053">
        <v>96950</v>
      </c>
      <c r="AG1053" t="s">
        <v>118</v>
      </c>
      <c r="AI1053">
        <v>16702358165</v>
      </c>
      <c r="AK1053" t="s">
        <v>2379</v>
      </c>
      <c r="BC1053" t="str">
        <f>"43-5011.00"</f>
        <v>43-5011.00</v>
      </c>
      <c r="BD1053" t="s">
        <v>3423</v>
      </c>
      <c r="BE1053" t="s">
        <v>4257</v>
      </c>
      <c r="BF1053" t="s">
        <v>4258</v>
      </c>
      <c r="BG1053">
        <v>1</v>
      </c>
      <c r="BI1053" s="1">
        <v>44105</v>
      </c>
      <c r="BJ1053" s="1">
        <v>45199</v>
      </c>
      <c r="BM1053">
        <v>40</v>
      </c>
      <c r="BN1053">
        <v>0</v>
      </c>
      <c r="BO1053">
        <v>8</v>
      </c>
      <c r="BP1053">
        <v>8</v>
      </c>
      <c r="BQ1053">
        <v>8</v>
      </c>
      <c r="BR1053">
        <v>8</v>
      </c>
      <c r="BS1053">
        <v>8</v>
      </c>
      <c r="BT1053">
        <v>0</v>
      </c>
      <c r="BU1053" t="str">
        <f>"8:30 AM"</f>
        <v>8:30 AM</v>
      </c>
      <c r="BV1053" t="str">
        <f>"5:30 PM"</f>
        <v>5:30 PM</v>
      </c>
      <c r="BW1053" t="s">
        <v>162</v>
      </c>
      <c r="BX1053">
        <v>1</v>
      </c>
      <c r="BY1053">
        <v>12</v>
      </c>
      <c r="BZ1053" t="s">
        <v>111</v>
      </c>
      <c r="CA1053">
        <v>0</v>
      </c>
      <c r="CB1053" s="2" t="s">
        <v>4259</v>
      </c>
      <c r="CC1053" t="s">
        <v>5541</v>
      </c>
      <c r="CE1053" t="s">
        <v>154</v>
      </c>
      <c r="CF1053" t="s">
        <v>117</v>
      </c>
      <c r="CG1053">
        <v>96950</v>
      </c>
      <c r="CH1053" s="3">
        <v>15.96</v>
      </c>
      <c r="CI1053" s="3">
        <v>15.96</v>
      </c>
      <c r="CJ1053" s="3">
        <v>0</v>
      </c>
      <c r="CK1053" s="3">
        <v>0</v>
      </c>
      <c r="CL1053" t="s">
        <v>132</v>
      </c>
      <c r="CM1053" t="s">
        <v>162</v>
      </c>
      <c r="CN1053" t="s">
        <v>133</v>
      </c>
      <c r="CP1053" t="s">
        <v>111</v>
      </c>
      <c r="CQ1053" t="s">
        <v>134</v>
      </c>
      <c r="CR1053" t="s">
        <v>111</v>
      </c>
      <c r="CS1053" t="s">
        <v>111</v>
      </c>
      <c r="CT1053" t="s">
        <v>119</v>
      </c>
      <c r="CU1053" t="s">
        <v>134</v>
      </c>
      <c r="CV1053" t="s">
        <v>119</v>
      </c>
      <c r="CW1053" t="s">
        <v>859</v>
      </c>
      <c r="CX1053">
        <v>16702358165</v>
      </c>
      <c r="CY1053" t="s">
        <v>2379</v>
      </c>
      <c r="CZ1053" t="s">
        <v>119</v>
      </c>
      <c r="DA1053" t="s">
        <v>134</v>
      </c>
      <c r="DB1053" t="s">
        <v>111</v>
      </c>
      <c r="DC1053" t="s">
        <v>2375</v>
      </c>
      <c r="DD1053" t="s">
        <v>2376</v>
      </c>
      <c r="DE1053" t="s">
        <v>1657</v>
      </c>
      <c r="DF1053" t="s">
        <v>2386</v>
      </c>
      <c r="DG1053" t="s">
        <v>2379</v>
      </c>
    </row>
    <row r="1054" spans="1:111" ht="15" customHeight="1" x14ac:dyDescent="0.25">
      <c r="A1054" t="s">
        <v>8130</v>
      </c>
      <c r="B1054" t="s">
        <v>137</v>
      </c>
      <c r="C1054" s="1">
        <v>44153.753460763888</v>
      </c>
      <c r="D1054" s="1">
        <v>44195</v>
      </c>
      <c r="E1054" t="s">
        <v>110</v>
      </c>
      <c r="G1054" t="s">
        <v>134</v>
      </c>
      <c r="H1054" t="s">
        <v>111</v>
      </c>
      <c r="I1054" t="s">
        <v>111</v>
      </c>
      <c r="J1054" t="s">
        <v>8000</v>
      </c>
      <c r="L1054" t="s">
        <v>8001</v>
      </c>
      <c r="N1054" t="s">
        <v>1827</v>
      </c>
      <c r="O1054" t="s">
        <v>117</v>
      </c>
      <c r="P1054">
        <v>96950</v>
      </c>
      <c r="Q1054" t="s">
        <v>118</v>
      </c>
      <c r="S1054">
        <v>16703220970</v>
      </c>
      <c r="U1054">
        <v>488510</v>
      </c>
      <c r="V1054" t="s">
        <v>120</v>
      </c>
      <c r="X1054" t="s">
        <v>8002</v>
      </c>
      <c r="Y1054" t="s">
        <v>8003</v>
      </c>
      <c r="Z1054" t="s">
        <v>944</v>
      </c>
      <c r="AA1054" t="s">
        <v>8004</v>
      </c>
      <c r="AB1054" t="s">
        <v>8001</v>
      </c>
      <c r="AD1054" t="s">
        <v>8131</v>
      </c>
      <c r="AE1054" t="s">
        <v>117</v>
      </c>
      <c r="AF1054">
        <v>96950</v>
      </c>
      <c r="AG1054" t="s">
        <v>118</v>
      </c>
      <c r="AI1054">
        <v>16703220970</v>
      </c>
      <c r="AK1054" t="s">
        <v>8005</v>
      </c>
      <c r="BC1054" t="str">
        <f>"11-3071.01"</f>
        <v>11-3071.01</v>
      </c>
      <c r="BD1054" t="s">
        <v>8132</v>
      </c>
      <c r="BE1054" t="s">
        <v>8133</v>
      </c>
      <c r="BF1054" t="s">
        <v>8134</v>
      </c>
      <c r="BG1054">
        <v>1</v>
      </c>
      <c r="BH1054">
        <v>1</v>
      </c>
      <c r="BI1054" s="1">
        <v>44270</v>
      </c>
      <c r="BJ1054" s="1">
        <v>44634</v>
      </c>
      <c r="BK1054" s="1">
        <v>44270</v>
      </c>
      <c r="BL1054" s="1">
        <v>44634</v>
      </c>
      <c r="BM1054">
        <v>40</v>
      </c>
      <c r="BN1054">
        <v>2</v>
      </c>
      <c r="BO1054">
        <v>7</v>
      </c>
      <c r="BP1054">
        <v>7</v>
      </c>
      <c r="BQ1054">
        <v>7</v>
      </c>
      <c r="BR1054">
        <v>7</v>
      </c>
      <c r="BS1054">
        <v>7</v>
      </c>
      <c r="BT1054">
        <v>3</v>
      </c>
      <c r="BU1054" t="str">
        <f>"9:00 AM"</f>
        <v>9:00 AM</v>
      </c>
      <c r="BV1054" t="str">
        <f>"5:00 PM"</f>
        <v>5:00 PM</v>
      </c>
      <c r="BW1054" t="s">
        <v>349</v>
      </c>
      <c r="BX1054">
        <v>0</v>
      </c>
      <c r="BY1054">
        <v>24</v>
      </c>
      <c r="BZ1054" t="s">
        <v>134</v>
      </c>
      <c r="CA1054">
        <v>5</v>
      </c>
      <c r="CB1054" s="2" t="s">
        <v>8135</v>
      </c>
      <c r="CC1054" t="s">
        <v>8136</v>
      </c>
      <c r="CD1054" t="s">
        <v>8137</v>
      </c>
      <c r="CE1054" t="s">
        <v>154</v>
      </c>
      <c r="CF1054" t="s">
        <v>117</v>
      </c>
      <c r="CG1054">
        <v>96950</v>
      </c>
      <c r="CH1054" s="3">
        <v>21.62</v>
      </c>
      <c r="CI1054" s="3">
        <v>21.62</v>
      </c>
      <c r="CJ1054" s="3">
        <v>0</v>
      </c>
      <c r="CK1054" s="3">
        <v>0</v>
      </c>
      <c r="CL1054" t="s">
        <v>132</v>
      </c>
      <c r="CM1054" t="s">
        <v>8138</v>
      </c>
      <c r="CN1054" t="s">
        <v>133</v>
      </c>
      <c r="CP1054" t="s">
        <v>111</v>
      </c>
      <c r="CQ1054" t="s">
        <v>134</v>
      </c>
      <c r="CR1054" t="s">
        <v>134</v>
      </c>
      <c r="CS1054" t="s">
        <v>111</v>
      </c>
      <c r="CT1054" t="s">
        <v>119</v>
      </c>
      <c r="CU1054" t="s">
        <v>134</v>
      </c>
      <c r="CV1054" t="s">
        <v>119</v>
      </c>
      <c r="CW1054" t="s">
        <v>6542</v>
      </c>
      <c r="CX1054">
        <v>16703220970</v>
      </c>
      <c r="CY1054" t="s">
        <v>8005</v>
      </c>
      <c r="CZ1054" t="s">
        <v>8012</v>
      </c>
      <c r="DA1054" t="s">
        <v>134</v>
      </c>
      <c r="DB1054" t="s">
        <v>111</v>
      </c>
    </row>
    <row r="1055" spans="1:111" ht="15" customHeight="1" x14ac:dyDescent="0.25">
      <c r="A1055" t="s">
        <v>8446</v>
      </c>
      <c r="B1055" t="s">
        <v>137</v>
      </c>
      <c r="C1055" s="1">
        <v>44153.811384837965</v>
      </c>
      <c r="D1055" s="1">
        <v>44223</v>
      </c>
      <c r="E1055" t="s">
        <v>110</v>
      </c>
      <c r="G1055" t="s">
        <v>111</v>
      </c>
      <c r="H1055" t="s">
        <v>111</v>
      </c>
      <c r="I1055" t="s">
        <v>111</v>
      </c>
      <c r="J1055" t="s">
        <v>4395</v>
      </c>
      <c r="K1055" t="s">
        <v>509</v>
      </c>
      <c r="L1055" t="s">
        <v>4396</v>
      </c>
      <c r="M1055" t="s">
        <v>4397</v>
      </c>
      <c r="N1055" t="s">
        <v>116</v>
      </c>
      <c r="O1055" t="s">
        <v>117</v>
      </c>
      <c r="P1055">
        <v>96950</v>
      </c>
      <c r="Q1055" t="s">
        <v>118</v>
      </c>
      <c r="R1055" t="s">
        <v>119</v>
      </c>
      <c r="S1055">
        <v>16704843028</v>
      </c>
      <c r="U1055">
        <v>42361</v>
      </c>
      <c r="V1055" t="s">
        <v>120</v>
      </c>
      <c r="X1055" t="s">
        <v>4398</v>
      </c>
      <c r="Y1055" t="s">
        <v>4399</v>
      </c>
      <c r="Z1055" t="s">
        <v>292</v>
      </c>
      <c r="AA1055" t="s">
        <v>123</v>
      </c>
      <c r="AB1055" t="s">
        <v>8447</v>
      </c>
      <c r="AC1055" t="s">
        <v>4397</v>
      </c>
      <c r="AD1055" t="s">
        <v>116</v>
      </c>
      <c r="AE1055" t="s">
        <v>117</v>
      </c>
      <c r="AF1055">
        <v>96950</v>
      </c>
      <c r="AG1055" t="s">
        <v>118</v>
      </c>
      <c r="AH1055" t="s">
        <v>119</v>
      </c>
      <c r="AI1055">
        <v>16704843028</v>
      </c>
      <c r="AK1055" t="s">
        <v>4401</v>
      </c>
      <c r="BC1055" t="str">
        <f>"47-2111.00"</f>
        <v>47-2111.00</v>
      </c>
      <c r="BD1055" t="s">
        <v>262</v>
      </c>
      <c r="BE1055" t="s">
        <v>8448</v>
      </c>
      <c r="BF1055" t="s">
        <v>1632</v>
      </c>
      <c r="BG1055">
        <v>6</v>
      </c>
      <c r="BH1055">
        <v>6</v>
      </c>
      <c r="BI1055" s="1">
        <v>44105</v>
      </c>
      <c r="BJ1055" s="1">
        <v>44469</v>
      </c>
      <c r="BK1055" s="1">
        <v>44223</v>
      </c>
      <c r="BL1055" s="1">
        <v>44469</v>
      </c>
      <c r="BM1055">
        <v>35</v>
      </c>
      <c r="BN1055">
        <v>0</v>
      </c>
      <c r="BO1055">
        <v>7</v>
      </c>
      <c r="BP1055">
        <v>7</v>
      </c>
      <c r="BQ1055">
        <v>7</v>
      </c>
      <c r="BR1055">
        <v>7</v>
      </c>
      <c r="BS1055">
        <v>7</v>
      </c>
      <c r="BT1055">
        <v>0</v>
      </c>
      <c r="BU1055" t="str">
        <f>"8:00 AM"</f>
        <v>8:00 AM</v>
      </c>
      <c r="BV1055" t="str">
        <f>"4:00 PM"</f>
        <v>4:00 PM</v>
      </c>
      <c r="BW1055" t="s">
        <v>128</v>
      </c>
      <c r="BX1055">
        <v>0</v>
      </c>
      <c r="BY1055">
        <v>24</v>
      </c>
      <c r="BZ1055" t="s">
        <v>111</v>
      </c>
      <c r="CA1055">
        <v>0</v>
      </c>
      <c r="CB1055" t="s">
        <v>8449</v>
      </c>
      <c r="CC1055" t="s">
        <v>4396</v>
      </c>
      <c r="CD1055" t="s">
        <v>4397</v>
      </c>
      <c r="CE1055" t="s">
        <v>116</v>
      </c>
      <c r="CF1055" t="s">
        <v>117</v>
      </c>
      <c r="CG1055">
        <v>96950</v>
      </c>
      <c r="CH1055" s="3">
        <v>17.87</v>
      </c>
      <c r="CI1055" s="3">
        <v>17.87</v>
      </c>
      <c r="CJ1055" s="3">
        <v>26.8</v>
      </c>
      <c r="CK1055" s="3">
        <v>26.8</v>
      </c>
      <c r="CL1055" t="s">
        <v>132</v>
      </c>
      <c r="CM1055" t="s">
        <v>119</v>
      </c>
      <c r="CN1055" t="s">
        <v>133</v>
      </c>
      <c r="CP1055" t="s">
        <v>111</v>
      </c>
      <c r="CQ1055" t="s">
        <v>134</v>
      </c>
      <c r="CR1055" t="s">
        <v>111</v>
      </c>
      <c r="CS1055" t="s">
        <v>134</v>
      </c>
      <c r="CT1055" t="s">
        <v>119</v>
      </c>
      <c r="CU1055" t="s">
        <v>134</v>
      </c>
      <c r="CV1055" t="s">
        <v>134</v>
      </c>
      <c r="CW1055" t="s">
        <v>4012</v>
      </c>
      <c r="CX1055">
        <v>16704843028</v>
      </c>
      <c r="CY1055" t="s">
        <v>4401</v>
      </c>
      <c r="CZ1055" t="s">
        <v>286</v>
      </c>
      <c r="DA1055" t="s">
        <v>134</v>
      </c>
      <c r="DB1055" t="s">
        <v>111</v>
      </c>
      <c r="DC1055" t="s">
        <v>4404</v>
      </c>
      <c r="DD1055" t="s">
        <v>4405</v>
      </c>
      <c r="DE1055" t="s">
        <v>4406</v>
      </c>
      <c r="DF1055" t="s">
        <v>4395</v>
      </c>
      <c r="DG1055" t="s">
        <v>8450</v>
      </c>
    </row>
    <row r="1056" spans="1:111" ht="15" customHeight="1" x14ac:dyDescent="0.25">
      <c r="A1056" t="s">
        <v>663</v>
      </c>
      <c r="B1056" t="s">
        <v>137</v>
      </c>
      <c r="C1056" s="1">
        <v>44153.838226967593</v>
      </c>
      <c r="D1056" s="1">
        <v>44203</v>
      </c>
      <c r="E1056" t="s">
        <v>138</v>
      </c>
      <c r="F1056" s="1">
        <v>44273.833333333336</v>
      </c>
      <c r="G1056" t="s">
        <v>111</v>
      </c>
      <c r="H1056" t="s">
        <v>111</v>
      </c>
      <c r="I1056" t="s">
        <v>111</v>
      </c>
      <c r="J1056" t="s">
        <v>304</v>
      </c>
      <c r="K1056" t="s">
        <v>305</v>
      </c>
      <c r="L1056" t="s">
        <v>306</v>
      </c>
      <c r="N1056" t="s">
        <v>116</v>
      </c>
      <c r="O1056" t="s">
        <v>117</v>
      </c>
      <c r="P1056">
        <v>96950</v>
      </c>
      <c r="Q1056" t="s">
        <v>118</v>
      </c>
      <c r="S1056">
        <v>16702336927</v>
      </c>
      <c r="U1056">
        <v>561320</v>
      </c>
      <c r="V1056" t="s">
        <v>120</v>
      </c>
      <c r="X1056" t="s">
        <v>307</v>
      </c>
      <c r="Y1056" t="s">
        <v>308</v>
      </c>
      <c r="Z1056" t="s">
        <v>309</v>
      </c>
      <c r="AA1056" t="s">
        <v>123</v>
      </c>
      <c r="AB1056" t="s">
        <v>306</v>
      </c>
      <c r="AD1056" t="s">
        <v>116</v>
      </c>
      <c r="AE1056" t="s">
        <v>117</v>
      </c>
      <c r="AF1056">
        <v>96950</v>
      </c>
      <c r="AG1056" t="s">
        <v>118</v>
      </c>
      <c r="AI1056">
        <v>16702336927</v>
      </c>
      <c r="AK1056" t="s">
        <v>310</v>
      </c>
      <c r="BC1056" t="str">
        <f>"49-9071.00"</f>
        <v>49-9071.00</v>
      </c>
      <c r="BD1056" t="s">
        <v>125</v>
      </c>
      <c r="BE1056" t="s">
        <v>311</v>
      </c>
      <c r="BF1056" t="s">
        <v>312</v>
      </c>
      <c r="BG1056">
        <v>5</v>
      </c>
      <c r="BH1056">
        <v>5</v>
      </c>
      <c r="BI1056" s="1">
        <v>44275</v>
      </c>
      <c r="BJ1056" s="1">
        <v>44639</v>
      </c>
      <c r="BK1056" s="1">
        <v>44275</v>
      </c>
      <c r="BL1056" s="1">
        <v>44639</v>
      </c>
      <c r="BM1056">
        <v>40</v>
      </c>
      <c r="BN1056">
        <v>0</v>
      </c>
      <c r="BO1056">
        <v>8</v>
      </c>
      <c r="BP1056">
        <v>8</v>
      </c>
      <c r="BQ1056">
        <v>8</v>
      </c>
      <c r="BR1056">
        <v>8</v>
      </c>
      <c r="BS1056">
        <v>8</v>
      </c>
      <c r="BT1056">
        <v>0</v>
      </c>
      <c r="BU1056" t="str">
        <f>"7:30 AM"</f>
        <v>7:30 AM</v>
      </c>
      <c r="BV1056" t="str">
        <f>"4:30 PM"</f>
        <v>4:30 PM</v>
      </c>
      <c r="BW1056" t="s">
        <v>128</v>
      </c>
      <c r="BX1056">
        <v>0</v>
      </c>
      <c r="BY1056">
        <v>24</v>
      </c>
      <c r="BZ1056" t="s">
        <v>111</v>
      </c>
      <c r="CA1056">
        <v>0</v>
      </c>
      <c r="CB1056" s="2" t="s">
        <v>313</v>
      </c>
      <c r="CC1056" t="s">
        <v>314</v>
      </c>
      <c r="CE1056" t="s">
        <v>154</v>
      </c>
      <c r="CF1056" t="s">
        <v>117</v>
      </c>
      <c r="CG1056">
        <v>96950</v>
      </c>
      <c r="CH1056" s="3">
        <v>8.7100000000000009</v>
      </c>
      <c r="CI1056" s="3">
        <v>8.7100000000000009</v>
      </c>
      <c r="CJ1056" s="3">
        <v>13.07</v>
      </c>
      <c r="CK1056" s="3">
        <v>13.07</v>
      </c>
      <c r="CL1056" t="s">
        <v>132</v>
      </c>
      <c r="CN1056" t="s">
        <v>133</v>
      </c>
      <c r="CP1056" t="s">
        <v>111</v>
      </c>
      <c r="CQ1056" t="s">
        <v>134</v>
      </c>
      <c r="CR1056" t="s">
        <v>134</v>
      </c>
      <c r="CS1056" t="s">
        <v>134</v>
      </c>
      <c r="CT1056" t="s">
        <v>119</v>
      </c>
      <c r="CU1056" t="s">
        <v>134</v>
      </c>
      <c r="CV1056" t="s">
        <v>119</v>
      </c>
      <c r="CW1056" t="s">
        <v>315</v>
      </c>
      <c r="CX1056">
        <v>16702336927</v>
      </c>
      <c r="CY1056" t="s">
        <v>310</v>
      </c>
      <c r="CZ1056" t="s">
        <v>119</v>
      </c>
      <c r="DA1056" t="s">
        <v>134</v>
      </c>
      <c r="DB1056" t="s">
        <v>111</v>
      </c>
    </row>
    <row r="1057" spans="1:111" ht="15" customHeight="1" x14ac:dyDescent="0.25">
      <c r="A1057" t="s">
        <v>6127</v>
      </c>
      <c r="B1057" t="s">
        <v>193</v>
      </c>
      <c r="C1057" s="1">
        <v>44153.839167824073</v>
      </c>
      <c r="D1057" s="1">
        <v>44209</v>
      </c>
      <c r="E1057" t="s">
        <v>110</v>
      </c>
      <c r="G1057" t="s">
        <v>134</v>
      </c>
      <c r="H1057" t="s">
        <v>111</v>
      </c>
      <c r="I1057" t="s">
        <v>111</v>
      </c>
      <c r="J1057" t="s">
        <v>6128</v>
      </c>
      <c r="L1057" t="s">
        <v>6129</v>
      </c>
      <c r="M1057" t="s">
        <v>6130</v>
      </c>
      <c r="N1057" t="s">
        <v>6131</v>
      </c>
      <c r="O1057" t="s">
        <v>117</v>
      </c>
      <c r="P1057">
        <v>96950</v>
      </c>
      <c r="Q1057" t="s">
        <v>118</v>
      </c>
      <c r="R1057" t="s">
        <v>404</v>
      </c>
      <c r="S1057">
        <v>16703238882</v>
      </c>
      <c r="U1057">
        <v>424410</v>
      </c>
      <c r="V1057" t="s">
        <v>120</v>
      </c>
      <c r="X1057" t="s">
        <v>6132</v>
      </c>
      <c r="Y1057" t="s">
        <v>6133</v>
      </c>
      <c r="Z1057" t="s">
        <v>6134</v>
      </c>
      <c r="AA1057" t="s">
        <v>123</v>
      </c>
      <c r="AB1057" t="s">
        <v>6129</v>
      </c>
      <c r="AC1057" t="s">
        <v>6135</v>
      </c>
      <c r="AD1057" t="s">
        <v>6131</v>
      </c>
      <c r="AE1057" t="s">
        <v>117</v>
      </c>
      <c r="AF1057">
        <v>96950</v>
      </c>
      <c r="AG1057" t="s">
        <v>118</v>
      </c>
      <c r="AH1057" t="s">
        <v>404</v>
      </c>
      <c r="AI1057">
        <v>16703238882</v>
      </c>
      <c r="AK1057" t="s">
        <v>6136</v>
      </c>
      <c r="BC1057" t="str">
        <f>"41-2031.00"</f>
        <v>41-2031.00</v>
      </c>
      <c r="BD1057" t="s">
        <v>3070</v>
      </c>
      <c r="BE1057" t="s">
        <v>6137</v>
      </c>
      <c r="BF1057" t="s">
        <v>6138</v>
      </c>
      <c r="BG1057">
        <v>2</v>
      </c>
      <c r="BI1057" s="1">
        <v>44200</v>
      </c>
      <c r="BJ1057" s="1">
        <v>45294</v>
      </c>
      <c r="BM1057">
        <v>35</v>
      </c>
      <c r="BN1057">
        <v>0</v>
      </c>
      <c r="BO1057">
        <v>7</v>
      </c>
      <c r="BP1057">
        <v>7</v>
      </c>
      <c r="BQ1057">
        <v>7</v>
      </c>
      <c r="BR1057">
        <v>7</v>
      </c>
      <c r="BS1057">
        <v>7</v>
      </c>
      <c r="BT1057">
        <v>0</v>
      </c>
      <c r="BU1057" t="str">
        <f>"8:00 AM"</f>
        <v>8:00 AM</v>
      </c>
      <c r="BV1057" t="str">
        <f>"4:00 PM"</f>
        <v>4:00 PM</v>
      </c>
      <c r="BW1057" t="s">
        <v>128</v>
      </c>
      <c r="BX1057">
        <v>0</v>
      </c>
      <c r="BY1057">
        <v>12</v>
      </c>
      <c r="BZ1057" t="s">
        <v>111</v>
      </c>
      <c r="CA1057">
        <v>0</v>
      </c>
      <c r="CB1057" t="s">
        <v>6139</v>
      </c>
      <c r="CC1057" t="s">
        <v>6129</v>
      </c>
      <c r="CD1057" t="s">
        <v>6135</v>
      </c>
      <c r="CE1057" t="s">
        <v>6131</v>
      </c>
      <c r="CF1057" t="s">
        <v>117</v>
      </c>
      <c r="CG1057">
        <v>96950</v>
      </c>
      <c r="CH1057" s="3">
        <v>8.7100000000000009</v>
      </c>
      <c r="CI1057" s="3">
        <v>8.7100000000000009</v>
      </c>
      <c r="CJ1057" s="3">
        <v>13.06</v>
      </c>
      <c r="CK1057" s="3">
        <v>13.06</v>
      </c>
      <c r="CL1057" t="s">
        <v>132</v>
      </c>
      <c r="CM1057" t="s">
        <v>119</v>
      </c>
      <c r="CN1057" t="s">
        <v>133</v>
      </c>
      <c r="CP1057" t="s">
        <v>111</v>
      </c>
      <c r="CQ1057" t="s">
        <v>134</v>
      </c>
      <c r="CR1057" t="s">
        <v>111</v>
      </c>
      <c r="CS1057" t="s">
        <v>134</v>
      </c>
      <c r="CT1057" t="s">
        <v>119</v>
      </c>
      <c r="CU1057" t="s">
        <v>134</v>
      </c>
      <c r="CV1057" t="s">
        <v>119</v>
      </c>
      <c r="CW1057" t="s">
        <v>119</v>
      </c>
      <c r="CX1057">
        <v>16703238882</v>
      </c>
      <c r="CY1057" t="s">
        <v>6136</v>
      </c>
      <c r="CZ1057" t="s">
        <v>6140</v>
      </c>
      <c r="DA1057" t="s">
        <v>134</v>
      </c>
      <c r="DB1057" t="s">
        <v>111</v>
      </c>
      <c r="DC1057" t="s">
        <v>6132</v>
      </c>
      <c r="DD1057" t="s">
        <v>6133</v>
      </c>
      <c r="DE1057" t="s">
        <v>3274</v>
      </c>
      <c r="DF1057" t="s">
        <v>6128</v>
      </c>
      <c r="DG1057" t="s">
        <v>6136</v>
      </c>
    </row>
    <row r="1058" spans="1:111" ht="15" customHeight="1" x14ac:dyDescent="0.25">
      <c r="A1058" t="s">
        <v>5308</v>
      </c>
      <c r="B1058" t="s">
        <v>193</v>
      </c>
      <c r="C1058" s="1">
        <v>44153.864303125003</v>
      </c>
      <c r="D1058" s="1">
        <v>44153</v>
      </c>
      <c r="E1058" t="s">
        <v>110</v>
      </c>
      <c r="G1058" t="s">
        <v>134</v>
      </c>
      <c r="H1058" t="s">
        <v>111</v>
      </c>
      <c r="I1058" t="s">
        <v>111</v>
      </c>
      <c r="J1058" t="s">
        <v>2003</v>
      </c>
      <c r="L1058" t="s">
        <v>2004</v>
      </c>
      <c r="N1058" t="s">
        <v>154</v>
      </c>
      <c r="O1058" t="s">
        <v>117</v>
      </c>
      <c r="P1058">
        <v>96950</v>
      </c>
      <c r="Q1058" t="s">
        <v>118</v>
      </c>
      <c r="S1058">
        <v>16702353334</v>
      </c>
      <c r="U1058">
        <v>722511</v>
      </c>
      <c r="V1058" t="s">
        <v>120</v>
      </c>
      <c r="X1058" t="s">
        <v>2005</v>
      </c>
      <c r="Y1058" t="s">
        <v>2006</v>
      </c>
      <c r="Z1058" t="s">
        <v>2007</v>
      </c>
      <c r="AA1058" t="s">
        <v>814</v>
      </c>
      <c r="AB1058" t="s">
        <v>2008</v>
      </c>
      <c r="AD1058" t="s">
        <v>154</v>
      </c>
      <c r="AE1058" t="s">
        <v>117</v>
      </c>
      <c r="AF1058">
        <v>96950</v>
      </c>
      <c r="AG1058" t="s">
        <v>118</v>
      </c>
      <c r="AI1058">
        <v>16702353334</v>
      </c>
      <c r="AK1058" t="s">
        <v>875</v>
      </c>
      <c r="BC1058" t="str">
        <f>"35-2014.00"</f>
        <v>35-2014.00</v>
      </c>
      <c r="BD1058" t="s">
        <v>393</v>
      </c>
      <c r="BE1058" t="s">
        <v>2009</v>
      </c>
      <c r="BF1058" t="s">
        <v>2010</v>
      </c>
      <c r="BG1058">
        <v>3</v>
      </c>
      <c r="BI1058" s="1">
        <v>44197</v>
      </c>
      <c r="BJ1058" s="1">
        <v>44469</v>
      </c>
      <c r="BM1058">
        <v>40</v>
      </c>
      <c r="BN1058">
        <v>0</v>
      </c>
      <c r="BO1058">
        <v>8</v>
      </c>
      <c r="BP1058">
        <v>8</v>
      </c>
      <c r="BQ1058">
        <v>8</v>
      </c>
      <c r="BR1058">
        <v>8</v>
      </c>
      <c r="BS1058">
        <v>8</v>
      </c>
      <c r="BT1058">
        <v>0</v>
      </c>
      <c r="BU1058" t="str">
        <f>"9:00 AM"</f>
        <v>9:00 AM</v>
      </c>
      <c r="BV1058" t="str">
        <f>"5:00 PM"</f>
        <v>5:00 PM</v>
      </c>
      <c r="BW1058" t="s">
        <v>128</v>
      </c>
      <c r="BX1058">
        <v>3</v>
      </c>
      <c r="BY1058">
        <v>12</v>
      </c>
      <c r="BZ1058" t="s">
        <v>111</v>
      </c>
      <c r="CA1058">
        <v>0</v>
      </c>
      <c r="CB1058" s="2" t="s">
        <v>5309</v>
      </c>
      <c r="CC1058" t="s">
        <v>2004</v>
      </c>
      <c r="CE1058" t="s">
        <v>154</v>
      </c>
      <c r="CF1058" t="s">
        <v>117</v>
      </c>
      <c r="CG1058">
        <v>96950</v>
      </c>
      <c r="CH1058" s="3">
        <v>8.68</v>
      </c>
      <c r="CI1058" s="3">
        <v>8.6999999999999993</v>
      </c>
      <c r="CJ1058" s="3">
        <v>13.02</v>
      </c>
      <c r="CK1058" s="3">
        <v>13.05</v>
      </c>
      <c r="CL1058" t="s">
        <v>132</v>
      </c>
      <c r="CM1058" t="s">
        <v>268</v>
      </c>
      <c r="CN1058" t="s">
        <v>133</v>
      </c>
      <c r="CP1058" t="s">
        <v>111</v>
      </c>
      <c r="CQ1058" t="s">
        <v>134</v>
      </c>
      <c r="CR1058" t="s">
        <v>111</v>
      </c>
      <c r="CS1058" t="s">
        <v>134</v>
      </c>
      <c r="CT1058" t="s">
        <v>134</v>
      </c>
      <c r="CU1058" t="s">
        <v>134</v>
      </c>
      <c r="CV1058" t="s">
        <v>119</v>
      </c>
      <c r="CW1058" t="s">
        <v>874</v>
      </c>
      <c r="CX1058">
        <v>16702353334</v>
      </c>
      <c r="CY1058" t="s">
        <v>875</v>
      </c>
      <c r="CZ1058" t="s">
        <v>119</v>
      </c>
      <c r="DA1058" t="s">
        <v>134</v>
      </c>
      <c r="DB1058" t="s">
        <v>111</v>
      </c>
    </row>
    <row r="1059" spans="1:111" ht="15" customHeight="1" x14ac:dyDescent="0.25">
      <c r="A1059" t="s">
        <v>8331</v>
      </c>
      <c r="B1059" t="s">
        <v>137</v>
      </c>
      <c r="C1059" s="1">
        <v>44153.869994560184</v>
      </c>
      <c r="D1059" s="1">
        <v>44187</v>
      </c>
      <c r="E1059" t="s">
        <v>110</v>
      </c>
      <c r="G1059" t="s">
        <v>111</v>
      </c>
      <c r="H1059" t="s">
        <v>111</v>
      </c>
      <c r="I1059" t="s">
        <v>111</v>
      </c>
      <c r="J1059" t="s">
        <v>2003</v>
      </c>
      <c r="L1059" t="s">
        <v>2004</v>
      </c>
      <c r="N1059" t="s">
        <v>154</v>
      </c>
      <c r="O1059" t="s">
        <v>117</v>
      </c>
      <c r="P1059">
        <v>96950</v>
      </c>
      <c r="Q1059" t="s">
        <v>118</v>
      </c>
      <c r="S1059">
        <v>16702353334</v>
      </c>
      <c r="U1059">
        <v>722511</v>
      </c>
      <c r="V1059" t="s">
        <v>120</v>
      </c>
      <c r="X1059" t="s">
        <v>2005</v>
      </c>
      <c r="Y1059" t="s">
        <v>2006</v>
      </c>
      <c r="Z1059" t="s">
        <v>2007</v>
      </c>
      <c r="AA1059" t="s">
        <v>814</v>
      </c>
      <c r="AB1059" t="s">
        <v>2004</v>
      </c>
      <c r="AD1059" t="s">
        <v>154</v>
      </c>
      <c r="AE1059" t="s">
        <v>117</v>
      </c>
      <c r="AF1059">
        <v>96950</v>
      </c>
      <c r="AG1059" t="s">
        <v>118</v>
      </c>
      <c r="AI1059">
        <v>16702353334</v>
      </c>
      <c r="AK1059" t="s">
        <v>875</v>
      </c>
      <c r="BC1059" t="str">
        <f>"35-2014.00"</f>
        <v>35-2014.00</v>
      </c>
      <c r="BD1059" t="s">
        <v>393</v>
      </c>
      <c r="BE1059" t="s">
        <v>2009</v>
      </c>
      <c r="BF1059" t="s">
        <v>2010</v>
      </c>
      <c r="BG1059">
        <v>4</v>
      </c>
      <c r="BH1059">
        <v>4</v>
      </c>
      <c r="BI1059" s="1">
        <v>44197</v>
      </c>
      <c r="BJ1059" s="1">
        <v>44469</v>
      </c>
      <c r="BK1059" s="1">
        <v>44197</v>
      </c>
      <c r="BL1059" s="1">
        <v>44469</v>
      </c>
      <c r="BM1059">
        <v>40</v>
      </c>
      <c r="BN1059">
        <v>0</v>
      </c>
      <c r="BO1059">
        <v>8</v>
      </c>
      <c r="BP1059">
        <v>8</v>
      </c>
      <c r="BQ1059">
        <v>8</v>
      </c>
      <c r="BR1059">
        <v>8</v>
      </c>
      <c r="BS1059">
        <v>8</v>
      </c>
      <c r="BT1059">
        <v>0</v>
      </c>
      <c r="BU1059" t="str">
        <f>"9:00 AM"</f>
        <v>9:00 AM</v>
      </c>
      <c r="BV1059" t="str">
        <f>"5:00 PM"</f>
        <v>5:00 PM</v>
      </c>
      <c r="BW1059" t="s">
        <v>162</v>
      </c>
      <c r="BX1059">
        <v>3</v>
      </c>
      <c r="BY1059">
        <v>12</v>
      </c>
      <c r="BZ1059" t="s">
        <v>111</v>
      </c>
      <c r="CA1059">
        <v>0</v>
      </c>
      <c r="CB1059" s="2" t="s">
        <v>3817</v>
      </c>
      <c r="CC1059" t="s">
        <v>2004</v>
      </c>
      <c r="CE1059" t="s">
        <v>154</v>
      </c>
      <c r="CF1059" t="s">
        <v>117</v>
      </c>
      <c r="CG1059">
        <v>96950</v>
      </c>
      <c r="CH1059" s="3">
        <v>8.68</v>
      </c>
      <c r="CI1059" s="3">
        <v>8.6999999999999993</v>
      </c>
      <c r="CJ1059" s="3">
        <v>13.02</v>
      </c>
      <c r="CK1059" s="3">
        <v>13.05</v>
      </c>
      <c r="CL1059" t="s">
        <v>132</v>
      </c>
      <c r="CM1059" t="s">
        <v>509</v>
      </c>
      <c r="CN1059" t="s">
        <v>133</v>
      </c>
      <c r="CP1059" t="s">
        <v>111</v>
      </c>
      <c r="CQ1059" t="s">
        <v>134</v>
      </c>
      <c r="CR1059" t="s">
        <v>111</v>
      </c>
      <c r="CS1059" t="s">
        <v>134</v>
      </c>
      <c r="CT1059" t="s">
        <v>134</v>
      </c>
      <c r="CU1059" t="s">
        <v>134</v>
      </c>
      <c r="CV1059" t="s">
        <v>119</v>
      </c>
      <c r="CW1059" t="s">
        <v>874</v>
      </c>
      <c r="CX1059">
        <v>16702353334</v>
      </c>
      <c r="CY1059" t="s">
        <v>875</v>
      </c>
      <c r="CZ1059" t="s">
        <v>119</v>
      </c>
      <c r="DA1059" t="s">
        <v>134</v>
      </c>
      <c r="DB1059" t="s">
        <v>111</v>
      </c>
    </row>
    <row r="1060" spans="1:111" ht="15" customHeight="1" x14ac:dyDescent="0.25">
      <c r="A1060" t="s">
        <v>3816</v>
      </c>
      <c r="B1060" t="s">
        <v>137</v>
      </c>
      <c r="C1060" s="1">
        <v>44153.876762731481</v>
      </c>
      <c r="D1060" s="1">
        <v>44187</v>
      </c>
      <c r="E1060" t="s">
        <v>110</v>
      </c>
      <c r="G1060" t="s">
        <v>134</v>
      </c>
      <c r="H1060" t="s">
        <v>111</v>
      </c>
      <c r="I1060" t="s">
        <v>111</v>
      </c>
      <c r="J1060" t="s">
        <v>2003</v>
      </c>
      <c r="L1060" t="s">
        <v>2004</v>
      </c>
      <c r="N1060" t="s">
        <v>154</v>
      </c>
      <c r="O1060" t="s">
        <v>117</v>
      </c>
      <c r="P1060">
        <v>96950</v>
      </c>
      <c r="Q1060" t="s">
        <v>118</v>
      </c>
      <c r="S1060">
        <v>16702353334</v>
      </c>
      <c r="U1060">
        <v>722511</v>
      </c>
      <c r="V1060" t="s">
        <v>120</v>
      </c>
      <c r="X1060" t="s">
        <v>2005</v>
      </c>
      <c r="Y1060" t="s">
        <v>2006</v>
      </c>
      <c r="Z1060" t="s">
        <v>2007</v>
      </c>
      <c r="AA1060" t="s">
        <v>814</v>
      </c>
      <c r="AB1060" t="s">
        <v>2004</v>
      </c>
      <c r="AD1060" t="s">
        <v>154</v>
      </c>
      <c r="AE1060" t="s">
        <v>117</v>
      </c>
      <c r="AF1060">
        <v>96950</v>
      </c>
      <c r="AG1060" t="s">
        <v>118</v>
      </c>
      <c r="AI1060">
        <v>16702353334</v>
      </c>
      <c r="AK1060" t="s">
        <v>875</v>
      </c>
      <c r="BC1060" t="str">
        <f>"35-2014.00"</f>
        <v>35-2014.00</v>
      </c>
      <c r="BD1060" t="s">
        <v>393</v>
      </c>
      <c r="BE1060" t="s">
        <v>2009</v>
      </c>
      <c r="BF1060" t="s">
        <v>2010</v>
      </c>
      <c r="BG1060">
        <v>2</v>
      </c>
      <c r="BH1060">
        <v>2</v>
      </c>
      <c r="BI1060" s="1">
        <v>44197</v>
      </c>
      <c r="BJ1060" s="1">
        <v>45199</v>
      </c>
      <c r="BK1060" s="1">
        <v>44197</v>
      </c>
      <c r="BL1060" s="1">
        <v>45199</v>
      </c>
      <c r="BM1060">
        <v>40</v>
      </c>
      <c r="BN1060">
        <v>0</v>
      </c>
      <c r="BO1060">
        <v>8</v>
      </c>
      <c r="BP1060">
        <v>8</v>
      </c>
      <c r="BQ1060">
        <v>8</v>
      </c>
      <c r="BR1060">
        <v>8</v>
      </c>
      <c r="BS1060">
        <v>8</v>
      </c>
      <c r="BT1060">
        <v>0</v>
      </c>
      <c r="BU1060" t="str">
        <f>"9:00 AM"</f>
        <v>9:00 AM</v>
      </c>
      <c r="BV1060" t="str">
        <f>"5:00 PM"</f>
        <v>5:00 PM</v>
      </c>
      <c r="BW1060" t="s">
        <v>162</v>
      </c>
      <c r="BX1060">
        <v>3</v>
      </c>
      <c r="BY1060">
        <v>12</v>
      </c>
      <c r="BZ1060" t="s">
        <v>111</v>
      </c>
      <c r="CA1060">
        <v>0</v>
      </c>
      <c r="CB1060" s="2" t="s">
        <v>3817</v>
      </c>
      <c r="CC1060" t="s">
        <v>2004</v>
      </c>
      <c r="CE1060" t="s">
        <v>154</v>
      </c>
      <c r="CF1060" t="s">
        <v>117</v>
      </c>
      <c r="CG1060">
        <v>96950</v>
      </c>
      <c r="CH1060" s="3">
        <v>8.68</v>
      </c>
      <c r="CI1060" s="3">
        <v>8.6999999999999993</v>
      </c>
      <c r="CJ1060" s="3">
        <v>13.02</v>
      </c>
      <c r="CK1060" s="3">
        <v>13.05</v>
      </c>
      <c r="CL1060" t="s">
        <v>132</v>
      </c>
      <c r="CM1060" t="s">
        <v>268</v>
      </c>
      <c r="CN1060" t="s">
        <v>133</v>
      </c>
      <c r="CP1060" t="s">
        <v>111</v>
      </c>
      <c r="CQ1060" t="s">
        <v>134</v>
      </c>
      <c r="CR1060" t="s">
        <v>111</v>
      </c>
      <c r="CS1060" t="s">
        <v>134</v>
      </c>
      <c r="CT1060" t="s">
        <v>134</v>
      </c>
      <c r="CU1060" t="s">
        <v>134</v>
      </c>
      <c r="CV1060" t="s">
        <v>119</v>
      </c>
      <c r="CW1060" t="s">
        <v>874</v>
      </c>
      <c r="CX1060">
        <v>16702353334</v>
      </c>
      <c r="CY1060" t="s">
        <v>875</v>
      </c>
      <c r="CZ1060" t="s">
        <v>119</v>
      </c>
      <c r="DA1060" t="s">
        <v>134</v>
      </c>
      <c r="DB1060" t="s">
        <v>111</v>
      </c>
    </row>
    <row r="1061" spans="1:111" ht="15" customHeight="1" x14ac:dyDescent="0.25">
      <c r="A1061" t="s">
        <v>9568</v>
      </c>
      <c r="B1061" t="s">
        <v>137</v>
      </c>
      <c r="C1061" s="1">
        <v>44153.912453124998</v>
      </c>
      <c r="D1061" s="1">
        <v>44200</v>
      </c>
      <c r="E1061" t="s">
        <v>138</v>
      </c>
      <c r="F1061" s="1">
        <v>44103.833333333336</v>
      </c>
      <c r="G1061" t="s">
        <v>134</v>
      </c>
      <c r="H1061" t="s">
        <v>111</v>
      </c>
      <c r="I1061" t="s">
        <v>111</v>
      </c>
      <c r="J1061" t="s">
        <v>7675</v>
      </c>
      <c r="K1061" t="s">
        <v>7676</v>
      </c>
      <c r="L1061" t="s">
        <v>7677</v>
      </c>
      <c r="M1061" t="s">
        <v>7678</v>
      </c>
      <c r="N1061" t="s">
        <v>154</v>
      </c>
      <c r="O1061" t="s">
        <v>117</v>
      </c>
      <c r="P1061">
        <v>96950</v>
      </c>
      <c r="Q1061" t="s">
        <v>118</v>
      </c>
      <c r="S1061">
        <v>16703237827</v>
      </c>
      <c r="U1061">
        <v>611110</v>
      </c>
      <c r="V1061" t="s">
        <v>120</v>
      </c>
      <c r="X1061" t="s">
        <v>1560</v>
      </c>
      <c r="Y1061" t="s">
        <v>7679</v>
      </c>
      <c r="Z1061" t="s">
        <v>7680</v>
      </c>
      <c r="AA1061" t="s">
        <v>7681</v>
      </c>
      <c r="AB1061" t="s">
        <v>7677</v>
      </c>
      <c r="AC1061" t="s">
        <v>7678</v>
      </c>
      <c r="AD1061" t="s">
        <v>154</v>
      </c>
      <c r="AE1061" t="s">
        <v>117</v>
      </c>
      <c r="AF1061">
        <v>96950</v>
      </c>
      <c r="AG1061" t="s">
        <v>118</v>
      </c>
      <c r="AI1061">
        <v>16703237827</v>
      </c>
      <c r="AK1061" t="s">
        <v>7682</v>
      </c>
      <c r="BC1061" t="str">
        <f>"39-9011.00"</f>
        <v>39-9011.00</v>
      </c>
      <c r="BD1061" t="s">
        <v>805</v>
      </c>
      <c r="BE1061" t="s">
        <v>7683</v>
      </c>
      <c r="BF1061" t="s">
        <v>7684</v>
      </c>
      <c r="BG1061">
        <v>1</v>
      </c>
      <c r="BH1061">
        <v>1</v>
      </c>
      <c r="BI1061" s="1">
        <v>44105</v>
      </c>
      <c r="BJ1061" s="1">
        <v>44469</v>
      </c>
      <c r="BK1061" s="1">
        <v>44201</v>
      </c>
      <c r="BL1061" s="1">
        <v>44469</v>
      </c>
      <c r="BM1061">
        <v>40</v>
      </c>
      <c r="BN1061">
        <v>0</v>
      </c>
      <c r="BO1061">
        <v>8</v>
      </c>
      <c r="BP1061">
        <v>8</v>
      </c>
      <c r="BQ1061">
        <v>8</v>
      </c>
      <c r="BR1061">
        <v>8</v>
      </c>
      <c r="BS1061">
        <v>8</v>
      </c>
      <c r="BT1061">
        <v>0</v>
      </c>
      <c r="BU1061" t="str">
        <f>"7:30 AM"</f>
        <v>7:30 AM</v>
      </c>
      <c r="BV1061" t="str">
        <f>"4:30 PM"</f>
        <v>4:30 PM</v>
      </c>
      <c r="BW1061" t="s">
        <v>128</v>
      </c>
      <c r="BX1061">
        <v>0</v>
      </c>
      <c r="BY1061">
        <v>6</v>
      </c>
      <c r="BZ1061" t="s">
        <v>111</v>
      </c>
      <c r="CA1061">
        <v>0</v>
      </c>
      <c r="CB1061" t="s">
        <v>9569</v>
      </c>
      <c r="CC1061" t="s">
        <v>7677</v>
      </c>
      <c r="CD1061" t="s">
        <v>7678</v>
      </c>
      <c r="CE1061" t="s">
        <v>154</v>
      </c>
      <c r="CF1061" t="s">
        <v>117</v>
      </c>
      <c r="CG1061">
        <v>96950</v>
      </c>
      <c r="CH1061" s="3">
        <v>9.15</v>
      </c>
      <c r="CI1061" s="3">
        <v>11.14</v>
      </c>
      <c r="CJ1061" s="3">
        <v>13.72</v>
      </c>
      <c r="CK1061" s="3">
        <v>16.71</v>
      </c>
      <c r="CL1061" t="s">
        <v>132</v>
      </c>
      <c r="CN1061" t="s">
        <v>133</v>
      </c>
      <c r="CP1061" t="s">
        <v>111</v>
      </c>
      <c r="CQ1061" t="s">
        <v>134</v>
      </c>
      <c r="CR1061" t="s">
        <v>111</v>
      </c>
      <c r="CS1061" t="s">
        <v>134</v>
      </c>
      <c r="CT1061" t="s">
        <v>134</v>
      </c>
      <c r="CU1061" t="s">
        <v>134</v>
      </c>
      <c r="CV1061" t="s">
        <v>119</v>
      </c>
      <c r="CW1061" t="s">
        <v>9570</v>
      </c>
      <c r="CX1061">
        <v>16703237827</v>
      </c>
      <c r="CY1061" t="s">
        <v>7687</v>
      </c>
      <c r="CZ1061" t="s">
        <v>119</v>
      </c>
      <c r="DA1061" t="s">
        <v>134</v>
      </c>
      <c r="DB1061" t="s">
        <v>111</v>
      </c>
    </row>
    <row r="1062" spans="1:111" ht="15" customHeight="1" x14ac:dyDescent="0.25">
      <c r="A1062" t="s">
        <v>5646</v>
      </c>
      <c r="B1062" t="s">
        <v>3282</v>
      </c>
      <c r="C1062" s="1">
        <v>44153.972489699074</v>
      </c>
      <c r="D1062" s="1">
        <v>44218</v>
      </c>
      <c r="E1062" t="s">
        <v>110</v>
      </c>
      <c r="G1062" t="s">
        <v>111</v>
      </c>
      <c r="H1062" t="s">
        <v>111</v>
      </c>
      <c r="I1062" t="s">
        <v>111</v>
      </c>
      <c r="J1062" t="s">
        <v>4349</v>
      </c>
      <c r="K1062" t="s">
        <v>3221</v>
      </c>
      <c r="L1062" t="s">
        <v>4350</v>
      </c>
      <c r="M1062" t="s">
        <v>4206</v>
      </c>
      <c r="N1062" t="s">
        <v>154</v>
      </c>
      <c r="O1062" t="s">
        <v>117</v>
      </c>
      <c r="P1062">
        <v>96950</v>
      </c>
      <c r="Q1062" t="s">
        <v>118</v>
      </c>
      <c r="R1062" t="s">
        <v>404</v>
      </c>
      <c r="S1062">
        <v>16702342027</v>
      </c>
      <c r="U1062">
        <v>51731</v>
      </c>
      <c r="V1062" t="s">
        <v>120</v>
      </c>
      <c r="X1062" t="s">
        <v>4351</v>
      </c>
      <c r="Y1062" t="s">
        <v>4352</v>
      </c>
      <c r="Z1062" t="s">
        <v>4353</v>
      </c>
      <c r="AA1062" t="s">
        <v>4354</v>
      </c>
      <c r="AB1062" t="s">
        <v>4350</v>
      </c>
      <c r="AC1062" t="s">
        <v>4206</v>
      </c>
      <c r="AD1062" t="s">
        <v>154</v>
      </c>
      <c r="AE1062" t="s">
        <v>117</v>
      </c>
      <c r="AF1062">
        <v>96950</v>
      </c>
      <c r="AG1062" t="s">
        <v>118</v>
      </c>
      <c r="AI1062">
        <v>16702342027</v>
      </c>
      <c r="AK1062" t="s">
        <v>3222</v>
      </c>
      <c r="BC1062" t="str">
        <f>"49-2098.00"</f>
        <v>49-2098.00</v>
      </c>
      <c r="BD1062" t="s">
        <v>5572</v>
      </c>
      <c r="BE1062" t="s">
        <v>5647</v>
      </c>
      <c r="BF1062" t="s">
        <v>5572</v>
      </c>
      <c r="BG1062">
        <v>2</v>
      </c>
      <c r="BH1062">
        <v>1</v>
      </c>
      <c r="BI1062" s="1">
        <v>44197</v>
      </c>
      <c r="BJ1062" s="1">
        <v>44561</v>
      </c>
      <c r="BK1062" s="1">
        <v>44218</v>
      </c>
      <c r="BL1062" s="1">
        <v>44561</v>
      </c>
      <c r="BM1062">
        <v>40</v>
      </c>
      <c r="BN1062">
        <v>0</v>
      </c>
      <c r="BO1062">
        <v>8</v>
      </c>
      <c r="BP1062">
        <v>8</v>
      </c>
      <c r="BQ1062">
        <v>8</v>
      </c>
      <c r="BR1062">
        <v>8</v>
      </c>
      <c r="BS1062">
        <v>8</v>
      </c>
      <c r="BT1062">
        <v>0</v>
      </c>
      <c r="BU1062" t="str">
        <f>"8:00 AM"</f>
        <v>8:00 AM</v>
      </c>
      <c r="BV1062" t="str">
        <f t="shared" ref="BV1062:BV1068" si="56">"5:00 PM"</f>
        <v>5:00 PM</v>
      </c>
      <c r="BW1062" t="s">
        <v>128</v>
      </c>
      <c r="BX1062">
        <v>0</v>
      </c>
      <c r="BY1062">
        <v>12</v>
      </c>
      <c r="BZ1062" t="s">
        <v>111</v>
      </c>
      <c r="CA1062">
        <v>0</v>
      </c>
      <c r="CB1062" t="s">
        <v>5648</v>
      </c>
      <c r="CC1062" t="s">
        <v>5649</v>
      </c>
      <c r="CE1062" t="s">
        <v>154</v>
      </c>
      <c r="CF1062" t="s">
        <v>117</v>
      </c>
      <c r="CG1062">
        <v>96950</v>
      </c>
      <c r="CH1062" s="3">
        <v>14.63</v>
      </c>
      <c r="CI1062" s="3">
        <v>14.63</v>
      </c>
      <c r="CJ1062" s="3">
        <v>21.95</v>
      </c>
      <c r="CK1062" s="3">
        <v>21.95</v>
      </c>
      <c r="CL1062" t="s">
        <v>132</v>
      </c>
      <c r="CM1062" t="s">
        <v>162</v>
      </c>
      <c r="CN1062" t="s">
        <v>133</v>
      </c>
      <c r="CP1062" t="s">
        <v>134</v>
      </c>
      <c r="CQ1062" t="s">
        <v>134</v>
      </c>
      <c r="CR1062" t="s">
        <v>111</v>
      </c>
      <c r="CS1062" t="s">
        <v>134</v>
      </c>
      <c r="CT1062" t="s">
        <v>119</v>
      </c>
      <c r="CU1062" t="s">
        <v>134</v>
      </c>
      <c r="CV1062" t="s">
        <v>119</v>
      </c>
      <c r="CW1062" t="s">
        <v>5650</v>
      </c>
      <c r="CX1062">
        <v>16702346600</v>
      </c>
      <c r="CY1062" t="s">
        <v>119</v>
      </c>
      <c r="CZ1062" t="s">
        <v>5651</v>
      </c>
      <c r="DA1062" t="s">
        <v>134</v>
      </c>
      <c r="DB1062" t="s">
        <v>111</v>
      </c>
    </row>
    <row r="1063" spans="1:111" ht="15" customHeight="1" x14ac:dyDescent="0.25">
      <c r="A1063" t="s">
        <v>8063</v>
      </c>
      <c r="B1063" t="s">
        <v>137</v>
      </c>
      <c r="C1063" s="1">
        <v>44153.99076828704</v>
      </c>
      <c r="D1063" s="1">
        <v>44195</v>
      </c>
      <c r="E1063" t="s">
        <v>138</v>
      </c>
      <c r="F1063" s="1">
        <v>44104.833333333336</v>
      </c>
      <c r="G1063" t="s">
        <v>134</v>
      </c>
      <c r="H1063" t="s">
        <v>111</v>
      </c>
      <c r="I1063" t="s">
        <v>111</v>
      </c>
      <c r="J1063" t="s">
        <v>4708</v>
      </c>
      <c r="K1063" t="s">
        <v>4709</v>
      </c>
      <c r="L1063" t="s">
        <v>4710</v>
      </c>
      <c r="N1063" t="s">
        <v>116</v>
      </c>
      <c r="O1063" t="s">
        <v>117</v>
      </c>
      <c r="P1063">
        <v>96950</v>
      </c>
      <c r="Q1063" t="s">
        <v>118</v>
      </c>
      <c r="S1063">
        <v>16717774622</v>
      </c>
      <c r="T1063">
        <v>4622</v>
      </c>
      <c r="U1063">
        <v>56144</v>
      </c>
      <c r="V1063" t="s">
        <v>120</v>
      </c>
      <c r="X1063" t="s">
        <v>4711</v>
      </c>
      <c r="Y1063" t="s">
        <v>3757</v>
      </c>
      <c r="Z1063" t="s">
        <v>4712</v>
      </c>
      <c r="AA1063" t="s">
        <v>4713</v>
      </c>
      <c r="AB1063" t="s">
        <v>4714</v>
      </c>
      <c r="AC1063" t="s">
        <v>4715</v>
      </c>
      <c r="AD1063" t="s">
        <v>1831</v>
      </c>
      <c r="AE1063" t="s">
        <v>410</v>
      </c>
      <c r="AF1063">
        <v>96910</v>
      </c>
      <c r="AG1063" t="s">
        <v>118</v>
      </c>
      <c r="AI1063">
        <v>16717774622</v>
      </c>
      <c r="AJ1063">
        <v>4682</v>
      </c>
      <c r="AK1063" t="s">
        <v>4716</v>
      </c>
      <c r="BC1063" t="str">
        <f>"43-9021.00"</f>
        <v>43-9021.00</v>
      </c>
      <c r="BD1063" t="s">
        <v>4717</v>
      </c>
      <c r="BE1063" t="s">
        <v>4718</v>
      </c>
      <c r="BF1063" t="s">
        <v>4719</v>
      </c>
      <c r="BG1063">
        <v>1</v>
      </c>
      <c r="BH1063">
        <v>1</v>
      </c>
      <c r="BI1063" s="1">
        <v>44166</v>
      </c>
      <c r="BJ1063" s="1">
        <v>45230</v>
      </c>
      <c r="BK1063" s="1">
        <v>44195</v>
      </c>
      <c r="BL1063" s="1">
        <v>45230</v>
      </c>
      <c r="BM1063">
        <v>35</v>
      </c>
      <c r="BN1063">
        <v>0</v>
      </c>
      <c r="BO1063">
        <v>7</v>
      </c>
      <c r="BP1063">
        <v>7</v>
      </c>
      <c r="BQ1063">
        <v>7</v>
      </c>
      <c r="BR1063">
        <v>7</v>
      </c>
      <c r="BS1063">
        <v>7</v>
      </c>
      <c r="BT1063">
        <v>0</v>
      </c>
      <c r="BU1063" t="str">
        <f>"9:00 AM"</f>
        <v>9:00 AM</v>
      </c>
      <c r="BV1063" t="str">
        <f t="shared" si="56"/>
        <v>5:00 PM</v>
      </c>
      <c r="BW1063" t="s">
        <v>128</v>
      </c>
      <c r="BX1063">
        <v>0</v>
      </c>
      <c r="BY1063">
        <v>12</v>
      </c>
      <c r="BZ1063" t="s">
        <v>111</v>
      </c>
      <c r="CA1063">
        <v>0</v>
      </c>
      <c r="CB1063" t="s">
        <v>8064</v>
      </c>
      <c r="CC1063" t="s">
        <v>4710</v>
      </c>
      <c r="CE1063" t="s">
        <v>116</v>
      </c>
      <c r="CF1063" t="s">
        <v>117</v>
      </c>
      <c r="CG1063">
        <v>96950</v>
      </c>
      <c r="CH1063" s="3">
        <v>12.35</v>
      </c>
      <c r="CI1063" s="3">
        <v>12.35</v>
      </c>
      <c r="CL1063" t="s">
        <v>132</v>
      </c>
      <c r="CN1063" t="s">
        <v>133</v>
      </c>
      <c r="CP1063" t="s">
        <v>111</v>
      </c>
      <c r="CQ1063" t="s">
        <v>134</v>
      </c>
      <c r="CR1063" t="s">
        <v>134</v>
      </c>
      <c r="CS1063" t="s">
        <v>111</v>
      </c>
      <c r="CT1063" t="s">
        <v>119</v>
      </c>
      <c r="CU1063" t="s">
        <v>134</v>
      </c>
      <c r="CV1063" t="s">
        <v>119</v>
      </c>
      <c r="CW1063" t="s">
        <v>4721</v>
      </c>
      <c r="CX1063">
        <v>16714754682</v>
      </c>
      <c r="CY1063" t="s">
        <v>4716</v>
      </c>
      <c r="CZ1063" t="s">
        <v>119</v>
      </c>
      <c r="DA1063" t="s">
        <v>134</v>
      </c>
      <c r="DB1063" t="s">
        <v>111</v>
      </c>
    </row>
    <row r="1064" spans="1:111" ht="15" customHeight="1" x14ac:dyDescent="0.25">
      <c r="A1064" t="s">
        <v>4670</v>
      </c>
      <c r="B1064" t="s">
        <v>137</v>
      </c>
      <c r="C1064" s="1">
        <v>44154.00227824074</v>
      </c>
      <c r="D1064" s="1">
        <v>44186</v>
      </c>
      <c r="E1064" t="s">
        <v>138</v>
      </c>
      <c r="F1064" s="1">
        <v>44098.833333333336</v>
      </c>
      <c r="G1064" t="s">
        <v>111</v>
      </c>
      <c r="H1064" t="s">
        <v>111</v>
      </c>
      <c r="I1064" t="s">
        <v>111</v>
      </c>
      <c r="J1064" t="s">
        <v>4671</v>
      </c>
      <c r="K1064" t="s">
        <v>4672</v>
      </c>
      <c r="L1064" t="s">
        <v>4673</v>
      </c>
      <c r="M1064" t="s">
        <v>4674</v>
      </c>
      <c r="N1064" t="s">
        <v>154</v>
      </c>
      <c r="O1064" t="s">
        <v>117</v>
      </c>
      <c r="P1064">
        <v>96950</v>
      </c>
      <c r="Q1064" t="s">
        <v>118</v>
      </c>
      <c r="S1064">
        <v>16702356533</v>
      </c>
      <c r="U1064">
        <v>561320</v>
      </c>
      <c r="V1064" t="s">
        <v>421</v>
      </c>
      <c r="W1064" t="s">
        <v>134</v>
      </c>
      <c r="X1064" t="s">
        <v>4675</v>
      </c>
      <c r="Y1064" t="s">
        <v>1352</v>
      </c>
      <c r="Z1064" t="s">
        <v>2123</v>
      </c>
      <c r="AA1064" t="s">
        <v>174</v>
      </c>
      <c r="AB1064" t="s">
        <v>4676</v>
      </c>
      <c r="AC1064" t="s">
        <v>4260</v>
      </c>
      <c r="AD1064" t="s">
        <v>154</v>
      </c>
      <c r="AE1064" t="s">
        <v>117</v>
      </c>
      <c r="AF1064">
        <v>96950</v>
      </c>
      <c r="AG1064" t="s">
        <v>118</v>
      </c>
      <c r="AI1064">
        <v>16702356533</v>
      </c>
      <c r="AK1064" t="s">
        <v>4677</v>
      </c>
      <c r="BC1064" t="str">
        <f>"37-2011.00"</f>
        <v>37-2011.00</v>
      </c>
      <c r="BD1064" t="s">
        <v>898</v>
      </c>
      <c r="BE1064" t="s">
        <v>4678</v>
      </c>
      <c r="BF1064" t="s">
        <v>4042</v>
      </c>
      <c r="BG1064">
        <v>2</v>
      </c>
      <c r="BH1064">
        <v>2</v>
      </c>
      <c r="BI1064" s="1">
        <v>44100</v>
      </c>
      <c r="BJ1064" s="1">
        <v>44464</v>
      </c>
      <c r="BK1064" s="1">
        <v>44186</v>
      </c>
      <c r="BL1064" s="1">
        <v>44464</v>
      </c>
      <c r="BM1064">
        <v>40</v>
      </c>
      <c r="BN1064">
        <v>0</v>
      </c>
      <c r="BO1064">
        <v>8</v>
      </c>
      <c r="BP1064">
        <v>8</v>
      </c>
      <c r="BQ1064">
        <v>8</v>
      </c>
      <c r="BR1064">
        <v>8</v>
      </c>
      <c r="BS1064">
        <v>8</v>
      </c>
      <c r="BT1064">
        <v>0</v>
      </c>
      <c r="BU1064" t="str">
        <f>"8:00 AM"</f>
        <v>8:00 AM</v>
      </c>
      <c r="BV1064" t="str">
        <f t="shared" si="56"/>
        <v>5:00 PM</v>
      </c>
      <c r="BW1064" t="s">
        <v>162</v>
      </c>
      <c r="BX1064">
        <v>0</v>
      </c>
      <c r="BY1064">
        <v>12</v>
      </c>
      <c r="BZ1064" t="s">
        <v>111</v>
      </c>
      <c r="CA1064">
        <v>0</v>
      </c>
      <c r="CB1064" t="s">
        <v>4679</v>
      </c>
      <c r="CC1064" t="s">
        <v>4680</v>
      </c>
      <c r="CD1064" t="s">
        <v>4681</v>
      </c>
      <c r="CE1064" t="s">
        <v>154</v>
      </c>
      <c r="CF1064" t="s">
        <v>117</v>
      </c>
      <c r="CG1064">
        <v>96950</v>
      </c>
      <c r="CH1064" s="3">
        <v>10.42</v>
      </c>
      <c r="CI1064" s="3">
        <v>10.42</v>
      </c>
      <c r="CJ1064" s="3">
        <v>15.63</v>
      </c>
      <c r="CK1064" s="3">
        <v>15.63</v>
      </c>
      <c r="CL1064" t="s">
        <v>132</v>
      </c>
      <c r="CM1064" t="s">
        <v>119</v>
      </c>
      <c r="CN1064" t="s">
        <v>133</v>
      </c>
      <c r="CP1064" t="s">
        <v>111</v>
      </c>
      <c r="CQ1064" t="s">
        <v>134</v>
      </c>
      <c r="CR1064" t="s">
        <v>134</v>
      </c>
      <c r="CS1064" t="s">
        <v>134</v>
      </c>
      <c r="CT1064" t="s">
        <v>119</v>
      </c>
      <c r="CU1064" t="s">
        <v>134</v>
      </c>
      <c r="CV1064" t="s">
        <v>134</v>
      </c>
      <c r="CW1064" t="s">
        <v>4682</v>
      </c>
      <c r="CX1064">
        <v>16702356533</v>
      </c>
      <c r="CY1064" t="s">
        <v>4677</v>
      </c>
      <c r="CZ1064" t="s">
        <v>335</v>
      </c>
      <c r="DA1064" t="s">
        <v>134</v>
      </c>
      <c r="DB1064" t="s">
        <v>134</v>
      </c>
    </row>
    <row r="1065" spans="1:111" ht="15" customHeight="1" x14ac:dyDescent="0.25">
      <c r="A1065" t="s">
        <v>5434</v>
      </c>
      <c r="B1065" t="s">
        <v>193</v>
      </c>
      <c r="C1065" s="1">
        <v>44154.029829513885</v>
      </c>
      <c r="D1065" s="1">
        <v>44207</v>
      </c>
      <c r="E1065" t="s">
        <v>110</v>
      </c>
      <c r="G1065" t="s">
        <v>111</v>
      </c>
      <c r="H1065" t="s">
        <v>111</v>
      </c>
      <c r="I1065" t="s">
        <v>111</v>
      </c>
      <c r="J1065" t="s">
        <v>5435</v>
      </c>
      <c r="K1065" t="s">
        <v>4530</v>
      </c>
      <c r="L1065" t="s">
        <v>4531</v>
      </c>
      <c r="N1065" t="s">
        <v>260</v>
      </c>
      <c r="O1065" t="s">
        <v>117</v>
      </c>
      <c r="P1065">
        <v>96950</v>
      </c>
      <c r="Q1065" t="s">
        <v>118</v>
      </c>
      <c r="S1065">
        <v>16704834693</v>
      </c>
      <c r="U1065">
        <v>721199</v>
      </c>
      <c r="V1065" t="s">
        <v>120</v>
      </c>
      <c r="X1065" t="s">
        <v>1947</v>
      </c>
      <c r="Y1065" t="s">
        <v>4532</v>
      </c>
      <c r="AA1065" t="s">
        <v>123</v>
      </c>
      <c r="AB1065" t="s">
        <v>4531</v>
      </c>
      <c r="AD1065" t="s">
        <v>116</v>
      </c>
      <c r="AE1065" t="s">
        <v>117</v>
      </c>
      <c r="AF1065">
        <v>96950</v>
      </c>
      <c r="AG1065" t="s">
        <v>118</v>
      </c>
      <c r="AI1065">
        <v>16704834693</v>
      </c>
      <c r="AK1065" t="s">
        <v>4533</v>
      </c>
      <c r="BC1065" t="str">
        <f>"43-4081.00"</f>
        <v>43-4081.00</v>
      </c>
      <c r="BD1065" t="s">
        <v>2231</v>
      </c>
      <c r="BE1065" t="s">
        <v>5436</v>
      </c>
      <c r="BF1065" t="s">
        <v>5437</v>
      </c>
      <c r="BG1065">
        <v>2</v>
      </c>
      <c r="BI1065" s="1">
        <v>44166</v>
      </c>
      <c r="BJ1065" s="1">
        <v>44469</v>
      </c>
      <c r="BM1065">
        <v>40</v>
      </c>
      <c r="BN1065">
        <v>0</v>
      </c>
      <c r="BO1065">
        <v>8</v>
      </c>
      <c r="BP1065">
        <v>8</v>
      </c>
      <c r="BQ1065">
        <v>8</v>
      </c>
      <c r="BR1065">
        <v>8</v>
      </c>
      <c r="BS1065">
        <v>8</v>
      </c>
      <c r="BT1065">
        <v>0</v>
      </c>
      <c r="BU1065" t="str">
        <f>"8:00 AM"</f>
        <v>8:00 AM</v>
      </c>
      <c r="BV1065" t="str">
        <f t="shared" si="56"/>
        <v>5:00 PM</v>
      </c>
      <c r="BW1065" t="s">
        <v>128</v>
      </c>
      <c r="BX1065">
        <v>0</v>
      </c>
      <c r="BY1065">
        <v>12</v>
      </c>
      <c r="BZ1065" t="s">
        <v>111</v>
      </c>
      <c r="CA1065">
        <v>0</v>
      </c>
      <c r="CB1065" t="s">
        <v>5438</v>
      </c>
      <c r="CC1065" t="s">
        <v>5439</v>
      </c>
      <c r="CE1065" t="s">
        <v>116</v>
      </c>
      <c r="CF1065" t="s">
        <v>117</v>
      </c>
      <c r="CG1065">
        <v>96950</v>
      </c>
      <c r="CH1065" s="3">
        <v>9.7200000000000006</v>
      </c>
      <c r="CI1065" s="3">
        <v>9.7200000000000006</v>
      </c>
      <c r="CJ1065" s="3">
        <v>14.58</v>
      </c>
      <c r="CK1065" s="3">
        <v>14.58</v>
      </c>
      <c r="CL1065" t="s">
        <v>132</v>
      </c>
      <c r="CM1065" t="s">
        <v>286</v>
      </c>
      <c r="CN1065" t="s">
        <v>133</v>
      </c>
      <c r="CP1065" t="s">
        <v>111</v>
      </c>
      <c r="CQ1065" t="s">
        <v>134</v>
      </c>
      <c r="CR1065" t="s">
        <v>134</v>
      </c>
      <c r="CS1065" t="s">
        <v>134</v>
      </c>
      <c r="CT1065" t="s">
        <v>119</v>
      </c>
      <c r="CU1065" t="s">
        <v>134</v>
      </c>
      <c r="CV1065" t="s">
        <v>134</v>
      </c>
      <c r="CW1065" t="s">
        <v>5440</v>
      </c>
      <c r="CX1065">
        <v>16704834693</v>
      </c>
      <c r="CY1065" t="s">
        <v>4533</v>
      </c>
      <c r="CZ1065" t="s">
        <v>119</v>
      </c>
      <c r="DA1065" t="s">
        <v>134</v>
      </c>
      <c r="DB1065" t="s">
        <v>111</v>
      </c>
      <c r="DC1065" t="s">
        <v>1947</v>
      </c>
      <c r="DD1065" t="s">
        <v>4532</v>
      </c>
      <c r="DF1065" t="s">
        <v>4539</v>
      </c>
      <c r="DG1065" t="s">
        <v>4533</v>
      </c>
    </row>
    <row r="1066" spans="1:111" ht="15" customHeight="1" x14ac:dyDescent="0.25">
      <c r="A1066" t="s">
        <v>7233</v>
      </c>
      <c r="B1066" t="s">
        <v>137</v>
      </c>
      <c r="C1066" s="1">
        <v>44154.044770486114</v>
      </c>
      <c r="D1066" s="1">
        <v>44183</v>
      </c>
      <c r="E1066" t="s">
        <v>110</v>
      </c>
      <c r="G1066" t="s">
        <v>111</v>
      </c>
      <c r="H1066" t="s">
        <v>111</v>
      </c>
      <c r="I1066" t="s">
        <v>111</v>
      </c>
      <c r="J1066" t="s">
        <v>5657</v>
      </c>
      <c r="K1066" t="s">
        <v>7234</v>
      </c>
      <c r="L1066" t="s">
        <v>4531</v>
      </c>
      <c r="N1066" t="s">
        <v>116</v>
      </c>
      <c r="O1066" t="s">
        <v>117</v>
      </c>
      <c r="P1066">
        <v>96950</v>
      </c>
      <c r="Q1066" t="s">
        <v>118</v>
      </c>
      <c r="S1066">
        <v>16702886108</v>
      </c>
      <c r="U1066">
        <v>236220</v>
      </c>
      <c r="V1066" t="s">
        <v>120</v>
      </c>
      <c r="X1066" t="s">
        <v>1947</v>
      </c>
      <c r="Y1066" t="s">
        <v>4532</v>
      </c>
      <c r="AA1066" t="s">
        <v>123</v>
      </c>
      <c r="AB1066" t="s">
        <v>4531</v>
      </c>
      <c r="AD1066" t="s">
        <v>116</v>
      </c>
      <c r="AE1066" t="s">
        <v>117</v>
      </c>
      <c r="AF1066">
        <v>96950</v>
      </c>
      <c r="AG1066" t="s">
        <v>118</v>
      </c>
      <c r="AI1066">
        <v>16702886108</v>
      </c>
      <c r="AK1066" t="s">
        <v>5660</v>
      </c>
      <c r="BC1066" t="str">
        <f>"49-9071.00"</f>
        <v>49-9071.00</v>
      </c>
      <c r="BD1066" t="s">
        <v>125</v>
      </c>
      <c r="BE1066" t="s">
        <v>7235</v>
      </c>
      <c r="BF1066" t="s">
        <v>7236</v>
      </c>
      <c r="BG1066">
        <v>10</v>
      </c>
      <c r="BH1066">
        <v>10</v>
      </c>
      <c r="BI1066" s="1">
        <v>44166</v>
      </c>
      <c r="BJ1066" s="1">
        <v>44469</v>
      </c>
      <c r="BK1066" s="1">
        <v>44183</v>
      </c>
      <c r="BL1066" s="1">
        <v>44469</v>
      </c>
      <c r="BM1066">
        <v>40</v>
      </c>
      <c r="BN1066">
        <v>0</v>
      </c>
      <c r="BO1066">
        <v>8</v>
      </c>
      <c r="BP1066">
        <v>8</v>
      </c>
      <c r="BQ1066">
        <v>8</v>
      </c>
      <c r="BR1066">
        <v>8</v>
      </c>
      <c r="BS1066">
        <v>8</v>
      </c>
      <c r="BT1066">
        <v>0</v>
      </c>
      <c r="BU1066" t="str">
        <f>"8:00 AM"</f>
        <v>8:00 AM</v>
      </c>
      <c r="BV1066" t="str">
        <f t="shared" si="56"/>
        <v>5:00 PM</v>
      </c>
      <c r="BW1066" t="s">
        <v>128</v>
      </c>
      <c r="BX1066">
        <v>0</v>
      </c>
      <c r="BY1066">
        <v>12</v>
      </c>
      <c r="BZ1066" t="s">
        <v>111</v>
      </c>
      <c r="CA1066">
        <v>0</v>
      </c>
      <c r="CB1066" t="s">
        <v>7237</v>
      </c>
      <c r="CC1066" t="s">
        <v>5664</v>
      </c>
      <c r="CE1066" t="s">
        <v>116</v>
      </c>
      <c r="CF1066" t="s">
        <v>117</v>
      </c>
      <c r="CG1066">
        <v>96950</v>
      </c>
      <c r="CH1066" s="3">
        <v>8.7100000000000009</v>
      </c>
      <c r="CI1066" s="3">
        <v>8.7100000000000009</v>
      </c>
      <c r="CJ1066" s="3">
        <v>13.07</v>
      </c>
      <c r="CK1066" s="3">
        <v>13.07</v>
      </c>
      <c r="CL1066" t="s">
        <v>132</v>
      </c>
      <c r="CM1066" t="s">
        <v>286</v>
      </c>
      <c r="CN1066" t="s">
        <v>133</v>
      </c>
      <c r="CP1066" t="s">
        <v>111</v>
      </c>
      <c r="CQ1066" t="s">
        <v>134</v>
      </c>
      <c r="CR1066" t="s">
        <v>134</v>
      </c>
      <c r="CS1066" t="s">
        <v>134</v>
      </c>
      <c r="CT1066" t="s">
        <v>119</v>
      </c>
      <c r="CU1066" t="s">
        <v>134</v>
      </c>
      <c r="CV1066" t="s">
        <v>134</v>
      </c>
      <c r="CW1066" t="s">
        <v>7238</v>
      </c>
      <c r="CX1066">
        <v>16702886108</v>
      </c>
      <c r="CY1066" t="s">
        <v>5660</v>
      </c>
      <c r="CZ1066" t="s">
        <v>119</v>
      </c>
      <c r="DA1066" t="s">
        <v>134</v>
      </c>
      <c r="DB1066" t="s">
        <v>111</v>
      </c>
      <c r="DC1066" t="s">
        <v>1947</v>
      </c>
      <c r="DD1066" t="s">
        <v>4532</v>
      </c>
      <c r="DF1066" t="s">
        <v>5657</v>
      </c>
      <c r="DG1066" t="s">
        <v>5660</v>
      </c>
    </row>
    <row r="1067" spans="1:111" ht="15" customHeight="1" x14ac:dyDescent="0.25">
      <c r="A1067" t="s">
        <v>5925</v>
      </c>
      <c r="B1067" t="s">
        <v>137</v>
      </c>
      <c r="C1067" s="1">
        <v>44154.845136226853</v>
      </c>
      <c r="D1067" s="1">
        <v>44201</v>
      </c>
      <c r="E1067" t="s">
        <v>138</v>
      </c>
      <c r="F1067" s="1">
        <v>44103.833333333336</v>
      </c>
      <c r="G1067" t="s">
        <v>134</v>
      </c>
      <c r="H1067" t="s">
        <v>111</v>
      </c>
      <c r="I1067" t="s">
        <v>111</v>
      </c>
      <c r="J1067" t="s">
        <v>3498</v>
      </c>
      <c r="K1067" t="s">
        <v>3499</v>
      </c>
      <c r="L1067" t="s">
        <v>5926</v>
      </c>
      <c r="M1067" t="s">
        <v>3018</v>
      </c>
      <c r="N1067" t="s">
        <v>154</v>
      </c>
      <c r="O1067" t="s">
        <v>117</v>
      </c>
      <c r="P1067">
        <v>96950</v>
      </c>
      <c r="Q1067" t="s">
        <v>118</v>
      </c>
      <c r="R1067" t="s">
        <v>117</v>
      </c>
      <c r="S1067">
        <v>16702345031</v>
      </c>
      <c r="U1067">
        <v>445120</v>
      </c>
      <c r="V1067" t="s">
        <v>120</v>
      </c>
      <c r="X1067" t="s">
        <v>2875</v>
      </c>
      <c r="Y1067" t="s">
        <v>2876</v>
      </c>
      <c r="Z1067" t="s">
        <v>3501</v>
      </c>
      <c r="AA1067" t="s">
        <v>202</v>
      </c>
      <c r="AB1067" t="s">
        <v>3502</v>
      </c>
      <c r="AC1067" t="s">
        <v>119</v>
      </c>
      <c r="AD1067" t="s">
        <v>116</v>
      </c>
      <c r="AE1067" t="s">
        <v>117</v>
      </c>
      <c r="AF1067">
        <v>96950</v>
      </c>
      <c r="AG1067" t="s">
        <v>118</v>
      </c>
      <c r="AH1067" t="s">
        <v>117</v>
      </c>
      <c r="AI1067">
        <v>16702358233</v>
      </c>
      <c r="AK1067" t="s">
        <v>3503</v>
      </c>
      <c r="BC1067" t="str">
        <f>"43-3031.00"</f>
        <v>43-3031.00</v>
      </c>
      <c r="BD1067" t="s">
        <v>176</v>
      </c>
      <c r="BE1067" t="s">
        <v>5927</v>
      </c>
      <c r="BF1067" t="s">
        <v>555</v>
      </c>
      <c r="BG1067">
        <v>1</v>
      </c>
      <c r="BH1067">
        <v>1</v>
      </c>
      <c r="BI1067" s="1">
        <v>44105</v>
      </c>
      <c r="BJ1067" s="1">
        <v>45199</v>
      </c>
      <c r="BK1067" s="1">
        <v>44202</v>
      </c>
      <c r="BL1067" s="1">
        <v>45199</v>
      </c>
      <c r="BM1067">
        <v>40</v>
      </c>
      <c r="BN1067">
        <v>0</v>
      </c>
      <c r="BO1067">
        <v>8</v>
      </c>
      <c r="BP1067">
        <v>8</v>
      </c>
      <c r="BQ1067">
        <v>8</v>
      </c>
      <c r="BR1067">
        <v>8</v>
      </c>
      <c r="BS1067">
        <v>8</v>
      </c>
      <c r="BT1067">
        <v>0</v>
      </c>
      <c r="BU1067" t="str">
        <f>"8:00 AM"</f>
        <v>8:00 AM</v>
      </c>
      <c r="BV1067" t="str">
        <f t="shared" si="56"/>
        <v>5:00 PM</v>
      </c>
      <c r="BW1067" t="s">
        <v>349</v>
      </c>
      <c r="BX1067">
        <v>0</v>
      </c>
      <c r="BY1067">
        <v>12</v>
      </c>
      <c r="BZ1067" t="s">
        <v>111</v>
      </c>
      <c r="CA1067">
        <v>0</v>
      </c>
      <c r="CB1067" t="s">
        <v>5928</v>
      </c>
      <c r="CC1067" t="s">
        <v>5926</v>
      </c>
      <c r="CD1067" t="s">
        <v>119</v>
      </c>
      <c r="CE1067" t="s">
        <v>154</v>
      </c>
      <c r="CF1067" t="s">
        <v>117</v>
      </c>
      <c r="CG1067">
        <v>96950</v>
      </c>
      <c r="CH1067" s="3">
        <v>9.49</v>
      </c>
      <c r="CI1067" s="3">
        <v>9.49</v>
      </c>
      <c r="CJ1067" s="3">
        <v>14.24</v>
      </c>
      <c r="CK1067" s="3">
        <v>14.24</v>
      </c>
      <c r="CL1067" t="s">
        <v>132</v>
      </c>
      <c r="CM1067" t="s">
        <v>119</v>
      </c>
      <c r="CN1067" t="s">
        <v>133</v>
      </c>
      <c r="CP1067" t="s">
        <v>111</v>
      </c>
      <c r="CQ1067" t="s">
        <v>134</v>
      </c>
      <c r="CR1067" t="s">
        <v>111</v>
      </c>
      <c r="CS1067" t="s">
        <v>134</v>
      </c>
      <c r="CT1067" t="s">
        <v>119</v>
      </c>
      <c r="CU1067" t="s">
        <v>134</v>
      </c>
      <c r="CV1067" t="s">
        <v>119</v>
      </c>
      <c r="CW1067" t="s">
        <v>119</v>
      </c>
      <c r="CX1067">
        <v>16702345031</v>
      </c>
      <c r="CY1067" t="s">
        <v>3503</v>
      </c>
      <c r="CZ1067" t="s">
        <v>119</v>
      </c>
      <c r="DA1067" t="s">
        <v>134</v>
      </c>
      <c r="DB1067" t="s">
        <v>111</v>
      </c>
      <c r="DC1067" t="s">
        <v>2875</v>
      </c>
      <c r="DD1067" t="s">
        <v>2876</v>
      </c>
      <c r="DE1067" t="s">
        <v>2123</v>
      </c>
      <c r="DF1067" t="s">
        <v>5929</v>
      </c>
      <c r="DG1067" t="s">
        <v>3503</v>
      </c>
    </row>
    <row r="1068" spans="1:111" ht="15" customHeight="1" x14ac:dyDescent="0.25">
      <c r="A1068" t="s">
        <v>6747</v>
      </c>
      <c r="B1068" t="s">
        <v>137</v>
      </c>
      <c r="C1068" s="1">
        <v>44154.867582060186</v>
      </c>
      <c r="D1068" s="1">
        <v>44201</v>
      </c>
      <c r="E1068" t="s">
        <v>138</v>
      </c>
      <c r="F1068" s="1">
        <v>44103.833333333336</v>
      </c>
      <c r="G1068" t="s">
        <v>134</v>
      </c>
      <c r="H1068" t="s">
        <v>111</v>
      </c>
      <c r="I1068" t="s">
        <v>111</v>
      </c>
      <c r="J1068" t="s">
        <v>3498</v>
      </c>
      <c r="K1068" t="s">
        <v>4641</v>
      </c>
      <c r="L1068" t="s">
        <v>4647</v>
      </c>
      <c r="M1068" t="s">
        <v>6748</v>
      </c>
      <c r="N1068" t="s">
        <v>154</v>
      </c>
      <c r="O1068" t="s">
        <v>117</v>
      </c>
      <c r="P1068">
        <v>96950</v>
      </c>
      <c r="Q1068" t="s">
        <v>118</v>
      </c>
      <c r="R1068" t="s">
        <v>117</v>
      </c>
      <c r="S1068">
        <v>16702358233</v>
      </c>
      <c r="U1068">
        <v>811111</v>
      </c>
      <c r="V1068" t="s">
        <v>120</v>
      </c>
      <c r="X1068" t="s">
        <v>2875</v>
      </c>
      <c r="Y1068" t="s">
        <v>2876</v>
      </c>
      <c r="Z1068" t="s">
        <v>3501</v>
      </c>
      <c r="AA1068" t="s">
        <v>202</v>
      </c>
      <c r="AB1068" t="s">
        <v>4647</v>
      </c>
      <c r="AC1068" t="s">
        <v>6748</v>
      </c>
      <c r="AD1068" t="s">
        <v>116</v>
      </c>
      <c r="AE1068" t="s">
        <v>117</v>
      </c>
      <c r="AF1068">
        <v>96950</v>
      </c>
      <c r="AG1068" t="s">
        <v>118</v>
      </c>
      <c r="AH1068" t="s">
        <v>117</v>
      </c>
      <c r="AI1068">
        <v>16702358233</v>
      </c>
      <c r="AK1068" t="s">
        <v>3503</v>
      </c>
      <c r="BC1068" t="str">
        <f>"49-3023.01"</f>
        <v>49-3023.01</v>
      </c>
      <c r="BD1068" t="s">
        <v>451</v>
      </c>
      <c r="BE1068" t="s">
        <v>6749</v>
      </c>
      <c r="BF1068" t="s">
        <v>4645</v>
      </c>
      <c r="BG1068">
        <v>2</v>
      </c>
      <c r="BH1068">
        <v>2</v>
      </c>
      <c r="BI1068" s="1">
        <v>44105</v>
      </c>
      <c r="BJ1068" s="1">
        <v>44469</v>
      </c>
      <c r="BK1068" s="1">
        <v>44202</v>
      </c>
      <c r="BL1068" s="1">
        <v>44469</v>
      </c>
      <c r="BM1068">
        <v>40</v>
      </c>
      <c r="BN1068">
        <v>0</v>
      </c>
      <c r="BO1068">
        <v>8</v>
      </c>
      <c r="BP1068">
        <v>8</v>
      </c>
      <c r="BQ1068">
        <v>8</v>
      </c>
      <c r="BR1068">
        <v>8</v>
      </c>
      <c r="BS1068">
        <v>8</v>
      </c>
      <c r="BT1068">
        <v>0</v>
      </c>
      <c r="BU1068" t="str">
        <f>"8:00 AM"</f>
        <v>8:00 AM</v>
      </c>
      <c r="BV1068" t="str">
        <f t="shared" si="56"/>
        <v>5:00 PM</v>
      </c>
      <c r="BW1068" t="s">
        <v>162</v>
      </c>
      <c r="BX1068">
        <v>0</v>
      </c>
      <c r="BY1068">
        <v>24</v>
      </c>
      <c r="BZ1068" t="s">
        <v>111</v>
      </c>
      <c r="CA1068">
        <v>0</v>
      </c>
      <c r="CB1068" t="s">
        <v>6750</v>
      </c>
      <c r="CC1068" t="s">
        <v>4647</v>
      </c>
      <c r="CD1068" t="s">
        <v>119</v>
      </c>
      <c r="CE1068" t="s">
        <v>154</v>
      </c>
      <c r="CF1068" t="s">
        <v>117</v>
      </c>
      <c r="CG1068">
        <v>96950</v>
      </c>
      <c r="CH1068" s="3">
        <v>8.75</v>
      </c>
      <c r="CI1068" s="3">
        <v>8.75</v>
      </c>
      <c r="CJ1068" s="3">
        <v>13.12</v>
      </c>
      <c r="CK1068" s="3">
        <v>13.12</v>
      </c>
      <c r="CL1068" t="s">
        <v>132</v>
      </c>
      <c r="CM1068" t="s">
        <v>119</v>
      </c>
      <c r="CN1068" t="s">
        <v>133</v>
      </c>
      <c r="CP1068" t="s">
        <v>111</v>
      </c>
      <c r="CQ1068" t="s">
        <v>134</v>
      </c>
      <c r="CR1068" t="s">
        <v>111</v>
      </c>
      <c r="CS1068" t="s">
        <v>134</v>
      </c>
      <c r="CT1068" t="s">
        <v>119</v>
      </c>
      <c r="CU1068" t="s">
        <v>134</v>
      </c>
      <c r="CV1068" t="s">
        <v>119</v>
      </c>
      <c r="CW1068" t="s">
        <v>119</v>
      </c>
      <c r="CX1068">
        <v>16702358233</v>
      </c>
      <c r="CY1068" t="s">
        <v>3503</v>
      </c>
      <c r="CZ1068" t="s">
        <v>119</v>
      </c>
      <c r="DA1068" t="s">
        <v>134</v>
      </c>
      <c r="DB1068" t="s">
        <v>111</v>
      </c>
      <c r="DC1068" t="s">
        <v>2875</v>
      </c>
      <c r="DD1068" t="s">
        <v>2876</v>
      </c>
      <c r="DE1068" t="s">
        <v>2123</v>
      </c>
      <c r="DF1068" t="s">
        <v>4641</v>
      </c>
      <c r="DG1068" t="s">
        <v>3503</v>
      </c>
    </row>
    <row r="1069" spans="1:111" ht="15" customHeight="1" x14ac:dyDescent="0.25">
      <c r="A1069" t="s">
        <v>3739</v>
      </c>
      <c r="B1069" t="s">
        <v>137</v>
      </c>
      <c r="C1069" s="1">
        <v>44154.884794791666</v>
      </c>
      <c r="D1069" s="1">
        <v>44183</v>
      </c>
      <c r="E1069" t="s">
        <v>110</v>
      </c>
      <c r="G1069" t="s">
        <v>111</v>
      </c>
      <c r="H1069" t="s">
        <v>111</v>
      </c>
      <c r="I1069" t="s">
        <v>111</v>
      </c>
      <c r="J1069" t="s">
        <v>1150</v>
      </c>
      <c r="K1069" t="s">
        <v>1151</v>
      </c>
      <c r="L1069" t="s">
        <v>1048</v>
      </c>
      <c r="N1069" t="s">
        <v>116</v>
      </c>
      <c r="O1069" t="s">
        <v>117</v>
      </c>
      <c r="P1069">
        <v>96950</v>
      </c>
      <c r="Q1069" t="s">
        <v>118</v>
      </c>
      <c r="S1069">
        <v>16702348011</v>
      </c>
      <c r="U1069">
        <v>445110</v>
      </c>
      <c r="V1069" t="s">
        <v>120</v>
      </c>
      <c r="X1069" t="s">
        <v>1049</v>
      </c>
      <c r="Y1069" t="s">
        <v>1050</v>
      </c>
      <c r="AA1069" t="s">
        <v>123</v>
      </c>
      <c r="AB1069" t="s">
        <v>3740</v>
      </c>
      <c r="AD1069" t="s">
        <v>116</v>
      </c>
      <c r="AE1069" t="s">
        <v>117</v>
      </c>
      <c r="AF1069">
        <v>96950</v>
      </c>
      <c r="AG1069" t="s">
        <v>118</v>
      </c>
      <c r="AI1069">
        <v>16702348011</v>
      </c>
      <c r="AK1069" t="s">
        <v>1153</v>
      </c>
      <c r="BC1069" t="str">
        <f>"43-5081.00"</f>
        <v>43-5081.00</v>
      </c>
      <c r="BD1069" t="s">
        <v>3741</v>
      </c>
      <c r="BE1069" t="s">
        <v>3742</v>
      </c>
      <c r="BF1069" t="s">
        <v>3743</v>
      </c>
      <c r="BG1069">
        <v>12</v>
      </c>
      <c r="BH1069">
        <v>12</v>
      </c>
      <c r="BI1069" s="1">
        <v>44181</v>
      </c>
      <c r="BJ1069" s="1">
        <v>44469</v>
      </c>
      <c r="BK1069" s="1">
        <v>44183</v>
      </c>
      <c r="BL1069" s="1">
        <v>44469</v>
      </c>
      <c r="BM1069">
        <v>35</v>
      </c>
      <c r="BN1069">
        <v>5</v>
      </c>
      <c r="BO1069">
        <v>5</v>
      </c>
      <c r="BP1069">
        <v>5</v>
      </c>
      <c r="BQ1069">
        <v>5</v>
      </c>
      <c r="BR1069">
        <v>5</v>
      </c>
      <c r="BS1069">
        <v>5</v>
      </c>
      <c r="BT1069">
        <v>5</v>
      </c>
      <c r="BU1069" t="str">
        <f>"6:00 AM"</f>
        <v>6:00 AM</v>
      </c>
      <c r="BV1069" t="str">
        <f>"12:00 PM"</f>
        <v>12:00 PM</v>
      </c>
      <c r="BW1069" t="s">
        <v>128</v>
      </c>
      <c r="BX1069">
        <v>0</v>
      </c>
      <c r="BY1069">
        <v>12</v>
      </c>
      <c r="BZ1069" t="s">
        <v>111</v>
      </c>
      <c r="CA1069">
        <v>0</v>
      </c>
      <c r="CB1069" s="2" t="s">
        <v>3744</v>
      </c>
      <c r="CC1069" t="s">
        <v>1048</v>
      </c>
      <c r="CE1069" t="s">
        <v>116</v>
      </c>
      <c r="CF1069" t="s">
        <v>117</v>
      </c>
      <c r="CG1069">
        <v>96950</v>
      </c>
      <c r="CH1069" s="3">
        <v>7.58</v>
      </c>
      <c r="CI1069" s="3">
        <v>7.93</v>
      </c>
      <c r="CJ1069" s="3">
        <v>11.37</v>
      </c>
      <c r="CK1069" s="3">
        <v>11.9</v>
      </c>
      <c r="CL1069" t="s">
        <v>132</v>
      </c>
      <c r="CM1069" t="s">
        <v>119</v>
      </c>
      <c r="CN1069" t="s">
        <v>133</v>
      </c>
      <c r="CP1069" t="s">
        <v>111</v>
      </c>
      <c r="CQ1069" t="s">
        <v>134</v>
      </c>
      <c r="CR1069" t="s">
        <v>111</v>
      </c>
      <c r="CS1069" t="s">
        <v>134</v>
      </c>
      <c r="CT1069" t="s">
        <v>119</v>
      </c>
      <c r="CU1069" t="s">
        <v>134</v>
      </c>
      <c r="CV1069" t="s">
        <v>119</v>
      </c>
      <c r="CW1069" t="s">
        <v>1158</v>
      </c>
      <c r="CX1069">
        <v>16702348011</v>
      </c>
      <c r="CY1069" t="s">
        <v>1153</v>
      </c>
      <c r="CZ1069" t="s">
        <v>119</v>
      </c>
      <c r="DA1069" t="s">
        <v>134</v>
      </c>
      <c r="DB1069" t="s">
        <v>111</v>
      </c>
    </row>
    <row r="1070" spans="1:111" ht="15" customHeight="1" x14ac:dyDescent="0.25">
      <c r="A1070" t="s">
        <v>3497</v>
      </c>
      <c r="B1070" t="s">
        <v>137</v>
      </c>
      <c r="C1070" s="1">
        <v>44154.980712037039</v>
      </c>
      <c r="D1070" s="1">
        <v>44201</v>
      </c>
      <c r="E1070" t="s">
        <v>138</v>
      </c>
      <c r="F1070" s="1">
        <v>44103.833333333336</v>
      </c>
      <c r="G1070" t="s">
        <v>134</v>
      </c>
      <c r="H1070" t="s">
        <v>111</v>
      </c>
      <c r="I1070" t="s">
        <v>111</v>
      </c>
      <c r="J1070" t="s">
        <v>3498</v>
      </c>
      <c r="K1070" t="s">
        <v>3499</v>
      </c>
      <c r="L1070" t="s">
        <v>3500</v>
      </c>
      <c r="M1070" t="s">
        <v>119</v>
      </c>
      <c r="N1070" t="s">
        <v>116</v>
      </c>
      <c r="O1070" t="s">
        <v>117</v>
      </c>
      <c r="P1070">
        <v>96950</v>
      </c>
      <c r="Q1070" t="s">
        <v>118</v>
      </c>
      <c r="R1070" t="s">
        <v>117</v>
      </c>
      <c r="S1070">
        <v>16702358233</v>
      </c>
      <c r="U1070">
        <v>44512</v>
      </c>
      <c r="V1070" t="s">
        <v>120</v>
      </c>
      <c r="X1070" t="s">
        <v>2875</v>
      </c>
      <c r="Y1070" t="s">
        <v>2876</v>
      </c>
      <c r="Z1070" t="s">
        <v>3501</v>
      </c>
      <c r="AA1070" t="s">
        <v>202</v>
      </c>
      <c r="AB1070" t="s">
        <v>3502</v>
      </c>
      <c r="AC1070" t="s">
        <v>119</v>
      </c>
      <c r="AD1070" t="s">
        <v>116</v>
      </c>
      <c r="AE1070" t="s">
        <v>117</v>
      </c>
      <c r="AF1070">
        <v>96950</v>
      </c>
      <c r="AG1070" t="s">
        <v>118</v>
      </c>
      <c r="AH1070" t="s">
        <v>117</v>
      </c>
      <c r="AI1070">
        <v>16702880373</v>
      </c>
      <c r="AK1070" t="s">
        <v>3503</v>
      </c>
      <c r="BC1070" t="str">
        <f>"37-2011.00"</f>
        <v>37-2011.00</v>
      </c>
      <c r="BD1070" t="s">
        <v>898</v>
      </c>
      <c r="BE1070" t="s">
        <v>3504</v>
      </c>
      <c r="BF1070" t="s">
        <v>3505</v>
      </c>
      <c r="BG1070">
        <v>1</v>
      </c>
      <c r="BH1070">
        <v>1</v>
      </c>
      <c r="BI1070" s="1">
        <v>44105</v>
      </c>
      <c r="BJ1070" s="1">
        <v>45199</v>
      </c>
      <c r="BK1070" s="1">
        <v>44202</v>
      </c>
      <c r="BL1070" s="1">
        <v>45199</v>
      </c>
      <c r="BM1070">
        <v>40</v>
      </c>
      <c r="BN1070">
        <v>0</v>
      </c>
      <c r="BO1070">
        <v>8</v>
      </c>
      <c r="BP1070">
        <v>8</v>
      </c>
      <c r="BQ1070">
        <v>8</v>
      </c>
      <c r="BR1070">
        <v>8</v>
      </c>
      <c r="BS1070">
        <v>8</v>
      </c>
      <c r="BT1070">
        <v>0</v>
      </c>
      <c r="BU1070" t="str">
        <f>"8:00 AM"</f>
        <v>8:00 AM</v>
      </c>
      <c r="BV1070" t="str">
        <f>"5:00 PM"</f>
        <v>5:00 PM</v>
      </c>
      <c r="BW1070" t="s">
        <v>162</v>
      </c>
      <c r="BX1070">
        <v>0</v>
      </c>
      <c r="BY1070">
        <v>6</v>
      </c>
      <c r="BZ1070" t="s">
        <v>111</v>
      </c>
      <c r="CA1070">
        <v>0</v>
      </c>
      <c r="CB1070" t="s">
        <v>3506</v>
      </c>
      <c r="CC1070" t="s">
        <v>3507</v>
      </c>
      <c r="CD1070" t="s">
        <v>119</v>
      </c>
      <c r="CE1070" t="s">
        <v>116</v>
      </c>
      <c r="CF1070" t="s">
        <v>117</v>
      </c>
      <c r="CG1070">
        <v>96950</v>
      </c>
      <c r="CH1070" s="3">
        <v>8.0500000000000007</v>
      </c>
      <c r="CI1070" s="3">
        <v>8.0500000000000007</v>
      </c>
      <c r="CJ1070" s="3">
        <v>12.08</v>
      </c>
      <c r="CK1070" s="3">
        <v>12.08</v>
      </c>
      <c r="CL1070" t="s">
        <v>132</v>
      </c>
      <c r="CM1070" t="s">
        <v>119</v>
      </c>
      <c r="CN1070" t="s">
        <v>133</v>
      </c>
      <c r="CP1070" t="s">
        <v>111</v>
      </c>
      <c r="CQ1070" t="s">
        <v>134</v>
      </c>
      <c r="CR1070" t="s">
        <v>111</v>
      </c>
      <c r="CS1070" t="s">
        <v>134</v>
      </c>
      <c r="CT1070" t="s">
        <v>119</v>
      </c>
      <c r="CU1070" t="s">
        <v>134</v>
      </c>
      <c r="CV1070" t="s">
        <v>119</v>
      </c>
      <c r="CW1070" t="s">
        <v>119</v>
      </c>
      <c r="CX1070">
        <v>16702358233</v>
      </c>
      <c r="CY1070" t="s">
        <v>3503</v>
      </c>
      <c r="CZ1070" t="s">
        <v>119</v>
      </c>
      <c r="DA1070" t="s">
        <v>134</v>
      </c>
      <c r="DB1070" t="s">
        <v>111</v>
      </c>
      <c r="DC1070" t="s">
        <v>2875</v>
      </c>
      <c r="DD1070" t="s">
        <v>2876</v>
      </c>
      <c r="DE1070" t="s">
        <v>2123</v>
      </c>
      <c r="DF1070" t="s">
        <v>3508</v>
      </c>
      <c r="DG1070" t="s">
        <v>3503</v>
      </c>
    </row>
    <row r="1071" spans="1:111" ht="15" customHeight="1" x14ac:dyDescent="0.25">
      <c r="A1071" t="s">
        <v>1149</v>
      </c>
      <c r="B1071" t="s">
        <v>109</v>
      </c>
      <c r="C1071" s="1">
        <v>44154.991058333333</v>
      </c>
      <c r="D1071" s="1">
        <v>44194</v>
      </c>
      <c r="E1071" t="s">
        <v>110</v>
      </c>
      <c r="G1071" t="s">
        <v>111</v>
      </c>
      <c r="H1071" t="s">
        <v>111</v>
      </c>
      <c r="I1071" t="s">
        <v>111</v>
      </c>
      <c r="J1071" t="s">
        <v>1150</v>
      </c>
      <c r="K1071" t="s">
        <v>1151</v>
      </c>
      <c r="L1071" t="s">
        <v>1152</v>
      </c>
      <c r="N1071" t="s">
        <v>116</v>
      </c>
      <c r="O1071" t="s">
        <v>117</v>
      </c>
      <c r="P1071">
        <v>96950</v>
      </c>
      <c r="Q1071" t="s">
        <v>118</v>
      </c>
      <c r="S1071">
        <v>16702348011</v>
      </c>
      <c r="U1071">
        <v>445110</v>
      </c>
      <c r="V1071" t="s">
        <v>120</v>
      </c>
      <c r="X1071" t="s">
        <v>1049</v>
      </c>
      <c r="Y1071" t="s">
        <v>1050</v>
      </c>
      <c r="AA1071" t="s">
        <v>123</v>
      </c>
      <c r="AB1071" t="s">
        <v>1048</v>
      </c>
      <c r="AD1071" t="s">
        <v>116</v>
      </c>
      <c r="AE1071" t="s">
        <v>117</v>
      </c>
      <c r="AF1071">
        <v>96950</v>
      </c>
      <c r="AG1071" t="s">
        <v>118</v>
      </c>
      <c r="AI1071">
        <v>16702348011</v>
      </c>
      <c r="AK1071" t="s">
        <v>1153</v>
      </c>
      <c r="BC1071" t="str">
        <f>"53-3031.00"</f>
        <v>53-3031.00</v>
      </c>
      <c r="BD1071" t="s">
        <v>1154</v>
      </c>
      <c r="BE1071" t="s">
        <v>1155</v>
      </c>
      <c r="BF1071" t="s">
        <v>1156</v>
      </c>
      <c r="BG1071">
        <v>2</v>
      </c>
      <c r="BI1071" s="1">
        <v>44181</v>
      </c>
      <c r="BJ1071" s="1">
        <v>44469</v>
      </c>
      <c r="BM1071">
        <v>35</v>
      </c>
      <c r="BN1071">
        <v>0</v>
      </c>
      <c r="BO1071">
        <v>7</v>
      </c>
      <c r="BP1071">
        <v>7</v>
      </c>
      <c r="BQ1071">
        <v>7</v>
      </c>
      <c r="BR1071">
        <v>7</v>
      </c>
      <c r="BS1071">
        <v>7</v>
      </c>
      <c r="BT1071">
        <v>0</v>
      </c>
      <c r="BU1071" t="str">
        <f>"8:00 AM"</f>
        <v>8:00 AM</v>
      </c>
      <c r="BV1071" t="str">
        <f>"4:00 AM"</f>
        <v>4:00 AM</v>
      </c>
      <c r="BW1071" t="s">
        <v>128</v>
      </c>
      <c r="BX1071">
        <v>0</v>
      </c>
      <c r="BY1071">
        <v>12</v>
      </c>
      <c r="BZ1071" t="s">
        <v>111</v>
      </c>
      <c r="CA1071">
        <v>0</v>
      </c>
      <c r="CB1071" s="2" t="s">
        <v>1157</v>
      </c>
      <c r="CC1071" t="s">
        <v>1048</v>
      </c>
      <c r="CE1071" t="s">
        <v>116</v>
      </c>
      <c r="CF1071" t="s">
        <v>117</v>
      </c>
      <c r="CG1071">
        <v>96950</v>
      </c>
      <c r="CH1071" s="3">
        <v>7.69</v>
      </c>
      <c r="CI1071" s="3">
        <v>7.69</v>
      </c>
      <c r="CJ1071" s="3">
        <v>11.54</v>
      </c>
      <c r="CK1071" s="3">
        <v>11.54</v>
      </c>
      <c r="CL1071" t="s">
        <v>132</v>
      </c>
      <c r="CM1071" t="s">
        <v>119</v>
      </c>
      <c r="CN1071" t="s">
        <v>133</v>
      </c>
      <c r="CP1071" t="s">
        <v>111</v>
      </c>
      <c r="CQ1071" t="s">
        <v>134</v>
      </c>
      <c r="CR1071" t="s">
        <v>111</v>
      </c>
      <c r="CS1071" t="s">
        <v>134</v>
      </c>
      <c r="CT1071" t="s">
        <v>119</v>
      </c>
      <c r="CU1071" t="s">
        <v>134</v>
      </c>
      <c r="CV1071" t="s">
        <v>119</v>
      </c>
      <c r="CW1071" t="s">
        <v>1158</v>
      </c>
      <c r="CX1071">
        <v>16702348011</v>
      </c>
      <c r="CY1071" t="s">
        <v>1153</v>
      </c>
      <c r="CZ1071" t="s">
        <v>119</v>
      </c>
      <c r="DA1071" t="s">
        <v>134</v>
      </c>
      <c r="DB1071" t="s">
        <v>111</v>
      </c>
    </row>
    <row r="1072" spans="1:111" ht="15" customHeight="1" x14ac:dyDescent="0.25">
      <c r="A1072" t="s">
        <v>9260</v>
      </c>
      <c r="B1072" t="s">
        <v>109</v>
      </c>
      <c r="C1072" s="1">
        <v>44154.997908564816</v>
      </c>
      <c r="D1072" s="1">
        <v>44203</v>
      </c>
      <c r="E1072" t="s">
        <v>138</v>
      </c>
      <c r="F1072" s="1">
        <v>44103.833333333336</v>
      </c>
      <c r="G1072" t="s">
        <v>134</v>
      </c>
      <c r="H1072" t="s">
        <v>111</v>
      </c>
      <c r="I1072" t="s">
        <v>111</v>
      </c>
      <c r="J1072" t="s">
        <v>3498</v>
      </c>
      <c r="K1072" t="s">
        <v>3499</v>
      </c>
      <c r="L1072" t="s">
        <v>9261</v>
      </c>
      <c r="M1072" t="s">
        <v>3018</v>
      </c>
      <c r="N1072" t="s">
        <v>154</v>
      </c>
      <c r="O1072" t="s">
        <v>117</v>
      </c>
      <c r="P1072">
        <v>96950</v>
      </c>
      <c r="Q1072" t="s">
        <v>118</v>
      </c>
      <c r="R1072" t="s">
        <v>117</v>
      </c>
      <c r="S1072">
        <v>16702358233</v>
      </c>
      <c r="U1072">
        <v>44512</v>
      </c>
      <c r="V1072" t="s">
        <v>120</v>
      </c>
      <c r="X1072" t="s">
        <v>2875</v>
      </c>
      <c r="Y1072" t="s">
        <v>2876</v>
      </c>
      <c r="Z1072" t="s">
        <v>3501</v>
      </c>
      <c r="AA1072" t="s">
        <v>202</v>
      </c>
      <c r="AB1072" t="s">
        <v>2874</v>
      </c>
      <c r="AC1072" t="s">
        <v>119</v>
      </c>
      <c r="AD1072" t="s">
        <v>116</v>
      </c>
      <c r="AE1072" t="s">
        <v>117</v>
      </c>
      <c r="AF1072">
        <v>96950</v>
      </c>
      <c r="AG1072" t="s">
        <v>118</v>
      </c>
      <c r="AH1072" t="s">
        <v>117</v>
      </c>
      <c r="AI1072">
        <v>16702358233</v>
      </c>
      <c r="AK1072" t="s">
        <v>3503</v>
      </c>
      <c r="BC1072" t="str">
        <f>"27-1024.00"</f>
        <v>27-1024.00</v>
      </c>
      <c r="BD1072" t="s">
        <v>1934</v>
      </c>
      <c r="BE1072" t="s">
        <v>9262</v>
      </c>
      <c r="BF1072" t="s">
        <v>2696</v>
      </c>
      <c r="BG1072">
        <v>1</v>
      </c>
      <c r="BI1072" s="1">
        <v>44105</v>
      </c>
      <c r="BJ1072" s="1">
        <v>45199</v>
      </c>
      <c r="BM1072">
        <v>40</v>
      </c>
      <c r="BN1072">
        <v>0</v>
      </c>
      <c r="BO1072">
        <v>8</v>
      </c>
      <c r="BP1072">
        <v>8</v>
      </c>
      <c r="BQ1072">
        <v>8</v>
      </c>
      <c r="BR1072">
        <v>8</v>
      </c>
      <c r="BS1072">
        <v>8</v>
      </c>
      <c r="BT1072">
        <v>0</v>
      </c>
      <c r="BU1072" t="str">
        <f>"8:00 AM"</f>
        <v>8:00 AM</v>
      </c>
      <c r="BV1072" t="str">
        <f>"5:00 PM"</f>
        <v>5:00 PM</v>
      </c>
      <c r="BW1072" t="s">
        <v>128</v>
      </c>
      <c r="BX1072">
        <v>0</v>
      </c>
      <c r="BY1072">
        <v>12</v>
      </c>
      <c r="BZ1072" t="s">
        <v>111</v>
      </c>
      <c r="CA1072">
        <v>0</v>
      </c>
      <c r="CB1072" t="s">
        <v>9263</v>
      </c>
      <c r="CC1072" t="s">
        <v>9264</v>
      </c>
      <c r="CD1072" t="s">
        <v>9265</v>
      </c>
      <c r="CE1072" t="s">
        <v>154</v>
      </c>
      <c r="CF1072" t="s">
        <v>117</v>
      </c>
      <c r="CG1072">
        <v>96950</v>
      </c>
      <c r="CH1072" s="3">
        <v>8.93</v>
      </c>
      <c r="CI1072" s="3">
        <v>8.93</v>
      </c>
      <c r="CJ1072" s="3">
        <v>13.4</v>
      </c>
      <c r="CK1072" s="3">
        <v>13.4</v>
      </c>
      <c r="CL1072" t="s">
        <v>132</v>
      </c>
      <c r="CM1072" t="s">
        <v>119</v>
      </c>
      <c r="CN1072" t="s">
        <v>133</v>
      </c>
      <c r="CP1072" t="s">
        <v>111</v>
      </c>
      <c r="CQ1072" t="s">
        <v>134</v>
      </c>
      <c r="CR1072" t="s">
        <v>111</v>
      </c>
      <c r="CS1072" t="s">
        <v>134</v>
      </c>
      <c r="CT1072" t="s">
        <v>119</v>
      </c>
      <c r="CU1072" t="s">
        <v>119</v>
      </c>
      <c r="CV1072" t="s">
        <v>119</v>
      </c>
      <c r="CW1072" t="s">
        <v>119</v>
      </c>
      <c r="CX1072">
        <v>16702358233</v>
      </c>
      <c r="CY1072" t="s">
        <v>3503</v>
      </c>
      <c r="CZ1072" t="s">
        <v>119</v>
      </c>
      <c r="DA1072" t="s">
        <v>134</v>
      </c>
      <c r="DB1072" t="s">
        <v>111</v>
      </c>
      <c r="DC1072" t="s">
        <v>2875</v>
      </c>
      <c r="DD1072" t="s">
        <v>2876</v>
      </c>
      <c r="DE1072" t="s">
        <v>2123</v>
      </c>
      <c r="DF1072" t="s">
        <v>3508</v>
      </c>
      <c r="DG1072" t="s">
        <v>3503</v>
      </c>
    </row>
    <row r="1073" spans="1:111" ht="15" customHeight="1" x14ac:dyDescent="0.25">
      <c r="A1073" t="s">
        <v>782</v>
      </c>
      <c r="B1073" t="s">
        <v>109</v>
      </c>
      <c r="C1073" s="1">
        <v>44155.008064120368</v>
      </c>
      <c r="D1073" s="1">
        <v>44218</v>
      </c>
      <c r="E1073" t="s">
        <v>110</v>
      </c>
      <c r="G1073" t="s">
        <v>134</v>
      </c>
      <c r="H1073" t="s">
        <v>111</v>
      </c>
      <c r="I1073" t="s">
        <v>111</v>
      </c>
      <c r="J1073" t="s">
        <v>783</v>
      </c>
      <c r="K1073" t="s">
        <v>784</v>
      </c>
      <c r="L1073" t="s">
        <v>785</v>
      </c>
      <c r="M1073" t="s">
        <v>786</v>
      </c>
      <c r="N1073" t="s">
        <v>116</v>
      </c>
      <c r="O1073" t="s">
        <v>117</v>
      </c>
      <c r="P1073">
        <v>96950</v>
      </c>
      <c r="Q1073" t="s">
        <v>118</v>
      </c>
      <c r="R1073" t="s">
        <v>119</v>
      </c>
      <c r="S1073">
        <v>16702337000</v>
      </c>
      <c r="U1073">
        <v>72251</v>
      </c>
      <c r="V1073" t="s">
        <v>120</v>
      </c>
      <c r="X1073" t="s">
        <v>787</v>
      </c>
      <c r="Y1073" t="s">
        <v>788</v>
      </c>
      <c r="AA1073" t="s">
        <v>789</v>
      </c>
      <c r="AB1073" t="s">
        <v>785</v>
      </c>
      <c r="AC1073" t="s">
        <v>786</v>
      </c>
      <c r="AD1073" t="s">
        <v>116</v>
      </c>
      <c r="AE1073" t="s">
        <v>117</v>
      </c>
      <c r="AF1073">
        <v>96950</v>
      </c>
      <c r="AG1073" t="s">
        <v>118</v>
      </c>
      <c r="AH1073" t="s">
        <v>119</v>
      </c>
      <c r="AI1073">
        <v>16702337000</v>
      </c>
      <c r="AK1073" t="s">
        <v>790</v>
      </c>
      <c r="BC1073" t="str">
        <f>"35-2014.00"</f>
        <v>35-2014.00</v>
      </c>
      <c r="BD1073" t="s">
        <v>393</v>
      </c>
      <c r="BE1073" t="s">
        <v>791</v>
      </c>
      <c r="BF1073" t="s">
        <v>395</v>
      </c>
      <c r="BG1073">
        <v>1</v>
      </c>
      <c r="BI1073" s="1">
        <v>44228</v>
      </c>
      <c r="BJ1073" s="1">
        <v>44592</v>
      </c>
      <c r="BM1073">
        <v>40</v>
      </c>
      <c r="BN1073">
        <v>0</v>
      </c>
      <c r="BO1073">
        <v>8</v>
      </c>
      <c r="BP1073">
        <v>8</v>
      </c>
      <c r="BQ1073">
        <v>8</v>
      </c>
      <c r="BR1073">
        <v>8</v>
      </c>
      <c r="BS1073">
        <v>8</v>
      </c>
      <c r="BT1073">
        <v>0</v>
      </c>
      <c r="BU1073" t="str">
        <f>"10:00 AM"</f>
        <v>10:00 AM</v>
      </c>
      <c r="BV1073" t="str">
        <f>"6:00 PM"</f>
        <v>6:00 PM</v>
      </c>
      <c r="BW1073" t="s">
        <v>128</v>
      </c>
      <c r="BX1073">
        <v>0</v>
      </c>
      <c r="BY1073">
        <v>12</v>
      </c>
      <c r="BZ1073" t="s">
        <v>111</v>
      </c>
      <c r="CA1073">
        <v>0</v>
      </c>
      <c r="CB1073" t="s">
        <v>792</v>
      </c>
      <c r="CC1073" t="s">
        <v>785</v>
      </c>
      <c r="CD1073" t="s">
        <v>786</v>
      </c>
      <c r="CE1073" t="s">
        <v>116</v>
      </c>
      <c r="CF1073" t="s">
        <v>117</v>
      </c>
      <c r="CG1073">
        <v>96950</v>
      </c>
      <c r="CH1073" s="3">
        <v>8.68</v>
      </c>
      <c r="CJ1073" s="3">
        <v>13.02</v>
      </c>
      <c r="CL1073" t="s">
        <v>132</v>
      </c>
      <c r="CM1073" t="s">
        <v>509</v>
      </c>
      <c r="CN1073" t="s">
        <v>133</v>
      </c>
      <c r="CP1073" t="s">
        <v>111</v>
      </c>
      <c r="CQ1073" t="s">
        <v>134</v>
      </c>
      <c r="CR1073" t="s">
        <v>111</v>
      </c>
      <c r="CS1073" t="s">
        <v>134</v>
      </c>
      <c r="CT1073" t="s">
        <v>119</v>
      </c>
      <c r="CU1073" t="s">
        <v>134</v>
      </c>
      <c r="CV1073" t="s">
        <v>119</v>
      </c>
      <c r="CW1073" t="s">
        <v>793</v>
      </c>
      <c r="CX1073">
        <v>16702337000</v>
      </c>
      <c r="CY1073" t="s">
        <v>790</v>
      </c>
      <c r="CZ1073" t="s">
        <v>119</v>
      </c>
      <c r="DA1073" t="s">
        <v>134</v>
      </c>
      <c r="DB1073" t="s">
        <v>111</v>
      </c>
      <c r="DC1073" t="s">
        <v>794</v>
      </c>
      <c r="DD1073" t="s">
        <v>795</v>
      </c>
      <c r="DF1073" t="s">
        <v>783</v>
      </c>
      <c r="DG1073" t="s">
        <v>790</v>
      </c>
    </row>
    <row r="1074" spans="1:111" ht="15" customHeight="1" x14ac:dyDescent="0.25">
      <c r="A1074" t="s">
        <v>2435</v>
      </c>
      <c r="B1074" t="s">
        <v>109</v>
      </c>
      <c r="C1074" s="1">
        <v>44155.013809490738</v>
      </c>
      <c r="D1074" s="1">
        <v>44194</v>
      </c>
      <c r="E1074" t="s">
        <v>110</v>
      </c>
      <c r="G1074" t="s">
        <v>111</v>
      </c>
      <c r="H1074" t="s">
        <v>111</v>
      </c>
      <c r="I1074" t="s">
        <v>111</v>
      </c>
      <c r="J1074" t="s">
        <v>1150</v>
      </c>
      <c r="K1074" t="s">
        <v>1151</v>
      </c>
      <c r="L1074" t="s">
        <v>1048</v>
      </c>
      <c r="N1074" t="s">
        <v>116</v>
      </c>
      <c r="O1074" t="s">
        <v>117</v>
      </c>
      <c r="P1074">
        <v>96950</v>
      </c>
      <c r="Q1074" t="s">
        <v>118</v>
      </c>
      <c r="S1074">
        <v>16702348011</v>
      </c>
      <c r="U1074">
        <v>445110</v>
      </c>
      <c r="V1074" t="s">
        <v>120</v>
      </c>
      <c r="X1074" t="s">
        <v>1049</v>
      </c>
      <c r="Y1074" t="s">
        <v>1050</v>
      </c>
      <c r="AA1074" t="s">
        <v>123</v>
      </c>
      <c r="AB1074" t="s">
        <v>1048</v>
      </c>
      <c r="AD1074" t="s">
        <v>116</v>
      </c>
      <c r="AE1074" t="s">
        <v>117</v>
      </c>
      <c r="AF1074">
        <v>96950</v>
      </c>
      <c r="AG1074" t="s">
        <v>118</v>
      </c>
      <c r="AI1074">
        <v>16702348011</v>
      </c>
      <c r="AK1074" t="s">
        <v>1153</v>
      </c>
      <c r="BC1074" t="str">
        <f>"53-3033.00"</f>
        <v>53-3033.00</v>
      </c>
      <c r="BD1074" t="s">
        <v>2436</v>
      </c>
      <c r="BE1074" t="s">
        <v>2437</v>
      </c>
      <c r="BF1074" t="s">
        <v>2438</v>
      </c>
      <c r="BG1074">
        <v>7</v>
      </c>
      <c r="BI1074" s="1">
        <v>44181</v>
      </c>
      <c r="BJ1074" s="1">
        <v>44469</v>
      </c>
      <c r="BM1074">
        <v>35</v>
      </c>
      <c r="BN1074">
        <v>0</v>
      </c>
      <c r="BO1074">
        <v>7</v>
      </c>
      <c r="BP1074">
        <v>7</v>
      </c>
      <c r="BQ1074">
        <v>7</v>
      </c>
      <c r="BR1074">
        <v>7</v>
      </c>
      <c r="BS1074">
        <v>7</v>
      </c>
      <c r="BT1074">
        <v>0</v>
      </c>
      <c r="BU1074" t="str">
        <f>"8:00 AM"</f>
        <v>8:00 AM</v>
      </c>
      <c r="BV1074" t="str">
        <f>"4:00 PM"</f>
        <v>4:00 PM</v>
      </c>
      <c r="BW1074" t="s">
        <v>128</v>
      </c>
      <c r="BX1074">
        <v>0</v>
      </c>
      <c r="BY1074">
        <v>12</v>
      </c>
      <c r="BZ1074" t="s">
        <v>111</v>
      </c>
      <c r="CA1074">
        <v>0</v>
      </c>
      <c r="CB1074" s="2" t="s">
        <v>1157</v>
      </c>
      <c r="CC1074" t="s">
        <v>1048</v>
      </c>
      <c r="CE1074" t="s">
        <v>116</v>
      </c>
      <c r="CF1074" t="s">
        <v>117</v>
      </c>
      <c r="CG1074">
        <v>96950</v>
      </c>
      <c r="CH1074" s="3">
        <v>7.68</v>
      </c>
      <c r="CI1074" s="3">
        <v>7.68</v>
      </c>
      <c r="CJ1074" s="3">
        <v>11.52</v>
      </c>
      <c r="CK1074" s="3">
        <v>11.52</v>
      </c>
      <c r="CL1074" t="s">
        <v>132</v>
      </c>
      <c r="CM1074" t="s">
        <v>119</v>
      </c>
      <c r="CN1074" t="s">
        <v>133</v>
      </c>
      <c r="CP1074" t="s">
        <v>111</v>
      </c>
      <c r="CQ1074" t="s">
        <v>134</v>
      </c>
      <c r="CR1074" t="s">
        <v>111</v>
      </c>
      <c r="CS1074" t="s">
        <v>134</v>
      </c>
      <c r="CT1074" t="s">
        <v>119</v>
      </c>
      <c r="CU1074" t="s">
        <v>134</v>
      </c>
      <c r="CV1074" t="s">
        <v>119</v>
      </c>
      <c r="CW1074" t="s">
        <v>2439</v>
      </c>
      <c r="CX1074">
        <v>16702348011</v>
      </c>
      <c r="CY1074" t="s">
        <v>1153</v>
      </c>
      <c r="CZ1074" t="s">
        <v>119</v>
      </c>
      <c r="DA1074" t="s">
        <v>134</v>
      </c>
      <c r="DB1074" t="s">
        <v>111</v>
      </c>
    </row>
    <row r="1075" spans="1:111" ht="15" customHeight="1" x14ac:dyDescent="0.25">
      <c r="A1075" t="s">
        <v>8858</v>
      </c>
      <c r="B1075" t="s">
        <v>137</v>
      </c>
      <c r="C1075" s="1">
        <v>44155.043706249999</v>
      </c>
      <c r="D1075" s="1">
        <v>44202</v>
      </c>
      <c r="E1075" t="s">
        <v>110</v>
      </c>
      <c r="G1075" t="s">
        <v>134</v>
      </c>
      <c r="H1075" t="s">
        <v>111</v>
      </c>
      <c r="I1075" t="s">
        <v>111</v>
      </c>
      <c r="J1075" t="s">
        <v>2333</v>
      </c>
      <c r="K1075" t="s">
        <v>509</v>
      </c>
      <c r="L1075" t="s">
        <v>2334</v>
      </c>
      <c r="M1075" t="s">
        <v>2335</v>
      </c>
      <c r="N1075" t="s">
        <v>116</v>
      </c>
      <c r="O1075" t="s">
        <v>117</v>
      </c>
      <c r="P1075">
        <v>96950</v>
      </c>
      <c r="Q1075" t="s">
        <v>118</v>
      </c>
      <c r="R1075" t="s">
        <v>119</v>
      </c>
      <c r="S1075">
        <v>16702347900</v>
      </c>
      <c r="T1075">
        <v>803</v>
      </c>
      <c r="U1075">
        <v>236220</v>
      </c>
      <c r="V1075" t="s">
        <v>120</v>
      </c>
      <c r="X1075" t="s">
        <v>2336</v>
      </c>
      <c r="Y1075" t="s">
        <v>2337</v>
      </c>
      <c r="Z1075" t="s">
        <v>2338</v>
      </c>
      <c r="AA1075" t="s">
        <v>789</v>
      </c>
      <c r="AB1075" t="s">
        <v>2334</v>
      </c>
      <c r="AC1075" t="s">
        <v>2335</v>
      </c>
      <c r="AD1075" t="s">
        <v>116</v>
      </c>
      <c r="AE1075" t="s">
        <v>117</v>
      </c>
      <c r="AF1075">
        <v>96950</v>
      </c>
      <c r="AG1075" t="s">
        <v>118</v>
      </c>
      <c r="AH1075" t="s">
        <v>119</v>
      </c>
      <c r="AI1075">
        <v>16702347900</v>
      </c>
      <c r="AJ1075">
        <v>803</v>
      </c>
      <c r="AK1075" t="s">
        <v>2340</v>
      </c>
      <c r="BC1075" t="str">
        <f>"43-3031.00"</f>
        <v>43-3031.00</v>
      </c>
      <c r="BD1075" t="s">
        <v>176</v>
      </c>
      <c r="BE1075" t="s">
        <v>8859</v>
      </c>
      <c r="BF1075" t="s">
        <v>7314</v>
      </c>
      <c r="BG1075">
        <v>2</v>
      </c>
      <c r="BH1075">
        <v>2</v>
      </c>
      <c r="BI1075" s="1">
        <v>44228</v>
      </c>
      <c r="BJ1075" s="1">
        <v>45322</v>
      </c>
      <c r="BK1075" s="1">
        <v>44228</v>
      </c>
      <c r="BL1075" s="1">
        <v>45322</v>
      </c>
      <c r="BM1075">
        <v>40</v>
      </c>
      <c r="BN1075">
        <v>0</v>
      </c>
      <c r="BO1075">
        <v>8</v>
      </c>
      <c r="BP1075">
        <v>8</v>
      </c>
      <c r="BQ1075">
        <v>8</v>
      </c>
      <c r="BR1075">
        <v>8</v>
      </c>
      <c r="BS1075">
        <v>8</v>
      </c>
      <c r="BT1075">
        <v>0</v>
      </c>
      <c r="BU1075" t="str">
        <f>"8:00 AM"</f>
        <v>8:00 AM</v>
      </c>
      <c r="BV1075" t="str">
        <f>"5:00 PM"</f>
        <v>5:00 PM</v>
      </c>
      <c r="BW1075" t="s">
        <v>128</v>
      </c>
      <c r="BX1075">
        <v>0</v>
      </c>
      <c r="BY1075">
        <v>24</v>
      </c>
      <c r="BZ1075" t="s">
        <v>111</v>
      </c>
      <c r="CA1075">
        <v>0</v>
      </c>
      <c r="CB1075" t="s">
        <v>8860</v>
      </c>
      <c r="CC1075" t="s">
        <v>2343</v>
      </c>
      <c r="CD1075" t="s">
        <v>2344</v>
      </c>
      <c r="CE1075" t="s">
        <v>116</v>
      </c>
      <c r="CF1075" t="s">
        <v>117</v>
      </c>
      <c r="CG1075">
        <v>96950</v>
      </c>
      <c r="CH1075" s="3">
        <v>9.49</v>
      </c>
      <c r="CI1075" s="3">
        <v>10</v>
      </c>
      <c r="CJ1075" s="3">
        <v>14.24</v>
      </c>
      <c r="CK1075" s="3">
        <v>15</v>
      </c>
      <c r="CL1075" t="s">
        <v>132</v>
      </c>
      <c r="CM1075" t="s">
        <v>2345</v>
      </c>
      <c r="CN1075" t="s">
        <v>133</v>
      </c>
      <c r="CP1075" t="s">
        <v>111</v>
      </c>
      <c r="CQ1075" t="s">
        <v>134</v>
      </c>
      <c r="CR1075" t="s">
        <v>111</v>
      </c>
      <c r="CS1075" t="s">
        <v>134</v>
      </c>
      <c r="CT1075" t="s">
        <v>119</v>
      </c>
      <c r="CU1075" t="s">
        <v>134</v>
      </c>
      <c r="CV1075" t="s">
        <v>119</v>
      </c>
      <c r="CW1075" t="s">
        <v>2346</v>
      </c>
      <c r="CX1075">
        <v>16702347900</v>
      </c>
      <c r="CY1075" t="s">
        <v>2340</v>
      </c>
      <c r="CZ1075" t="s">
        <v>2347</v>
      </c>
      <c r="DA1075" t="s">
        <v>134</v>
      </c>
      <c r="DB1075" t="s">
        <v>111</v>
      </c>
      <c r="DC1075" t="s">
        <v>2336</v>
      </c>
      <c r="DD1075" t="s">
        <v>2337</v>
      </c>
      <c r="DE1075" t="s">
        <v>2348</v>
      </c>
      <c r="DF1075" t="s">
        <v>2333</v>
      </c>
      <c r="DG1075" t="s">
        <v>2340</v>
      </c>
    </row>
    <row r="1076" spans="1:111" ht="15" customHeight="1" x14ac:dyDescent="0.25">
      <c r="A1076" t="s">
        <v>7310</v>
      </c>
      <c r="B1076" t="s">
        <v>193</v>
      </c>
      <c r="C1076" s="1">
        <v>44155.06006087963</v>
      </c>
      <c r="D1076" s="1">
        <v>44258</v>
      </c>
      <c r="E1076" t="s">
        <v>138</v>
      </c>
      <c r="F1076" s="1">
        <v>44103.833333333336</v>
      </c>
      <c r="G1076" t="s">
        <v>134</v>
      </c>
      <c r="H1076" t="s">
        <v>111</v>
      </c>
      <c r="I1076" t="s">
        <v>111</v>
      </c>
      <c r="J1076" t="s">
        <v>2465</v>
      </c>
      <c r="K1076" t="s">
        <v>509</v>
      </c>
      <c r="L1076" t="s">
        <v>2334</v>
      </c>
      <c r="M1076" t="s">
        <v>2466</v>
      </c>
      <c r="N1076" t="s">
        <v>116</v>
      </c>
      <c r="O1076" t="s">
        <v>117</v>
      </c>
      <c r="P1076">
        <v>96950</v>
      </c>
      <c r="Q1076" t="s">
        <v>118</v>
      </c>
      <c r="R1076" t="s">
        <v>119</v>
      </c>
      <c r="S1076">
        <v>16702347900</v>
      </c>
      <c r="T1076">
        <v>803</v>
      </c>
      <c r="U1076">
        <v>236220</v>
      </c>
      <c r="V1076" t="s">
        <v>120</v>
      </c>
      <c r="X1076" t="s">
        <v>2336</v>
      </c>
      <c r="Y1076" t="s">
        <v>2337</v>
      </c>
      <c r="Z1076" t="s">
        <v>2338</v>
      </c>
      <c r="AA1076" t="s">
        <v>789</v>
      </c>
      <c r="AB1076" t="s">
        <v>2334</v>
      </c>
      <c r="AC1076" t="s">
        <v>2467</v>
      </c>
      <c r="AD1076" t="s">
        <v>116</v>
      </c>
      <c r="AE1076" t="s">
        <v>117</v>
      </c>
      <c r="AF1076">
        <v>96950</v>
      </c>
      <c r="AG1076" t="s">
        <v>118</v>
      </c>
      <c r="AH1076" t="s">
        <v>119</v>
      </c>
      <c r="AI1076">
        <v>16702347900</v>
      </c>
      <c r="AJ1076">
        <v>803</v>
      </c>
      <c r="AK1076" t="s">
        <v>2340</v>
      </c>
      <c r="BC1076" t="str">
        <f>"47-2221.00"</f>
        <v>47-2221.00</v>
      </c>
      <c r="BD1076" t="s">
        <v>2468</v>
      </c>
      <c r="BE1076" t="s">
        <v>2469</v>
      </c>
      <c r="BF1076" t="s">
        <v>2470</v>
      </c>
      <c r="BG1076">
        <v>2</v>
      </c>
      <c r="BI1076" s="1">
        <v>44105</v>
      </c>
      <c r="BJ1076" s="1">
        <v>45199</v>
      </c>
      <c r="BM1076">
        <v>40</v>
      </c>
      <c r="BN1076">
        <v>0</v>
      </c>
      <c r="BO1076">
        <v>8</v>
      </c>
      <c r="BP1076">
        <v>8</v>
      </c>
      <c r="BQ1076">
        <v>8</v>
      </c>
      <c r="BR1076">
        <v>8</v>
      </c>
      <c r="BS1076">
        <v>8</v>
      </c>
      <c r="BT1076">
        <v>0</v>
      </c>
      <c r="BU1076" t="str">
        <f>"7:30 AM"</f>
        <v>7:30 AM</v>
      </c>
      <c r="BV1076" t="str">
        <f>"4:30 PM"</f>
        <v>4:30 PM</v>
      </c>
      <c r="BW1076" t="s">
        <v>128</v>
      </c>
      <c r="BX1076">
        <v>0</v>
      </c>
      <c r="BY1076">
        <v>12</v>
      </c>
      <c r="BZ1076" t="s">
        <v>111</v>
      </c>
      <c r="CA1076">
        <v>0</v>
      </c>
      <c r="CB1076" t="s">
        <v>2471</v>
      </c>
      <c r="CC1076" t="s">
        <v>2343</v>
      </c>
      <c r="CD1076" t="s">
        <v>2344</v>
      </c>
      <c r="CE1076" t="s">
        <v>116</v>
      </c>
      <c r="CF1076" t="s">
        <v>117</v>
      </c>
      <c r="CG1076">
        <v>96950</v>
      </c>
      <c r="CH1076" s="3">
        <v>10.039999999999999</v>
      </c>
      <c r="CI1076" s="3">
        <v>14.53</v>
      </c>
      <c r="CJ1076" s="3">
        <v>15.06</v>
      </c>
      <c r="CK1076" s="3">
        <v>21.8</v>
      </c>
      <c r="CL1076" t="s">
        <v>132</v>
      </c>
      <c r="CM1076" t="s">
        <v>2345</v>
      </c>
      <c r="CN1076" t="s">
        <v>133</v>
      </c>
      <c r="CP1076" t="s">
        <v>134</v>
      </c>
      <c r="CQ1076" t="s">
        <v>134</v>
      </c>
      <c r="CR1076" t="s">
        <v>111</v>
      </c>
      <c r="CS1076" t="s">
        <v>134</v>
      </c>
      <c r="CT1076" t="s">
        <v>119</v>
      </c>
      <c r="CU1076" t="s">
        <v>134</v>
      </c>
      <c r="CV1076" t="s">
        <v>119</v>
      </c>
      <c r="CW1076" t="s">
        <v>2346</v>
      </c>
      <c r="CX1076">
        <v>16702347900</v>
      </c>
      <c r="CY1076" t="s">
        <v>2340</v>
      </c>
      <c r="CZ1076" t="s">
        <v>2347</v>
      </c>
      <c r="DA1076" t="s">
        <v>134</v>
      </c>
      <c r="DB1076" t="s">
        <v>111</v>
      </c>
      <c r="DC1076" t="s">
        <v>2336</v>
      </c>
      <c r="DD1076" t="s">
        <v>2337</v>
      </c>
      <c r="DE1076" t="s">
        <v>2348</v>
      </c>
      <c r="DF1076" t="s">
        <v>2333</v>
      </c>
      <c r="DG1076" t="s">
        <v>2340</v>
      </c>
    </row>
    <row r="1077" spans="1:111" ht="15" customHeight="1" x14ac:dyDescent="0.25">
      <c r="A1077" t="s">
        <v>2464</v>
      </c>
      <c r="B1077" t="s">
        <v>137</v>
      </c>
      <c r="C1077" s="1">
        <v>44155.067028819445</v>
      </c>
      <c r="D1077" s="1">
        <v>44207</v>
      </c>
      <c r="E1077" t="s">
        <v>110</v>
      </c>
      <c r="G1077" t="s">
        <v>134</v>
      </c>
      <c r="H1077" t="s">
        <v>111</v>
      </c>
      <c r="I1077" t="s">
        <v>111</v>
      </c>
      <c r="J1077" t="s">
        <v>2465</v>
      </c>
      <c r="K1077" t="s">
        <v>509</v>
      </c>
      <c r="L1077" t="s">
        <v>2334</v>
      </c>
      <c r="M1077" t="s">
        <v>2466</v>
      </c>
      <c r="N1077" t="s">
        <v>116</v>
      </c>
      <c r="O1077" t="s">
        <v>117</v>
      </c>
      <c r="P1077">
        <v>96950</v>
      </c>
      <c r="Q1077" t="s">
        <v>118</v>
      </c>
      <c r="R1077" t="s">
        <v>119</v>
      </c>
      <c r="S1077">
        <v>16702347900</v>
      </c>
      <c r="T1077">
        <v>803</v>
      </c>
      <c r="U1077">
        <v>236220</v>
      </c>
      <c r="V1077" t="s">
        <v>120</v>
      </c>
      <c r="X1077" t="s">
        <v>2336</v>
      </c>
      <c r="Y1077" t="s">
        <v>2337</v>
      </c>
      <c r="Z1077" t="s">
        <v>2338</v>
      </c>
      <c r="AA1077" t="s">
        <v>789</v>
      </c>
      <c r="AB1077" t="s">
        <v>2334</v>
      </c>
      <c r="AC1077" t="s">
        <v>2467</v>
      </c>
      <c r="AD1077" t="s">
        <v>116</v>
      </c>
      <c r="AE1077" t="s">
        <v>117</v>
      </c>
      <c r="AF1077">
        <v>96950</v>
      </c>
      <c r="AG1077" t="s">
        <v>118</v>
      </c>
      <c r="AH1077" t="s">
        <v>119</v>
      </c>
      <c r="AI1077">
        <v>16702347900</v>
      </c>
      <c r="AJ1077">
        <v>803</v>
      </c>
      <c r="AK1077" t="s">
        <v>2340</v>
      </c>
      <c r="BC1077" t="str">
        <f>"47-2221.00"</f>
        <v>47-2221.00</v>
      </c>
      <c r="BD1077" t="s">
        <v>2468</v>
      </c>
      <c r="BE1077" t="s">
        <v>2469</v>
      </c>
      <c r="BF1077" t="s">
        <v>2470</v>
      </c>
      <c r="BG1077">
        <v>2</v>
      </c>
      <c r="BH1077">
        <v>2</v>
      </c>
      <c r="BI1077" s="1">
        <v>44228</v>
      </c>
      <c r="BJ1077" s="1">
        <v>45322</v>
      </c>
      <c r="BK1077" s="1">
        <v>44228</v>
      </c>
      <c r="BL1077" s="1">
        <v>45322</v>
      </c>
      <c r="BM1077">
        <v>40</v>
      </c>
      <c r="BN1077">
        <v>0</v>
      </c>
      <c r="BO1077">
        <v>8</v>
      </c>
      <c r="BP1077">
        <v>8</v>
      </c>
      <c r="BQ1077">
        <v>8</v>
      </c>
      <c r="BR1077">
        <v>8</v>
      </c>
      <c r="BS1077">
        <v>8</v>
      </c>
      <c r="BT1077">
        <v>0</v>
      </c>
      <c r="BU1077" t="str">
        <f>"7:30 AM"</f>
        <v>7:30 AM</v>
      </c>
      <c r="BV1077" t="str">
        <f>"4:30 PM"</f>
        <v>4:30 PM</v>
      </c>
      <c r="BW1077" t="s">
        <v>128</v>
      </c>
      <c r="BX1077">
        <v>0</v>
      </c>
      <c r="BY1077">
        <v>12</v>
      </c>
      <c r="BZ1077" t="s">
        <v>111</v>
      </c>
      <c r="CA1077">
        <v>0</v>
      </c>
      <c r="CB1077" t="s">
        <v>2471</v>
      </c>
      <c r="CC1077" t="s">
        <v>2343</v>
      </c>
      <c r="CD1077" t="s">
        <v>2344</v>
      </c>
      <c r="CE1077" t="s">
        <v>116</v>
      </c>
      <c r="CF1077" t="s">
        <v>117</v>
      </c>
      <c r="CG1077">
        <v>96950</v>
      </c>
      <c r="CH1077" s="3">
        <v>10.039999999999999</v>
      </c>
      <c r="CI1077" s="3">
        <v>14.53</v>
      </c>
      <c r="CJ1077" s="3">
        <v>15.06</v>
      </c>
      <c r="CK1077" s="3">
        <v>21.8</v>
      </c>
      <c r="CL1077" t="s">
        <v>132</v>
      </c>
      <c r="CM1077" t="s">
        <v>2345</v>
      </c>
      <c r="CN1077" t="s">
        <v>133</v>
      </c>
      <c r="CP1077" t="s">
        <v>134</v>
      </c>
      <c r="CQ1077" t="s">
        <v>134</v>
      </c>
      <c r="CR1077" t="s">
        <v>111</v>
      </c>
      <c r="CS1077" t="s">
        <v>134</v>
      </c>
      <c r="CT1077" t="s">
        <v>119</v>
      </c>
      <c r="CU1077" t="s">
        <v>134</v>
      </c>
      <c r="CV1077" t="s">
        <v>119</v>
      </c>
      <c r="CW1077" t="s">
        <v>2346</v>
      </c>
      <c r="CX1077">
        <v>16702347900</v>
      </c>
      <c r="CY1077" t="s">
        <v>2340</v>
      </c>
      <c r="CZ1077" t="s">
        <v>2347</v>
      </c>
      <c r="DA1077" t="s">
        <v>134</v>
      </c>
      <c r="DB1077" t="s">
        <v>111</v>
      </c>
      <c r="DC1077" t="s">
        <v>2336</v>
      </c>
      <c r="DD1077" t="s">
        <v>2337</v>
      </c>
      <c r="DE1077" t="s">
        <v>2348</v>
      </c>
      <c r="DF1077" t="s">
        <v>2333</v>
      </c>
      <c r="DG1077" t="s">
        <v>2340</v>
      </c>
    </row>
    <row r="1078" spans="1:111" ht="15" customHeight="1" x14ac:dyDescent="0.25">
      <c r="A1078" t="s">
        <v>8483</v>
      </c>
      <c r="B1078" t="s">
        <v>3282</v>
      </c>
      <c r="C1078" s="1">
        <v>44155.076737615738</v>
      </c>
      <c r="D1078" s="1">
        <v>44203</v>
      </c>
      <c r="E1078" t="s">
        <v>110</v>
      </c>
      <c r="G1078" t="s">
        <v>134</v>
      </c>
      <c r="H1078" t="s">
        <v>111</v>
      </c>
      <c r="I1078" t="s">
        <v>111</v>
      </c>
      <c r="J1078" t="s">
        <v>2333</v>
      </c>
      <c r="K1078" t="s">
        <v>509</v>
      </c>
      <c r="L1078" t="s">
        <v>2334</v>
      </c>
      <c r="M1078" t="s">
        <v>2335</v>
      </c>
      <c r="N1078" t="s">
        <v>116</v>
      </c>
      <c r="O1078" t="s">
        <v>117</v>
      </c>
      <c r="P1078">
        <v>96950</v>
      </c>
      <c r="Q1078" t="s">
        <v>118</v>
      </c>
      <c r="R1078" t="s">
        <v>119</v>
      </c>
      <c r="S1078">
        <v>16702347900</v>
      </c>
      <c r="T1078">
        <v>803</v>
      </c>
      <c r="U1078">
        <v>236220</v>
      </c>
      <c r="V1078" t="s">
        <v>120</v>
      </c>
      <c r="X1078" t="s">
        <v>2336</v>
      </c>
      <c r="Y1078" t="s">
        <v>2337</v>
      </c>
      <c r="Z1078" t="s">
        <v>2338</v>
      </c>
      <c r="AA1078" t="s">
        <v>789</v>
      </c>
      <c r="AB1078" t="s">
        <v>2334</v>
      </c>
      <c r="AC1078" t="s">
        <v>2339</v>
      </c>
      <c r="AD1078" t="s">
        <v>116</v>
      </c>
      <c r="AE1078" t="s">
        <v>117</v>
      </c>
      <c r="AF1078">
        <v>96950</v>
      </c>
      <c r="AG1078" t="s">
        <v>118</v>
      </c>
      <c r="AH1078" t="s">
        <v>119</v>
      </c>
      <c r="AI1078">
        <v>16702347900</v>
      </c>
      <c r="AJ1078">
        <v>803</v>
      </c>
      <c r="AK1078" t="s">
        <v>2340</v>
      </c>
      <c r="BC1078" t="str">
        <f>"49-9071.00"</f>
        <v>49-9071.00</v>
      </c>
      <c r="BD1078" t="s">
        <v>125</v>
      </c>
      <c r="BE1078" t="s">
        <v>2341</v>
      </c>
      <c r="BF1078" t="s">
        <v>2293</v>
      </c>
      <c r="BG1078">
        <v>2</v>
      </c>
      <c r="BH1078">
        <v>1</v>
      </c>
      <c r="BI1078" s="1">
        <v>44212</v>
      </c>
      <c r="BJ1078" s="1">
        <v>45306</v>
      </c>
      <c r="BK1078" s="1">
        <v>44212</v>
      </c>
      <c r="BL1078" s="1">
        <v>45306</v>
      </c>
      <c r="BM1078">
        <v>40</v>
      </c>
      <c r="BN1078">
        <v>0</v>
      </c>
      <c r="BO1078">
        <v>8</v>
      </c>
      <c r="BP1078">
        <v>8</v>
      </c>
      <c r="BQ1078">
        <v>8</v>
      </c>
      <c r="BR1078">
        <v>8</v>
      </c>
      <c r="BS1078">
        <v>8</v>
      </c>
      <c r="BT1078">
        <v>0</v>
      </c>
      <c r="BU1078" t="str">
        <f>"7:30 AM"</f>
        <v>7:30 AM</v>
      </c>
      <c r="BV1078" t="str">
        <f>"4:30 PM"</f>
        <v>4:30 PM</v>
      </c>
      <c r="BW1078" t="s">
        <v>128</v>
      </c>
      <c r="BX1078">
        <v>0</v>
      </c>
      <c r="BY1078">
        <v>12</v>
      </c>
      <c r="BZ1078" t="s">
        <v>111</v>
      </c>
      <c r="CA1078">
        <v>0</v>
      </c>
      <c r="CB1078" t="s">
        <v>2342</v>
      </c>
      <c r="CC1078" t="s">
        <v>2343</v>
      </c>
      <c r="CD1078" t="s">
        <v>2344</v>
      </c>
      <c r="CE1078" t="s">
        <v>116</v>
      </c>
      <c r="CF1078" t="s">
        <v>117</v>
      </c>
      <c r="CG1078">
        <v>96950</v>
      </c>
      <c r="CH1078" s="3">
        <v>8.7100000000000009</v>
      </c>
      <c r="CI1078" s="3">
        <v>8.7100000000000009</v>
      </c>
      <c r="CJ1078" s="3">
        <v>13.07</v>
      </c>
      <c r="CK1078" s="3">
        <v>13.07</v>
      </c>
      <c r="CL1078" t="s">
        <v>132</v>
      </c>
      <c r="CM1078" t="s">
        <v>2345</v>
      </c>
      <c r="CN1078" t="s">
        <v>133</v>
      </c>
      <c r="CP1078" t="s">
        <v>111</v>
      </c>
      <c r="CQ1078" t="s">
        <v>134</v>
      </c>
      <c r="CR1078" t="s">
        <v>111</v>
      </c>
      <c r="CS1078" t="s">
        <v>134</v>
      </c>
      <c r="CT1078" t="s">
        <v>119</v>
      </c>
      <c r="CU1078" t="s">
        <v>134</v>
      </c>
      <c r="CV1078" t="s">
        <v>119</v>
      </c>
      <c r="CW1078" t="s">
        <v>2346</v>
      </c>
      <c r="CX1078">
        <v>16702347900</v>
      </c>
      <c r="CY1078" t="s">
        <v>2340</v>
      </c>
      <c r="CZ1078" t="s">
        <v>2347</v>
      </c>
      <c r="DA1078" t="s">
        <v>134</v>
      </c>
      <c r="DB1078" t="s">
        <v>111</v>
      </c>
      <c r="DC1078" t="s">
        <v>2336</v>
      </c>
      <c r="DD1078" t="s">
        <v>2337</v>
      </c>
      <c r="DE1078" t="s">
        <v>2348</v>
      </c>
      <c r="DF1078" t="s">
        <v>2333</v>
      </c>
      <c r="DG1078" t="s">
        <v>2340</v>
      </c>
    </row>
    <row r="1079" spans="1:111" ht="15" customHeight="1" x14ac:dyDescent="0.25">
      <c r="A1079" t="s">
        <v>2332</v>
      </c>
      <c r="B1079" t="s">
        <v>137</v>
      </c>
      <c r="C1079" s="1">
        <v>44155.082752083334</v>
      </c>
      <c r="D1079" s="1">
        <v>44203</v>
      </c>
      <c r="E1079" t="s">
        <v>110</v>
      </c>
      <c r="G1079" t="s">
        <v>111</v>
      </c>
      <c r="H1079" t="s">
        <v>111</v>
      </c>
      <c r="I1079" t="s">
        <v>111</v>
      </c>
      <c r="J1079" t="s">
        <v>2333</v>
      </c>
      <c r="K1079" t="s">
        <v>509</v>
      </c>
      <c r="L1079" t="s">
        <v>2334</v>
      </c>
      <c r="M1079" t="s">
        <v>2335</v>
      </c>
      <c r="N1079" t="s">
        <v>116</v>
      </c>
      <c r="O1079" t="s">
        <v>117</v>
      </c>
      <c r="P1079">
        <v>96950</v>
      </c>
      <c r="Q1079" t="s">
        <v>118</v>
      </c>
      <c r="R1079" t="s">
        <v>119</v>
      </c>
      <c r="S1079">
        <v>16702347900</v>
      </c>
      <c r="T1079">
        <v>803</v>
      </c>
      <c r="U1079">
        <v>236220</v>
      </c>
      <c r="V1079" t="s">
        <v>120</v>
      </c>
      <c r="X1079" t="s">
        <v>2336</v>
      </c>
      <c r="Y1079" t="s">
        <v>2337</v>
      </c>
      <c r="Z1079" t="s">
        <v>2338</v>
      </c>
      <c r="AA1079" t="s">
        <v>789</v>
      </c>
      <c r="AB1079" t="s">
        <v>2334</v>
      </c>
      <c r="AC1079" t="s">
        <v>2339</v>
      </c>
      <c r="AD1079" t="s">
        <v>116</v>
      </c>
      <c r="AE1079" t="s">
        <v>117</v>
      </c>
      <c r="AF1079">
        <v>96950</v>
      </c>
      <c r="AG1079" t="s">
        <v>118</v>
      </c>
      <c r="AH1079" t="s">
        <v>119</v>
      </c>
      <c r="AI1079">
        <v>16702347900</v>
      </c>
      <c r="AJ1079">
        <v>803</v>
      </c>
      <c r="AK1079" t="s">
        <v>2340</v>
      </c>
      <c r="BC1079" t="str">
        <f>"49-9071.00"</f>
        <v>49-9071.00</v>
      </c>
      <c r="BD1079" t="s">
        <v>125</v>
      </c>
      <c r="BE1079" t="s">
        <v>2341</v>
      </c>
      <c r="BF1079" t="s">
        <v>2293</v>
      </c>
      <c r="BG1079">
        <v>5</v>
      </c>
      <c r="BH1079">
        <v>5</v>
      </c>
      <c r="BI1079" s="1">
        <v>44228</v>
      </c>
      <c r="BJ1079" s="1">
        <v>44592</v>
      </c>
      <c r="BK1079" s="1">
        <v>44228</v>
      </c>
      <c r="BL1079" s="1">
        <v>44592</v>
      </c>
      <c r="BM1079">
        <v>40</v>
      </c>
      <c r="BN1079">
        <v>0</v>
      </c>
      <c r="BO1079">
        <v>8</v>
      </c>
      <c r="BP1079">
        <v>8</v>
      </c>
      <c r="BQ1079">
        <v>8</v>
      </c>
      <c r="BR1079">
        <v>8</v>
      </c>
      <c r="BS1079">
        <v>8</v>
      </c>
      <c r="BT1079">
        <v>0</v>
      </c>
      <c r="BU1079" t="str">
        <f>"7:30 AM"</f>
        <v>7:30 AM</v>
      </c>
      <c r="BV1079" t="str">
        <f>"4:30 PM"</f>
        <v>4:30 PM</v>
      </c>
      <c r="BW1079" t="s">
        <v>128</v>
      </c>
      <c r="BX1079">
        <v>0</v>
      </c>
      <c r="BY1079">
        <v>12</v>
      </c>
      <c r="BZ1079" t="s">
        <v>111</v>
      </c>
      <c r="CA1079">
        <v>0</v>
      </c>
      <c r="CB1079" t="s">
        <v>2342</v>
      </c>
      <c r="CC1079" t="s">
        <v>2343</v>
      </c>
      <c r="CD1079" t="s">
        <v>2344</v>
      </c>
      <c r="CE1079" t="s">
        <v>116</v>
      </c>
      <c r="CF1079" t="s">
        <v>117</v>
      </c>
      <c r="CG1079">
        <v>96950</v>
      </c>
      <c r="CH1079" s="3">
        <v>8.7100000000000009</v>
      </c>
      <c r="CI1079" s="3">
        <v>8.7100000000000009</v>
      </c>
      <c r="CJ1079" s="3">
        <v>13.07</v>
      </c>
      <c r="CK1079" s="3">
        <v>13.07</v>
      </c>
      <c r="CL1079" t="s">
        <v>132</v>
      </c>
      <c r="CM1079" t="s">
        <v>2345</v>
      </c>
      <c r="CN1079" t="s">
        <v>133</v>
      </c>
      <c r="CP1079" t="s">
        <v>111</v>
      </c>
      <c r="CQ1079" t="s">
        <v>134</v>
      </c>
      <c r="CR1079" t="s">
        <v>111</v>
      </c>
      <c r="CS1079" t="s">
        <v>134</v>
      </c>
      <c r="CT1079" t="s">
        <v>119</v>
      </c>
      <c r="CU1079" t="s">
        <v>134</v>
      </c>
      <c r="CV1079" t="s">
        <v>119</v>
      </c>
      <c r="CW1079" t="s">
        <v>2346</v>
      </c>
      <c r="CX1079">
        <v>16702347900</v>
      </c>
      <c r="CY1079" t="s">
        <v>2340</v>
      </c>
      <c r="CZ1079" t="s">
        <v>2347</v>
      </c>
      <c r="DA1079" t="s">
        <v>134</v>
      </c>
      <c r="DB1079" t="s">
        <v>111</v>
      </c>
      <c r="DC1079" t="s">
        <v>2336</v>
      </c>
      <c r="DD1079" t="s">
        <v>2337</v>
      </c>
      <c r="DE1079" t="s">
        <v>2348</v>
      </c>
      <c r="DF1079" t="s">
        <v>2333</v>
      </c>
      <c r="DG1079" t="s">
        <v>2340</v>
      </c>
    </row>
    <row r="1080" spans="1:111" ht="15" customHeight="1" x14ac:dyDescent="0.25">
      <c r="A1080" t="s">
        <v>4319</v>
      </c>
      <c r="B1080" t="s">
        <v>137</v>
      </c>
      <c r="C1080" s="1">
        <v>44155.088008333332</v>
      </c>
      <c r="D1080" s="1">
        <v>44203</v>
      </c>
      <c r="E1080" t="s">
        <v>110</v>
      </c>
      <c r="G1080" t="s">
        <v>111</v>
      </c>
      <c r="H1080" t="s">
        <v>111</v>
      </c>
      <c r="I1080" t="s">
        <v>111</v>
      </c>
      <c r="J1080" t="s">
        <v>2465</v>
      </c>
      <c r="K1080" t="s">
        <v>509</v>
      </c>
      <c r="L1080" t="s">
        <v>2334</v>
      </c>
      <c r="M1080" t="s">
        <v>2335</v>
      </c>
      <c r="N1080" t="s">
        <v>116</v>
      </c>
      <c r="O1080" t="s">
        <v>117</v>
      </c>
      <c r="P1080">
        <v>96950</v>
      </c>
      <c r="Q1080" t="s">
        <v>118</v>
      </c>
      <c r="R1080" t="s">
        <v>119</v>
      </c>
      <c r="S1080">
        <v>16702347900</v>
      </c>
      <c r="T1080">
        <v>803</v>
      </c>
      <c r="U1080">
        <v>236220</v>
      </c>
      <c r="V1080" t="s">
        <v>120</v>
      </c>
      <c r="X1080" t="s">
        <v>2336</v>
      </c>
      <c r="Y1080" t="s">
        <v>2337</v>
      </c>
      <c r="Z1080" t="s">
        <v>2338</v>
      </c>
      <c r="AA1080" t="s">
        <v>789</v>
      </c>
      <c r="AB1080" t="s">
        <v>2334</v>
      </c>
      <c r="AC1080" t="s">
        <v>2335</v>
      </c>
      <c r="AD1080" t="s">
        <v>116</v>
      </c>
      <c r="AE1080" t="s">
        <v>117</v>
      </c>
      <c r="AF1080">
        <v>96950</v>
      </c>
      <c r="AG1080" t="s">
        <v>118</v>
      </c>
      <c r="AH1080" t="s">
        <v>119</v>
      </c>
      <c r="AI1080">
        <v>16702347900</v>
      </c>
      <c r="AJ1080">
        <v>803</v>
      </c>
      <c r="AK1080" t="s">
        <v>2340</v>
      </c>
      <c r="BC1080" t="str">
        <f>"47-2051.00"</f>
        <v>47-2051.00</v>
      </c>
      <c r="BD1080" t="s">
        <v>2200</v>
      </c>
      <c r="BE1080" t="s">
        <v>4320</v>
      </c>
      <c r="BF1080" t="s">
        <v>3449</v>
      </c>
      <c r="BG1080">
        <v>5</v>
      </c>
      <c r="BH1080">
        <v>5</v>
      </c>
      <c r="BI1080" s="1">
        <v>44228</v>
      </c>
      <c r="BJ1080" s="1">
        <v>44592</v>
      </c>
      <c r="BK1080" s="1">
        <v>44228</v>
      </c>
      <c r="BL1080" s="1">
        <v>44592</v>
      </c>
      <c r="BM1080">
        <v>40</v>
      </c>
      <c r="BN1080">
        <v>0</v>
      </c>
      <c r="BO1080">
        <v>8</v>
      </c>
      <c r="BP1080">
        <v>8</v>
      </c>
      <c r="BQ1080">
        <v>8</v>
      </c>
      <c r="BR1080">
        <v>8</v>
      </c>
      <c r="BS1080">
        <v>8</v>
      </c>
      <c r="BT1080">
        <v>0</v>
      </c>
      <c r="BU1080" t="str">
        <f>"7:30 AM"</f>
        <v>7:30 AM</v>
      </c>
      <c r="BV1080" t="str">
        <f>"4:30 PM"</f>
        <v>4:30 PM</v>
      </c>
      <c r="BW1080" t="s">
        <v>128</v>
      </c>
      <c r="BX1080">
        <v>0</v>
      </c>
      <c r="BY1080">
        <v>3</v>
      </c>
      <c r="BZ1080" t="s">
        <v>111</v>
      </c>
      <c r="CA1080">
        <v>0</v>
      </c>
      <c r="CB1080" t="s">
        <v>4321</v>
      </c>
      <c r="CC1080" t="s">
        <v>2343</v>
      </c>
      <c r="CD1080" t="s">
        <v>2344</v>
      </c>
      <c r="CE1080" t="s">
        <v>116</v>
      </c>
      <c r="CF1080" t="s">
        <v>117</v>
      </c>
      <c r="CG1080">
        <v>96950</v>
      </c>
      <c r="CH1080" s="3">
        <v>8.34</v>
      </c>
      <c r="CI1080" s="3">
        <v>8.34</v>
      </c>
      <c r="CJ1080" s="3">
        <v>12.51</v>
      </c>
      <c r="CK1080" s="3">
        <v>12.51</v>
      </c>
      <c r="CL1080" t="s">
        <v>132</v>
      </c>
      <c r="CM1080" t="s">
        <v>2345</v>
      </c>
      <c r="CN1080" t="s">
        <v>133</v>
      </c>
      <c r="CP1080" t="s">
        <v>111</v>
      </c>
      <c r="CQ1080" t="s">
        <v>134</v>
      </c>
      <c r="CR1080" t="s">
        <v>111</v>
      </c>
      <c r="CS1080" t="s">
        <v>134</v>
      </c>
      <c r="CT1080" t="s">
        <v>119</v>
      </c>
      <c r="CU1080" t="s">
        <v>134</v>
      </c>
      <c r="CV1080" t="s">
        <v>119</v>
      </c>
      <c r="CW1080" t="s">
        <v>2346</v>
      </c>
      <c r="CX1080">
        <v>16702347900</v>
      </c>
      <c r="CY1080" t="s">
        <v>2340</v>
      </c>
      <c r="CZ1080" t="s">
        <v>2347</v>
      </c>
      <c r="DA1080" t="s">
        <v>134</v>
      </c>
      <c r="DB1080" t="s">
        <v>111</v>
      </c>
      <c r="DC1080" t="s">
        <v>2336</v>
      </c>
      <c r="DD1080" t="s">
        <v>2337</v>
      </c>
      <c r="DE1080" t="s">
        <v>2348</v>
      </c>
      <c r="DF1080" t="s">
        <v>2333</v>
      </c>
      <c r="DG1080" t="s">
        <v>2340</v>
      </c>
    </row>
    <row r="1081" spans="1:111" ht="15" customHeight="1" x14ac:dyDescent="0.25">
      <c r="A1081" t="s">
        <v>8181</v>
      </c>
      <c r="B1081" t="s">
        <v>137</v>
      </c>
      <c r="C1081" s="1">
        <v>44156.03064675926</v>
      </c>
      <c r="D1081" s="1">
        <v>44186</v>
      </c>
      <c r="E1081" t="s">
        <v>138</v>
      </c>
      <c r="F1081" s="1">
        <v>44103.833333333336</v>
      </c>
      <c r="G1081" t="s">
        <v>111</v>
      </c>
      <c r="H1081" t="s">
        <v>111</v>
      </c>
      <c r="I1081" t="s">
        <v>111</v>
      </c>
      <c r="J1081" t="s">
        <v>4052</v>
      </c>
      <c r="K1081" t="s">
        <v>4052</v>
      </c>
      <c r="L1081" t="s">
        <v>8182</v>
      </c>
      <c r="M1081" t="s">
        <v>708</v>
      </c>
      <c r="N1081" t="s">
        <v>727</v>
      </c>
      <c r="O1081" t="s">
        <v>117</v>
      </c>
      <c r="P1081">
        <v>96950</v>
      </c>
      <c r="Q1081" t="s">
        <v>118</v>
      </c>
      <c r="S1081">
        <v>16703229282</v>
      </c>
      <c r="U1081">
        <v>332321</v>
      </c>
      <c r="V1081" t="s">
        <v>120</v>
      </c>
      <c r="X1081" t="s">
        <v>8183</v>
      </c>
      <c r="Y1081" t="s">
        <v>4229</v>
      </c>
      <c r="Z1081" t="s">
        <v>944</v>
      </c>
      <c r="AA1081" t="s">
        <v>123</v>
      </c>
      <c r="AB1081" t="s">
        <v>1481</v>
      </c>
      <c r="AD1081" t="s">
        <v>154</v>
      </c>
      <c r="AE1081" t="s">
        <v>117</v>
      </c>
      <c r="AF1081">
        <v>96950</v>
      </c>
      <c r="AG1081" t="s">
        <v>118</v>
      </c>
      <c r="AI1081">
        <v>16704839282</v>
      </c>
      <c r="AK1081" t="s">
        <v>1484</v>
      </c>
      <c r="BC1081" t="str">
        <f>"37-3011.00"</f>
        <v>37-3011.00</v>
      </c>
      <c r="BD1081" t="s">
        <v>1797</v>
      </c>
      <c r="BE1081" t="s">
        <v>8184</v>
      </c>
      <c r="BF1081" t="s">
        <v>8185</v>
      </c>
      <c r="BG1081">
        <v>1</v>
      </c>
      <c r="BH1081">
        <v>1</v>
      </c>
      <c r="BI1081" s="1">
        <v>44105</v>
      </c>
      <c r="BJ1081" s="1">
        <v>44469</v>
      </c>
      <c r="BK1081" s="1">
        <v>44186</v>
      </c>
      <c r="BL1081" s="1">
        <v>44469</v>
      </c>
      <c r="BM1081">
        <v>40</v>
      </c>
      <c r="BN1081">
        <v>0</v>
      </c>
      <c r="BO1081">
        <v>8</v>
      </c>
      <c r="BP1081">
        <v>8</v>
      </c>
      <c r="BQ1081">
        <v>8</v>
      </c>
      <c r="BR1081">
        <v>8</v>
      </c>
      <c r="BS1081">
        <v>8</v>
      </c>
      <c r="BT1081">
        <v>0</v>
      </c>
      <c r="BU1081" t="str">
        <f>"8:00 AM"</f>
        <v>8:00 AM</v>
      </c>
      <c r="BV1081" t="str">
        <f>"5:00 PM"</f>
        <v>5:00 PM</v>
      </c>
      <c r="BW1081" t="s">
        <v>162</v>
      </c>
      <c r="BX1081">
        <v>0</v>
      </c>
      <c r="BY1081">
        <v>3</v>
      </c>
      <c r="BZ1081" t="s">
        <v>111</v>
      </c>
      <c r="CA1081">
        <v>0</v>
      </c>
      <c r="CB1081" t="s">
        <v>8186</v>
      </c>
      <c r="CC1081" t="s">
        <v>8182</v>
      </c>
      <c r="CD1081" t="s">
        <v>708</v>
      </c>
      <c r="CE1081" t="s">
        <v>727</v>
      </c>
      <c r="CF1081" t="s">
        <v>117</v>
      </c>
      <c r="CG1081">
        <v>96950</v>
      </c>
      <c r="CH1081" s="3">
        <v>8.5</v>
      </c>
      <c r="CI1081" s="3">
        <v>8.5</v>
      </c>
      <c r="CJ1081" s="3">
        <v>12.75</v>
      </c>
      <c r="CK1081" s="3">
        <v>12.75</v>
      </c>
      <c r="CL1081" t="s">
        <v>132</v>
      </c>
      <c r="CM1081" t="s">
        <v>119</v>
      </c>
      <c r="CN1081" t="s">
        <v>133</v>
      </c>
      <c r="CP1081" t="s">
        <v>111</v>
      </c>
      <c r="CQ1081" t="s">
        <v>134</v>
      </c>
      <c r="CR1081" t="s">
        <v>111</v>
      </c>
      <c r="CS1081" t="s">
        <v>134</v>
      </c>
      <c r="CT1081" t="s">
        <v>119</v>
      </c>
      <c r="CU1081" t="s">
        <v>134</v>
      </c>
      <c r="CV1081" t="s">
        <v>119</v>
      </c>
      <c r="CW1081" t="s">
        <v>162</v>
      </c>
      <c r="CX1081">
        <v>16703229282</v>
      </c>
      <c r="CY1081" t="s">
        <v>1484</v>
      </c>
      <c r="CZ1081" t="s">
        <v>162</v>
      </c>
      <c r="DA1081" t="s">
        <v>134</v>
      </c>
      <c r="DB1081" t="s">
        <v>111</v>
      </c>
    </row>
    <row r="1082" spans="1:111" ht="15" customHeight="1" x14ac:dyDescent="0.25">
      <c r="A1082" t="s">
        <v>5681</v>
      </c>
      <c r="B1082" t="s">
        <v>137</v>
      </c>
      <c r="C1082" s="1">
        <v>44157.942321527778</v>
      </c>
      <c r="D1082" s="1">
        <v>44200</v>
      </c>
      <c r="E1082" t="s">
        <v>110</v>
      </c>
      <c r="G1082" t="s">
        <v>111</v>
      </c>
      <c r="H1082" t="s">
        <v>111</v>
      </c>
      <c r="I1082" t="s">
        <v>111</v>
      </c>
      <c r="J1082" t="s">
        <v>5682</v>
      </c>
      <c r="K1082" t="s">
        <v>5683</v>
      </c>
      <c r="L1082" t="s">
        <v>5684</v>
      </c>
      <c r="N1082" t="s">
        <v>116</v>
      </c>
      <c r="O1082" t="s">
        <v>117</v>
      </c>
      <c r="P1082">
        <v>96950</v>
      </c>
      <c r="Q1082" t="s">
        <v>118</v>
      </c>
      <c r="S1082">
        <v>16702346089</v>
      </c>
      <c r="U1082">
        <v>5613</v>
      </c>
      <c r="V1082" t="s">
        <v>421</v>
      </c>
      <c r="W1082" t="s">
        <v>134</v>
      </c>
      <c r="X1082" t="s">
        <v>5685</v>
      </c>
      <c r="Y1082" t="s">
        <v>5686</v>
      </c>
      <c r="Z1082" t="s">
        <v>5687</v>
      </c>
      <c r="AA1082" t="s">
        <v>5688</v>
      </c>
      <c r="AB1082" t="s">
        <v>5689</v>
      </c>
      <c r="AD1082" t="s">
        <v>116</v>
      </c>
      <c r="AE1082" t="s">
        <v>117</v>
      </c>
      <c r="AF1082">
        <v>96950</v>
      </c>
      <c r="AG1082" t="s">
        <v>118</v>
      </c>
      <c r="AI1082">
        <v>16702346089</v>
      </c>
      <c r="AK1082" t="s">
        <v>5690</v>
      </c>
      <c r="BC1082" t="str">
        <f>"53-3031.00"</f>
        <v>53-3031.00</v>
      </c>
      <c r="BD1082" t="s">
        <v>1154</v>
      </c>
      <c r="BE1082" t="s">
        <v>5691</v>
      </c>
      <c r="BF1082" t="s">
        <v>5692</v>
      </c>
      <c r="BG1082">
        <v>2</v>
      </c>
      <c r="BH1082">
        <v>2</v>
      </c>
      <c r="BI1082" s="1">
        <v>44228</v>
      </c>
      <c r="BJ1082" s="1">
        <v>44592</v>
      </c>
      <c r="BK1082" s="1">
        <v>44228</v>
      </c>
      <c r="BL1082" s="1">
        <v>44592</v>
      </c>
      <c r="BM1082">
        <v>40</v>
      </c>
      <c r="BN1082">
        <v>0</v>
      </c>
      <c r="BO1082">
        <v>7</v>
      </c>
      <c r="BP1082">
        <v>7</v>
      </c>
      <c r="BQ1082">
        <v>7</v>
      </c>
      <c r="BR1082">
        <v>7</v>
      </c>
      <c r="BS1082">
        <v>7</v>
      </c>
      <c r="BT1082">
        <v>5</v>
      </c>
      <c r="BU1082" t="str">
        <f>"7:30 AM"</f>
        <v>7:30 AM</v>
      </c>
      <c r="BV1082" t="str">
        <f>"3:30 PM"</f>
        <v>3:30 PM</v>
      </c>
      <c r="BW1082" t="s">
        <v>128</v>
      </c>
      <c r="BX1082">
        <v>0</v>
      </c>
      <c r="BY1082">
        <v>6</v>
      </c>
      <c r="BZ1082" t="s">
        <v>111</v>
      </c>
      <c r="CA1082">
        <v>1</v>
      </c>
      <c r="CB1082" t="s">
        <v>5693</v>
      </c>
      <c r="CC1082" t="s">
        <v>5694</v>
      </c>
      <c r="CD1082" t="s">
        <v>5695</v>
      </c>
      <c r="CE1082" t="s">
        <v>116</v>
      </c>
      <c r="CF1082" t="s">
        <v>117</v>
      </c>
      <c r="CG1082">
        <v>96950</v>
      </c>
      <c r="CH1082" s="3">
        <v>7.69</v>
      </c>
      <c r="CI1082" s="3">
        <v>7.69</v>
      </c>
      <c r="CJ1082" s="3">
        <v>11.53</v>
      </c>
      <c r="CK1082" s="3">
        <v>11.53</v>
      </c>
      <c r="CL1082" t="s">
        <v>132</v>
      </c>
      <c r="CN1082" t="s">
        <v>133</v>
      </c>
      <c r="CP1082" t="s">
        <v>111</v>
      </c>
      <c r="CQ1082" t="s">
        <v>134</v>
      </c>
      <c r="CR1082" t="s">
        <v>111</v>
      </c>
      <c r="CS1082" t="s">
        <v>134</v>
      </c>
      <c r="CT1082" t="s">
        <v>119</v>
      </c>
      <c r="CU1082" t="s">
        <v>134</v>
      </c>
      <c r="CV1082" t="s">
        <v>134</v>
      </c>
      <c r="CW1082" t="s">
        <v>5696</v>
      </c>
      <c r="CX1082">
        <v>16702346089</v>
      </c>
      <c r="CY1082" t="s">
        <v>5690</v>
      </c>
      <c r="CZ1082" t="s">
        <v>119</v>
      </c>
      <c r="DA1082" t="s">
        <v>134</v>
      </c>
      <c r="DB1082" t="s">
        <v>134</v>
      </c>
    </row>
    <row r="1083" spans="1:111" ht="15" customHeight="1" x14ac:dyDescent="0.25">
      <c r="A1083" t="s">
        <v>1990</v>
      </c>
      <c r="B1083" t="s">
        <v>193</v>
      </c>
      <c r="C1083" s="1">
        <v>44158.080574189815</v>
      </c>
      <c r="D1083" s="1">
        <v>44175</v>
      </c>
      <c r="E1083" t="s">
        <v>110</v>
      </c>
      <c r="G1083" t="s">
        <v>134</v>
      </c>
      <c r="H1083" t="s">
        <v>111</v>
      </c>
      <c r="I1083" t="s">
        <v>111</v>
      </c>
      <c r="J1083" t="s">
        <v>1991</v>
      </c>
      <c r="K1083" t="s">
        <v>1992</v>
      </c>
      <c r="L1083" t="s">
        <v>1993</v>
      </c>
      <c r="M1083" t="s">
        <v>1994</v>
      </c>
      <c r="N1083" t="s">
        <v>154</v>
      </c>
      <c r="O1083" t="s">
        <v>117</v>
      </c>
      <c r="P1083">
        <v>96950</v>
      </c>
      <c r="Q1083" t="s">
        <v>118</v>
      </c>
      <c r="R1083" t="s">
        <v>286</v>
      </c>
      <c r="S1083">
        <v>16702336669</v>
      </c>
      <c r="U1083">
        <v>56152</v>
      </c>
      <c r="V1083" t="s">
        <v>120</v>
      </c>
      <c r="X1083" t="s">
        <v>1995</v>
      </c>
      <c r="Y1083" t="s">
        <v>1996</v>
      </c>
      <c r="Z1083" t="s">
        <v>863</v>
      </c>
      <c r="AA1083" t="s">
        <v>814</v>
      </c>
      <c r="AB1083" t="s">
        <v>1993</v>
      </c>
      <c r="AC1083" t="s">
        <v>1994</v>
      </c>
      <c r="AD1083" t="s">
        <v>154</v>
      </c>
      <c r="AE1083" t="s">
        <v>117</v>
      </c>
      <c r="AF1083">
        <v>96950</v>
      </c>
      <c r="AG1083" t="s">
        <v>118</v>
      </c>
      <c r="AH1083" t="s">
        <v>286</v>
      </c>
      <c r="AI1083">
        <v>16702336669</v>
      </c>
      <c r="AK1083" t="s">
        <v>1997</v>
      </c>
      <c r="BC1083" t="str">
        <f>"11-1021.00"</f>
        <v>11-1021.00</v>
      </c>
      <c r="BD1083" t="s">
        <v>838</v>
      </c>
      <c r="BE1083" t="s">
        <v>1998</v>
      </c>
      <c r="BF1083" t="s">
        <v>1999</v>
      </c>
      <c r="BG1083">
        <v>1</v>
      </c>
      <c r="BI1083" s="1">
        <v>44183</v>
      </c>
      <c r="BJ1083" s="1">
        <v>44547</v>
      </c>
      <c r="BM1083">
        <v>35</v>
      </c>
      <c r="BN1083">
        <v>0</v>
      </c>
      <c r="BO1083">
        <v>7</v>
      </c>
      <c r="BP1083">
        <v>7</v>
      </c>
      <c r="BQ1083">
        <v>0</v>
      </c>
      <c r="BR1083">
        <v>7</v>
      </c>
      <c r="BS1083">
        <v>7</v>
      </c>
      <c r="BT1083">
        <v>7</v>
      </c>
      <c r="BU1083" t="str">
        <f>"9:00 AM"</f>
        <v>9:00 AM</v>
      </c>
      <c r="BV1083" t="str">
        <f>"5:00 AM"</f>
        <v>5:00 AM</v>
      </c>
      <c r="BW1083" t="s">
        <v>349</v>
      </c>
      <c r="BX1083">
        <v>0</v>
      </c>
      <c r="BY1083">
        <v>12</v>
      </c>
      <c r="BZ1083" t="s">
        <v>134</v>
      </c>
      <c r="CA1083">
        <v>3</v>
      </c>
      <c r="CB1083" s="2" t="s">
        <v>2000</v>
      </c>
      <c r="CC1083" t="s">
        <v>1994</v>
      </c>
      <c r="CD1083" t="s">
        <v>1993</v>
      </c>
      <c r="CE1083" t="s">
        <v>154</v>
      </c>
      <c r="CF1083" t="s">
        <v>117</v>
      </c>
      <c r="CG1083">
        <v>96950</v>
      </c>
      <c r="CH1083" s="3">
        <v>30.92</v>
      </c>
      <c r="CI1083" s="3">
        <v>90.92</v>
      </c>
      <c r="CJ1083" s="3">
        <v>46.38</v>
      </c>
      <c r="CK1083" s="3">
        <v>46.38</v>
      </c>
      <c r="CL1083" t="s">
        <v>132</v>
      </c>
      <c r="CN1083" t="s">
        <v>133</v>
      </c>
      <c r="CP1083" t="s">
        <v>111</v>
      </c>
      <c r="CQ1083" t="s">
        <v>134</v>
      </c>
      <c r="CR1083" t="s">
        <v>111</v>
      </c>
      <c r="CS1083" t="s">
        <v>134</v>
      </c>
      <c r="CT1083" t="s">
        <v>119</v>
      </c>
      <c r="CU1083" t="s">
        <v>134</v>
      </c>
      <c r="CV1083" t="s">
        <v>119</v>
      </c>
      <c r="CW1083" t="s">
        <v>2001</v>
      </c>
      <c r="CX1083">
        <v>16702336669</v>
      </c>
      <c r="CY1083" t="s">
        <v>1997</v>
      </c>
      <c r="CZ1083" t="s">
        <v>119</v>
      </c>
      <c r="DA1083" t="s">
        <v>134</v>
      </c>
      <c r="DB1083" t="s">
        <v>111</v>
      </c>
    </row>
    <row r="1084" spans="1:111" ht="15" customHeight="1" x14ac:dyDescent="0.25">
      <c r="A1084" t="s">
        <v>4086</v>
      </c>
      <c r="B1084" t="s">
        <v>193</v>
      </c>
      <c r="C1084" s="1">
        <v>44158.936968981485</v>
      </c>
      <c r="D1084" s="1">
        <v>44202</v>
      </c>
      <c r="E1084" t="s">
        <v>110</v>
      </c>
      <c r="G1084" t="s">
        <v>111</v>
      </c>
      <c r="H1084" t="s">
        <v>111</v>
      </c>
      <c r="I1084" t="s">
        <v>111</v>
      </c>
      <c r="J1084" t="s">
        <v>4087</v>
      </c>
      <c r="K1084" t="s">
        <v>4088</v>
      </c>
      <c r="L1084" t="s">
        <v>4089</v>
      </c>
      <c r="M1084" t="s">
        <v>4090</v>
      </c>
      <c r="N1084" t="s">
        <v>116</v>
      </c>
      <c r="O1084" t="s">
        <v>117</v>
      </c>
      <c r="P1084">
        <v>96950</v>
      </c>
      <c r="Q1084" t="s">
        <v>118</v>
      </c>
      <c r="S1084">
        <v>16702334397</v>
      </c>
      <c r="U1084">
        <v>713990</v>
      </c>
      <c r="V1084" t="s">
        <v>120</v>
      </c>
      <c r="X1084" t="s">
        <v>4091</v>
      </c>
      <c r="Y1084" t="s">
        <v>548</v>
      </c>
      <c r="AA1084" t="s">
        <v>333</v>
      </c>
      <c r="AB1084" t="s">
        <v>4092</v>
      </c>
      <c r="AC1084" t="s">
        <v>4093</v>
      </c>
      <c r="AD1084" t="s">
        <v>116</v>
      </c>
      <c r="AE1084" t="s">
        <v>117</v>
      </c>
      <c r="AF1084">
        <v>96950</v>
      </c>
      <c r="AG1084" t="s">
        <v>118</v>
      </c>
      <c r="AI1084">
        <v>16702334397</v>
      </c>
      <c r="AK1084" t="s">
        <v>4094</v>
      </c>
      <c r="AL1084" t="s">
        <v>1192</v>
      </c>
      <c r="AM1084" t="s">
        <v>1435</v>
      </c>
      <c r="AN1084" t="s">
        <v>3117</v>
      </c>
      <c r="AO1084" t="s">
        <v>121</v>
      </c>
      <c r="AP1084" t="s">
        <v>4095</v>
      </c>
      <c r="AQ1084" t="s">
        <v>1438</v>
      </c>
      <c r="AR1084" t="s">
        <v>116</v>
      </c>
      <c r="AS1084" t="s">
        <v>117</v>
      </c>
      <c r="AT1084">
        <v>96950</v>
      </c>
      <c r="AU1084" t="s">
        <v>118</v>
      </c>
      <c r="AW1084">
        <v>16702330081</v>
      </c>
      <c r="AY1084" t="s">
        <v>1439</v>
      </c>
      <c r="AZ1084" t="s">
        <v>1440</v>
      </c>
      <c r="BA1084" t="s">
        <v>117</v>
      </c>
      <c r="BB1084" t="s">
        <v>1441</v>
      </c>
      <c r="BC1084" t="str">
        <f>"15-1151.00"</f>
        <v>15-1151.00</v>
      </c>
      <c r="BD1084" t="s">
        <v>1183</v>
      </c>
      <c r="BE1084" t="s">
        <v>4096</v>
      </c>
      <c r="BF1084" t="s">
        <v>4097</v>
      </c>
      <c r="BG1084">
        <v>1</v>
      </c>
      <c r="BI1084" s="1">
        <v>44166</v>
      </c>
      <c r="BJ1084" s="1">
        <v>44530</v>
      </c>
      <c r="BM1084">
        <v>40</v>
      </c>
      <c r="BN1084">
        <v>0</v>
      </c>
      <c r="BO1084">
        <v>8</v>
      </c>
      <c r="BP1084">
        <v>8</v>
      </c>
      <c r="BQ1084">
        <v>8</v>
      </c>
      <c r="BR1084">
        <v>8</v>
      </c>
      <c r="BS1084">
        <v>8</v>
      </c>
      <c r="BT1084">
        <v>0</v>
      </c>
      <c r="BU1084" t="str">
        <f>"8:00 AM"</f>
        <v>8:00 AM</v>
      </c>
      <c r="BV1084" t="str">
        <f>"5:00 PM"</f>
        <v>5:00 PM</v>
      </c>
      <c r="BW1084" t="s">
        <v>349</v>
      </c>
      <c r="BX1084">
        <v>0</v>
      </c>
      <c r="BY1084">
        <v>24</v>
      </c>
      <c r="BZ1084" t="s">
        <v>111</v>
      </c>
      <c r="CA1084">
        <v>0</v>
      </c>
      <c r="CB1084" t="s">
        <v>119</v>
      </c>
      <c r="CC1084" t="s">
        <v>4092</v>
      </c>
      <c r="CD1084" t="s">
        <v>4093</v>
      </c>
      <c r="CE1084" t="s">
        <v>116</v>
      </c>
      <c r="CF1084" t="s">
        <v>117</v>
      </c>
      <c r="CG1084">
        <v>96950</v>
      </c>
      <c r="CH1084" s="3">
        <v>12.19</v>
      </c>
      <c r="CI1084" s="3">
        <v>12.19</v>
      </c>
      <c r="CL1084" t="s">
        <v>132</v>
      </c>
      <c r="CM1084" t="s">
        <v>119</v>
      </c>
      <c r="CN1084" t="s">
        <v>133</v>
      </c>
      <c r="CP1084" t="s">
        <v>111</v>
      </c>
      <c r="CQ1084" t="s">
        <v>134</v>
      </c>
      <c r="CR1084" t="s">
        <v>111</v>
      </c>
      <c r="CS1084" t="s">
        <v>111</v>
      </c>
      <c r="CT1084" t="s">
        <v>119</v>
      </c>
      <c r="CU1084" t="s">
        <v>134</v>
      </c>
      <c r="CV1084" t="s">
        <v>119</v>
      </c>
      <c r="CW1084" t="s">
        <v>119</v>
      </c>
      <c r="CX1084">
        <v>16702334397</v>
      </c>
      <c r="CY1084" t="s">
        <v>4094</v>
      </c>
      <c r="CZ1084" t="s">
        <v>119</v>
      </c>
      <c r="DA1084" t="s">
        <v>134</v>
      </c>
      <c r="DB1084" t="s">
        <v>111</v>
      </c>
    </row>
    <row r="1085" spans="1:111" ht="15" customHeight="1" x14ac:dyDescent="0.25">
      <c r="A1085" t="s">
        <v>966</v>
      </c>
      <c r="B1085" t="s">
        <v>193</v>
      </c>
      <c r="C1085" s="1">
        <v>44158.959816203707</v>
      </c>
      <c r="D1085" s="1">
        <v>44210</v>
      </c>
      <c r="E1085" t="s">
        <v>110</v>
      </c>
      <c r="G1085" t="s">
        <v>134</v>
      </c>
      <c r="H1085" t="s">
        <v>111</v>
      </c>
      <c r="I1085" t="s">
        <v>111</v>
      </c>
      <c r="J1085" t="s">
        <v>967</v>
      </c>
      <c r="K1085" t="s">
        <v>968</v>
      </c>
      <c r="L1085" t="s">
        <v>969</v>
      </c>
      <c r="M1085" t="s">
        <v>970</v>
      </c>
      <c r="N1085" t="s">
        <v>116</v>
      </c>
      <c r="O1085" t="s">
        <v>117</v>
      </c>
      <c r="P1085">
        <v>96950</v>
      </c>
      <c r="Q1085" t="s">
        <v>118</v>
      </c>
      <c r="R1085" t="s">
        <v>404</v>
      </c>
      <c r="S1085">
        <v>16702350823</v>
      </c>
      <c r="U1085">
        <v>236116</v>
      </c>
      <c r="V1085" t="s">
        <v>120</v>
      </c>
      <c r="X1085" t="s">
        <v>971</v>
      </c>
      <c r="Y1085" t="s">
        <v>972</v>
      </c>
      <c r="Z1085" t="s">
        <v>973</v>
      </c>
      <c r="AA1085" t="s">
        <v>711</v>
      </c>
      <c r="AB1085" t="s">
        <v>969</v>
      </c>
      <c r="AC1085" t="s">
        <v>974</v>
      </c>
      <c r="AD1085" t="s">
        <v>116</v>
      </c>
      <c r="AE1085" t="s">
        <v>117</v>
      </c>
      <c r="AF1085">
        <v>96950</v>
      </c>
      <c r="AG1085" t="s">
        <v>118</v>
      </c>
      <c r="AH1085" t="s">
        <v>404</v>
      </c>
      <c r="AI1085">
        <v>16702350823</v>
      </c>
      <c r="AK1085" t="s">
        <v>975</v>
      </c>
      <c r="BC1085" t="str">
        <f>"49-9071.00"</f>
        <v>49-9071.00</v>
      </c>
      <c r="BD1085" t="s">
        <v>125</v>
      </c>
      <c r="BE1085" t="s">
        <v>976</v>
      </c>
      <c r="BF1085" t="s">
        <v>977</v>
      </c>
      <c r="BG1085">
        <v>5</v>
      </c>
      <c r="BI1085" s="1">
        <v>44270</v>
      </c>
      <c r="BJ1085" s="1">
        <v>45365</v>
      </c>
      <c r="BM1085">
        <v>35</v>
      </c>
      <c r="BN1085">
        <v>0</v>
      </c>
      <c r="BO1085">
        <v>7</v>
      </c>
      <c r="BP1085">
        <v>7</v>
      </c>
      <c r="BQ1085">
        <v>7</v>
      </c>
      <c r="BR1085">
        <v>7</v>
      </c>
      <c r="BS1085">
        <v>7</v>
      </c>
      <c r="BT1085">
        <v>0</v>
      </c>
      <c r="BU1085" t="str">
        <f>"8:00 AM"</f>
        <v>8:00 AM</v>
      </c>
      <c r="BV1085" t="str">
        <f>"5:00 PM"</f>
        <v>5:00 PM</v>
      </c>
      <c r="BW1085" t="s">
        <v>128</v>
      </c>
      <c r="BX1085">
        <v>0</v>
      </c>
      <c r="BY1085">
        <v>12</v>
      </c>
      <c r="BZ1085" t="s">
        <v>111</v>
      </c>
      <c r="CA1085">
        <v>0</v>
      </c>
      <c r="CB1085" t="s">
        <v>404</v>
      </c>
      <c r="CC1085" t="s">
        <v>970</v>
      </c>
      <c r="CE1085" t="s">
        <v>116</v>
      </c>
      <c r="CF1085" t="s">
        <v>117</v>
      </c>
      <c r="CG1085">
        <v>96950</v>
      </c>
      <c r="CH1085" s="3">
        <v>8.7100000000000009</v>
      </c>
      <c r="CI1085" s="3">
        <v>9</v>
      </c>
      <c r="CJ1085" s="3">
        <v>13.07</v>
      </c>
      <c r="CK1085" s="3">
        <v>13.5</v>
      </c>
      <c r="CL1085" t="s">
        <v>132</v>
      </c>
      <c r="CM1085" t="s">
        <v>404</v>
      </c>
      <c r="CN1085" t="s">
        <v>133</v>
      </c>
      <c r="CP1085" t="s">
        <v>111</v>
      </c>
      <c r="CQ1085" t="s">
        <v>134</v>
      </c>
      <c r="CR1085" t="s">
        <v>111</v>
      </c>
      <c r="CS1085" t="s">
        <v>134</v>
      </c>
      <c r="CT1085" t="s">
        <v>119</v>
      </c>
      <c r="CU1085" t="s">
        <v>134</v>
      </c>
      <c r="CV1085" t="s">
        <v>119</v>
      </c>
      <c r="CW1085" t="s">
        <v>404</v>
      </c>
      <c r="CX1085">
        <v>16702350823</v>
      </c>
      <c r="CY1085" t="s">
        <v>978</v>
      </c>
      <c r="CZ1085" t="s">
        <v>236</v>
      </c>
      <c r="DA1085" t="s">
        <v>134</v>
      </c>
      <c r="DB1085" t="s">
        <v>111</v>
      </c>
    </row>
    <row r="1086" spans="1:111" ht="15" customHeight="1" x14ac:dyDescent="0.25">
      <c r="A1086" t="s">
        <v>5778</v>
      </c>
      <c r="B1086" t="s">
        <v>193</v>
      </c>
      <c r="C1086" s="1">
        <v>44158.964559490742</v>
      </c>
      <c r="D1086" s="1">
        <v>44210</v>
      </c>
      <c r="E1086" t="s">
        <v>110</v>
      </c>
      <c r="G1086" t="s">
        <v>111</v>
      </c>
      <c r="H1086" t="s">
        <v>111</v>
      </c>
      <c r="I1086" t="s">
        <v>111</v>
      </c>
      <c r="J1086" t="s">
        <v>967</v>
      </c>
      <c r="K1086" t="s">
        <v>968</v>
      </c>
      <c r="L1086" t="s">
        <v>969</v>
      </c>
      <c r="M1086" t="s">
        <v>970</v>
      </c>
      <c r="N1086" t="s">
        <v>116</v>
      </c>
      <c r="O1086" t="s">
        <v>117</v>
      </c>
      <c r="P1086">
        <v>96950</v>
      </c>
      <c r="Q1086" t="s">
        <v>118</v>
      </c>
      <c r="R1086" t="s">
        <v>404</v>
      </c>
      <c r="S1086">
        <v>16702350823</v>
      </c>
      <c r="U1086">
        <v>236116</v>
      </c>
      <c r="V1086" t="s">
        <v>120</v>
      </c>
      <c r="X1086" t="s">
        <v>971</v>
      </c>
      <c r="Y1086" t="s">
        <v>972</v>
      </c>
      <c r="Z1086" t="s">
        <v>973</v>
      </c>
      <c r="AA1086" t="s">
        <v>711</v>
      </c>
      <c r="AB1086" t="s">
        <v>969</v>
      </c>
      <c r="AC1086" t="s">
        <v>974</v>
      </c>
      <c r="AD1086" t="s">
        <v>116</v>
      </c>
      <c r="AE1086" t="s">
        <v>117</v>
      </c>
      <c r="AF1086">
        <v>96950</v>
      </c>
      <c r="AG1086" t="s">
        <v>118</v>
      </c>
      <c r="AH1086" t="s">
        <v>404</v>
      </c>
      <c r="AI1086">
        <v>16702350823</v>
      </c>
      <c r="AK1086" t="s">
        <v>975</v>
      </c>
      <c r="BC1086" t="str">
        <f>"49-9071.00"</f>
        <v>49-9071.00</v>
      </c>
      <c r="BD1086" t="s">
        <v>125</v>
      </c>
      <c r="BE1086" t="s">
        <v>976</v>
      </c>
      <c r="BF1086" t="s">
        <v>977</v>
      </c>
      <c r="BG1086">
        <v>5</v>
      </c>
      <c r="BI1086" s="1">
        <v>44270</v>
      </c>
      <c r="BJ1086" s="1">
        <v>44634</v>
      </c>
      <c r="BM1086">
        <v>35</v>
      </c>
      <c r="BN1086">
        <v>0</v>
      </c>
      <c r="BO1086">
        <v>7</v>
      </c>
      <c r="BP1086">
        <v>7</v>
      </c>
      <c r="BQ1086">
        <v>7</v>
      </c>
      <c r="BR1086">
        <v>7</v>
      </c>
      <c r="BS1086">
        <v>7</v>
      </c>
      <c r="BT1086">
        <v>0</v>
      </c>
      <c r="BU1086" t="str">
        <f>"8:00 AM"</f>
        <v>8:00 AM</v>
      </c>
      <c r="BV1086" t="str">
        <f>"5:00 PM"</f>
        <v>5:00 PM</v>
      </c>
      <c r="BW1086" t="s">
        <v>128</v>
      </c>
      <c r="BX1086">
        <v>0</v>
      </c>
      <c r="BY1086">
        <v>12</v>
      </c>
      <c r="BZ1086" t="s">
        <v>111</v>
      </c>
      <c r="CA1086">
        <v>0</v>
      </c>
      <c r="CB1086" t="s">
        <v>404</v>
      </c>
      <c r="CC1086" t="s">
        <v>970</v>
      </c>
      <c r="CE1086" t="s">
        <v>116</v>
      </c>
      <c r="CF1086" t="s">
        <v>117</v>
      </c>
      <c r="CG1086">
        <v>96950</v>
      </c>
      <c r="CH1086" s="3">
        <v>8.7100000000000009</v>
      </c>
      <c r="CI1086" s="3">
        <v>9</v>
      </c>
      <c r="CJ1086" s="3">
        <v>13.07</v>
      </c>
      <c r="CK1086" s="3">
        <v>13.5</v>
      </c>
      <c r="CL1086" t="s">
        <v>132</v>
      </c>
      <c r="CM1086" t="s">
        <v>404</v>
      </c>
      <c r="CN1086" t="s">
        <v>133</v>
      </c>
      <c r="CP1086" t="s">
        <v>111</v>
      </c>
      <c r="CQ1086" t="s">
        <v>134</v>
      </c>
      <c r="CR1086" t="s">
        <v>111</v>
      </c>
      <c r="CS1086" t="s">
        <v>134</v>
      </c>
      <c r="CT1086" t="s">
        <v>119</v>
      </c>
      <c r="CU1086" t="s">
        <v>134</v>
      </c>
      <c r="CV1086" t="s">
        <v>119</v>
      </c>
      <c r="CW1086" t="s">
        <v>404</v>
      </c>
      <c r="CX1086">
        <v>16702350823</v>
      </c>
      <c r="CY1086" t="s">
        <v>978</v>
      </c>
      <c r="CZ1086" t="s">
        <v>236</v>
      </c>
      <c r="DA1086" t="s">
        <v>134</v>
      </c>
      <c r="DB1086" t="s">
        <v>111</v>
      </c>
    </row>
    <row r="1087" spans="1:111" ht="15" customHeight="1" x14ac:dyDescent="0.25">
      <c r="A1087" t="s">
        <v>2167</v>
      </c>
      <c r="B1087" t="s">
        <v>109</v>
      </c>
      <c r="C1087" s="1">
        <v>44158.991316087966</v>
      </c>
      <c r="D1087" s="1">
        <v>44209</v>
      </c>
      <c r="E1087" t="s">
        <v>110</v>
      </c>
      <c r="G1087" t="s">
        <v>134</v>
      </c>
      <c r="H1087" t="s">
        <v>111</v>
      </c>
      <c r="I1087" t="s">
        <v>111</v>
      </c>
      <c r="J1087" t="s">
        <v>2168</v>
      </c>
      <c r="K1087" t="s">
        <v>2169</v>
      </c>
      <c r="L1087" t="s">
        <v>2170</v>
      </c>
      <c r="M1087" t="s">
        <v>2171</v>
      </c>
      <c r="N1087" t="s">
        <v>116</v>
      </c>
      <c r="O1087" t="s">
        <v>117</v>
      </c>
      <c r="P1087">
        <v>96950</v>
      </c>
      <c r="Q1087" t="s">
        <v>118</v>
      </c>
      <c r="S1087">
        <v>16709898049</v>
      </c>
      <c r="U1087">
        <v>713910</v>
      </c>
      <c r="V1087" t="s">
        <v>120</v>
      </c>
      <c r="X1087" t="s">
        <v>2172</v>
      </c>
      <c r="Y1087" t="s">
        <v>2173</v>
      </c>
      <c r="Z1087" t="s">
        <v>255</v>
      </c>
      <c r="AA1087" t="s">
        <v>1026</v>
      </c>
      <c r="AB1087" t="s">
        <v>2170</v>
      </c>
      <c r="AC1087" t="s">
        <v>2171</v>
      </c>
      <c r="AD1087" t="s">
        <v>116</v>
      </c>
      <c r="AE1087" t="s">
        <v>117</v>
      </c>
      <c r="AF1087">
        <v>96950</v>
      </c>
      <c r="AG1087" t="s">
        <v>118</v>
      </c>
      <c r="AI1087">
        <v>16709898049</v>
      </c>
      <c r="AK1087" t="s">
        <v>2174</v>
      </c>
      <c r="BC1087" t="str">
        <f>"35-2014.00"</f>
        <v>35-2014.00</v>
      </c>
      <c r="BD1087" t="s">
        <v>393</v>
      </c>
      <c r="BE1087" t="s">
        <v>2175</v>
      </c>
      <c r="BF1087" t="s">
        <v>2176</v>
      </c>
      <c r="BG1087">
        <v>1</v>
      </c>
      <c r="BI1087" s="1">
        <v>44197</v>
      </c>
      <c r="BJ1087" s="1">
        <v>44469</v>
      </c>
      <c r="BM1087">
        <v>35</v>
      </c>
      <c r="BN1087">
        <v>6</v>
      </c>
      <c r="BO1087">
        <v>5</v>
      </c>
      <c r="BP1087">
        <v>6</v>
      </c>
      <c r="BQ1087">
        <v>0</v>
      </c>
      <c r="BR1087">
        <v>6</v>
      </c>
      <c r="BS1087">
        <v>6</v>
      </c>
      <c r="BT1087">
        <v>6</v>
      </c>
      <c r="BU1087" t="str">
        <f>"10:00 PM"</f>
        <v>10:00 PM</v>
      </c>
      <c r="BV1087" t="str">
        <f>"4:00 PM"</f>
        <v>4:00 PM</v>
      </c>
      <c r="BW1087" t="s">
        <v>128</v>
      </c>
      <c r="BX1087">
        <v>0</v>
      </c>
      <c r="BY1087">
        <v>12</v>
      </c>
      <c r="BZ1087" t="s">
        <v>111</v>
      </c>
      <c r="CA1087">
        <v>0</v>
      </c>
      <c r="CB1087" t="s">
        <v>2177</v>
      </c>
      <c r="CC1087" t="s">
        <v>2170</v>
      </c>
      <c r="CD1087" t="s">
        <v>2171</v>
      </c>
      <c r="CE1087" t="s">
        <v>116</v>
      </c>
      <c r="CF1087" t="s">
        <v>117</v>
      </c>
      <c r="CG1087">
        <v>96950</v>
      </c>
      <c r="CH1087" s="3">
        <v>8.68</v>
      </c>
      <c r="CI1087" s="3">
        <v>8.68</v>
      </c>
      <c r="CJ1087" s="3">
        <v>13.02</v>
      </c>
      <c r="CK1087" s="3">
        <v>13.02</v>
      </c>
      <c r="CL1087" t="s">
        <v>132</v>
      </c>
      <c r="CM1087" t="s">
        <v>2178</v>
      </c>
      <c r="CN1087" t="s">
        <v>133</v>
      </c>
      <c r="CP1087" t="s">
        <v>111</v>
      </c>
      <c r="CQ1087" t="s">
        <v>134</v>
      </c>
      <c r="CR1087" t="s">
        <v>111</v>
      </c>
      <c r="CS1087" t="s">
        <v>134</v>
      </c>
      <c r="CT1087" t="s">
        <v>119</v>
      </c>
      <c r="CU1087" t="s">
        <v>134</v>
      </c>
      <c r="CV1087" t="s">
        <v>119</v>
      </c>
      <c r="CW1087" t="s">
        <v>2179</v>
      </c>
      <c r="CX1087">
        <v>16709898049</v>
      </c>
      <c r="CY1087" t="s">
        <v>2174</v>
      </c>
      <c r="CZ1087" t="s">
        <v>119</v>
      </c>
      <c r="DA1087" t="s">
        <v>134</v>
      </c>
      <c r="DB1087" t="s">
        <v>111</v>
      </c>
      <c r="DC1087" t="s">
        <v>1299</v>
      </c>
    </row>
    <row r="1088" spans="1:111" ht="15" customHeight="1" x14ac:dyDescent="0.25">
      <c r="A1088" t="s">
        <v>6228</v>
      </c>
      <c r="B1088" t="s">
        <v>109</v>
      </c>
      <c r="C1088" s="1">
        <v>44159.457375231483</v>
      </c>
      <c r="D1088" s="1">
        <v>44217</v>
      </c>
      <c r="E1088" t="s">
        <v>138</v>
      </c>
      <c r="F1088" s="1">
        <v>44103.833333333336</v>
      </c>
      <c r="G1088" t="s">
        <v>134</v>
      </c>
      <c r="H1088" t="s">
        <v>111</v>
      </c>
      <c r="I1088" t="s">
        <v>111</v>
      </c>
      <c r="J1088" t="s">
        <v>2373</v>
      </c>
      <c r="L1088" t="s">
        <v>2374</v>
      </c>
      <c r="N1088" t="s">
        <v>116</v>
      </c>
      <c r="O1088" t="s">
        <v>117</v>
      </c>
      <c r="P1088">
        <v>96950</v>
      </c>
      <c r="Q1088" t="s">
        <v>118</v>
      </c>
      <c r="S1088">
        <v>16702358165</v>
      </c>
      <c r="U1088">
        <v>5611</v>
      </c>
      <c r="V1088" t="s">
        <v>120</v>
      </c>
      <c r="X1088" t="s">
        <v>2375</v>
      </c>
      <c r="Y1088" t="s">
        <v>2376</v>
      </c>
      <c r="Z1088" t="s">
        <v>2377</v>
      </c>
      <c r="AA1088" t="s">
        <v>123</v>
      </c>
      <c r="AB1088" t="s">
        <v>6229</v>
      </c>
      <c r="AD1088" t="s">
        <v>116</v>
      </c>
      <c r="AE1088" t="s">
        <v>117</v>
      </c>
      <c r="AF1088">
        <v>96950</v>
      </c>
      <c r="AG1088" t="s">
        <v>118</v>
      </c>
      <c r="AI1088">
        <v>16702358165</v>
      </c>
      <c r="AK1088" t="s">
        <v>2379</v>
      </c>
      <c r="BC1088" t="str">
        <f>"43-1011.00"</f>
        <v>43-1011.00</v>
      </c>
      <c r="BD1088" t="s">
        <v>730</v>
      </c>
      <c r="BE1088" t="s">
        <v>6230</v>
      </c>
      <c r="BF1088" t="s">
        <v>6231</v>
      </c>
      <c r="BG1088">
        <v>1</v>
      </c>
      <c r="BI1088" s="1">
        <v>44105</v>
      </c>
      <c r="BJ1088" s="1">
        <v>45199</v>
      </c>
      <c r="BM1088">
        <v>35</v>
      </c>
      <c r="BN1088">
        <v>0</v>
      </c>
      <c r="BO1088">
        <v>7</v>
      </c>
      <c r="BP1088">
        <v>7</v>
      </c>
      <c r="BQ1088">
        <v>7</v>
      </c>
      <c r="BR1088">
        <v>7</v>
      </c>
      <c r="BS1088">
        <v>7</v>
      </c>
      <c r="BT1088">
        <v>0</v>
      </c>
      <c r="BU1088" t="str">
        <f>"8:00 AM"</f>
        <v>8:00 AM</v>
      </c>
      <c r="BV1088" t="str">
        <f>"5:00 PM"</f>
        <v>5:00 PM</v>
      </c>
      <c r="BW1088" t="s">
        <v>128</v>
      </c>
      <c r="BX1088">
        <v>0</v>
      </c>
      <c r="BY1088">
        <v>12</v>
      </c>
      <c r="BZ1088" t="s">
        <v>111</v>
      </c>
      <c r="CA1088">
        <v>0</v>
      </c>
      <c r="CB1088" s="2" t="s">
        <v>6232</v>
      </c>
      <c r="CC1088" t="s">
        <v>6233</v>
      </c>
      <c r="CE1088" t="s">
        <v>116</v>
      </c>
      <c r="CF1088" t="s">
        <v>117</v>
      </c>
      <c r="CG1088">
        <v>96950</v>
      </c>
      <c r="CH1088" s="3">
        <v>20.100000000000001</v>
      </c>
      <c r="CI1088" s="3">
        <v>20.100000000000001</v>
      </c>
      <c r="CJ1088" s="3">
        <v>0</v>
      </c>
      <c r="CK1088" s="3">
        <v>0</v>
      </c>
      <c r="CL1088" t="s">
        <v>132</v>
      </c>
      <c r="CM1088" t="s">
        <v>162</v>
      </c>
      <c r="CN1088" t="s">
        <v>133</v>
      </c>
      <c r="CP1088" t="s">
        <v>111</v>
      </c>
      <c r="CQ1088" t="s">
        <v>134</v>
      </c>
      <c r="CR1088" t="s">
        <v>111</v>
      </c>
      <c r="CS1088" t="s">
        <v>111</v>
      </c>
      <c r="CT1088" t="s">
        <v>119</v>
      </c>
      <c r="CU1088" t="s">
        <v>134</v>
      </c>
      <c r="CV1088" t="s">
        <v>119</v>
      </c>
      <c r="CW1088" t="s">
        <v>859</v>
      </c>
      <c r="CX1088">
        <v>16702358165</v>
      </c>
      <c r="CY1088" t="s">
        <v>2379</v>
      </c>
      <c r="CZ1088" t="s">
        <v>119</v>
      </c>
      <c r="DA1088" t="s">
        <v>134</v>
      </c>
      <c r="DB1088" t="s">
        <v>111</v>
      </c>
      <c r="DC1088" t="s">
        <v>2375</v>
      </c>
      <c r="DD1088" t="s">
        <v>2376</v>
      </c>
      <c r="DE1088" t="s">
        <v>1657</v>
      </c>
      <c r="DF1088" t="s">
        <v>2386</v>
      </c>
      <c r="DG1088" t="s">
        <v>2379</v>
      </c>
    </row>
    <row r="1089" spans="1:111" ht="15" customHeight="1" x14ac:dyDescent="0.25">
      <c r="A1089" t="s">
        <v>5296</v>
      </c>
      <c r="B1089" t="s">
        <v>137</v>
      </c>
      <c r="C1089" s="1">
        <v>44159.7860806713</v>
      </c>
      <c r="D1089" s="1">
        <v>44207</v>
      </c>
      <c r="E1089" t="s">
        <v>138</v>
      </c>
      <c r="F1089" s="1">
        <v>44285.833333333336</v>
      </c>
      <c r="G1089" t="s">
        <v>111</v>
      </c>
      <c r="H1089" t="s">
        <v>111</v>
      </c>
      <c r="I1089" t="s">
        <v>111</v>
      </c>
      <c r="J1089" t="s">
        <v>5297</v>
      </c>
      <c r="L1089" t="s">
        <v>5298</v>
      </c>
      <c r="M1089" t="s">
        <v>5299</v>
      </c>
      <c r="N1089" t="s">
        <v>116</v>
      </c>
      <c r="O1089" t="s">
        <v>117</v>
      </c>
      <c r="P1089">
        <v>96950</v>
      </c>
      <c r="Q1089" t="s">
        <v>118</v>
      </c>
      <c r="S1089">
        <v>16702358885</v>
      </c>
      <c r="U1089">
        <v>541618</v>
      </c>
      <c r="V1089" t="s">
        <v>120</v>
      </c>
      <c r="X1089" t="s">
        <v>5300</v>
      </c>
      <c r="Y1089" t="s">
        <v>5301</v>
      </c>
      <c r="AA1089" t="s">
        <v>216</v>
      </c>
      <c r="AB1089" t="s">
        <v>5298</v>
      </c>
      <c r="AC1089" t="s">
        <v>5299</v>
      </c>
      <c r="AD1089" t="s">
        <v>116</v>
      </c>
      <c r="AE1089" t="s">
        <v>117</v>
      </c>
      <c r="AF1089">
        <v>96950</v>
      </c>
      <c r="AG1089" t="s">
        <v>118</v>
      </c>
      <c r="AI1089">
        <v>16702358885</v>
      </c>
      <c r="AK1089" t="s">
        <v>5302</v>
      </c>
      <c r="AL1089" t="s">
        <v>1192</v>
      </c>
      <c r="AM1089" t="s">
        <v>1435</v>
      </c>
      <c r="AN1089" t="s">
        <v>1436</v>
      </c>
      <c r="AO1089" t="s">
        <v>121</v>
      </c>
      <c r="AP1089" t="s">
        <v>4095</v>
      </c>
      <c r="AQ1089" t="s">
        <v>1438</v>
      </c>
      <c r="AR1089" t="s">
        <v>116</v>
      </c>
      <c r="AS1089" t="s">
        <v>117</v>
      </c>
      <c r="AT1089">
        <v>96950</v>
      </c>
      <c r="AU1089" t="s">
        <v>118</v>
      </c>
      <c r="AW1089">
        <v>16702330081</v>
      </c>
      <c r="AY1089" t="s">
        <v>1439</v>
      </c>
      <c r="AZ1089" t="s">
        <v>2254</v>
      </c>
      <c r="BA1089" t="s">
        <v>117</v>
      </c>
      <c r="BB1089" t="s">
        <v>1441</v>
      </c>
      <c r="BC1089" t="str">
        <f>"11-1021.00"</f>
        <v>11-1021.00</v>
      </c>
      <c r="BD1089" t="s">
        <v>838</v>
      </c>
      <c r="BE1089" t="s">
        <v>5303</v>
      </c>
      <c r="BF1089" t="s">
        <v>5304</v>
      </c>
      <c r="BG1089">
        <v>1</v>
      </c>
      <c r="BH1089">
        <v>1</v>
      </c>
      <c r="BI1089" s="1">
        <v>44287</v>
      </c>
      <c r="BJ1089" s="1">
        <v>44651</v>
      </c>
      <c r="BK1089" s="1">
        <v>44287</v>
      </c>
      <c r="BL1089" s="1">
        <v>44651</v>
      </c>
      <c r="BM1089">
        <v>40</v>
      </c>
      <c r="BN1089">
        <v>0</v>
      </c>
      <c r="BO1089">
        <v>8</v>
      </c>
      <c r="BP1089">
        <v>8</v>
      </c>
      <c r="BQ1089">
        <v>8</v>
      </c>
      <c r="BR1089">
        <v>8</v>
      </c>
      <c r="BS1089">
        <v>8</v>
      </c>
      <c r="BT1089">
        <v>0</v>
      </c>
      <c r="BU1089" t="str">
        <f>"8:00 AM"</f>
        <v>8:00 AM</v>
      </c>
      <c r="BV1089" t="str">
        <f>"5:00 PM"</f>
        <v>5:00 PM</v>
      </c>
      <c r="BW1089" t="s">
        <v>415</v>
      </c>
      <c r="BX1089">
        <v>0</v>
      </c>
      <c r="BY1089">
        <v>48</v>
      </c>
      <c r="BZ1089" t="s">
        <v>111</v>
      </c>
      <c r="CA1089">
        <v>0</v>
      </c>
      <c r="CB1089" t="s">
        <v>5305</v>
      </c>
      <c r="CC1089" t="s">
        <v>5298</v>
      </c>
      <c r="CD1089" t="s">
        <v>5299</v>
      </c>
      <c r="CE1089" t="s">
        <v>116</v>
      </c>
      <c r="CF1089" t="s">
        <v>117</v>
      </c>
      <c r="CG1089">
        <v>96950</v>
      </c>
      <c r="CH1089" s="3">
        <v>22.55</v>
      </c>
      <c r="CI1089" s="3">
        <v>22.55</v>
      </c>
      <c r="CL1089" t="s">
        <v>132</v>
      </c>
      <c r="CM1089" t="s">
        <v>119</v>
      </c>
      <c r="CN1089" t="s">
        <v>133</v>
      </c>
      <c r="CP1089" t="s">
        <v>111</v>
      </c>
      <c r="CQ1089" t="s">
        <v>134</v>
      </c>
      <c r="CR1089" t="s">
        <v>111</v>
      </c>
      <c r="CS1089" t="s">
        <v>111</v>
      </c>
      <c r="CT1089" t="s">
        <v>119</v>
      </c>
      <c r="CU1089" t="s">
        <v>134</v>
      </c>
      <c r="CV1089" t="s">
        <v>119</v>
      </c>
      <c r="CW1089" t="s">
        <v>119</v>
      </c>
      <c r="CX1089">
        <v>16702358885</v>
      </c>
      <c r="CY1089" t="s">
        <v>5306</v>
      </c>
      <c r="CZ1089" t="s">
        <v>5307</v>
      </c>
      <c r="DA1089" t="s">
        <v>134</v>
      </c>
      <c r="DB1089" t="s">
        <v>111</v>
      </c>
    </row>
    <row r="1090" spans="1:111" ht="15" customHeight="1" x14ac:dyDescent="0.25">
      <c r="A1090" t="s">
        <v>1045</v>
      </c>
      <c r="B1090" t="s">
        <v>109</v>
      </c>
      <c r="C1090" s="1">
        <v>44159.810449999997</v>
      </c>
      <c r="D1090" s="1">
        <v>44194</v>
      </c>
      <c r="E1090" t="s">
        <v>110</v>
      </c>
      <c r="G1090" t="s">
        <v>111</v>
      </c>
      <c r="H1090" t="s">
        <v>111</v>
      </c>
      <c r="I1090" t="s">
        <v>111</v>
      </c>
      <c r="J1090" t="s">
        <v>1046</v>
      </c>
      <c r="K1090" t="s">
        <v>1047</v>
      </c>
      <c r="L1090" t="s">
        <v>1048</v>
      </c>
      <c r="N1090" t="s">
        <v>116</v>
      </c>
      <c r="O1090" t="s">
        <v>117</v>
      </c>
      <c r="P1090">
        <v>96950</v>
      </c>
      <c r="Q1090" t="s">
        <v>118</v>
      </c>
      <c r="S1090">
        <v>16702348011</v>
      </c>
      <c r="U1090">
        <v>452210</v>
      </c>
      <c r="V1090" t="s">
        <v>120</v>
      </c>
      <c r="X1090" t="s">
        <v>1049</v>
      </c>
      <c r="Y1090" t="s">
        <v>1050</v>
      </c>
      <c r="AA1090" t="s">
        <v>123</v>
      </c>
      <c r="AB1090" t="s">
        <v>1051</v>
      </c>
      <c r="AD1090" t="s">
        <v>116</v>
      </c>
      <c r="AE1090" t="s">
        <v>117</v>
      </c>
      <c r="AF1090">
        <v>96950</v>
      </c>
      <c r="AG1090" t="s">
        <v>118</v>
      </c>
      <c r="AI1090">
        <v>16702348011</v>
      </c>
      <c r="AK1090" t="s">
        <v>1052</v>
      </c>
      <c r="BC1090" t="str">
        <f>"43-5081.01"</f>
        <v>43-5081.01</v>
      </c>
      <c r="BD1090" t="s">
        <v>1053</v>
      </c>
      <c r="BE1090" t="s">
        <v>1054</v>
      </c>
      <c r="BF1090" t="s">
        <v>1055</v>
      </c>
      <c r="BG1090">
        <v>4</v>
      </c>
      <c r="BI1090" s="1">
        <v>44186</v>
      </c>
      <c r="BJ1090" s="1">
        <v>44469</v>
      </c>
      <c r="BM1090">
        <v>35</v>
      </c>
      <c r="BN1090">
        <v>5</v>
      </c>
      <c r="BO1090">
        <v>5</v>
      </c>
      <c r="BP1090">
        <v>5</v>
      </c>
      <c r="BQ1090">
        <v>5</v>
      </c>
      <c r="BR1090">
        <v>5</v>
      </c>
      <c r="BS1090">
        <v>5</v>
      </c>
      <c r="BT1090">
        <v>5</v>
      </c>
      <c r="BU1090" t="str">
        <f>"8:00 AM"</f>
        <v>8:00 AM</v>
      </c>
      <c r="BV1090" t="str">
        <f>"2:00 PM"</f>
        <v>2:00 PM</v>
      </c>
      <c r="BW1090" t="s">
        <v>128</v>
      </c>
      <c r="BX1090">
        <v>0</v>
      </c>
      <c r="BY1090">
        <v>12</v>
      </c>
      <c r="BZ1090" t="s">
        <v>111</v>
      </c>
      <c r="CA1090">
        <v>0</v>
      </c>
      <c r="CB1090" s="2" t="s">
        <v>1056</v>
      </c>
      <c r="CC1090" t="s">
        <v>1048</v>
      </c>
      <c r="CE1090" t="s">
        <v>116</v>
      </c>
      <c r="CF1090" t="s">
        <v>117</v>
      </c>
      <c r="CG1090">
        <v>96950</v>
      </c>
      <c r="CH1090" s="3">
        <v>7.58</v>
      </c>
      <c r="CI1090" s="3">
        <v>7.58</v>
      </c>
      <c r="CJ1090" s="3">
        <v>11.37</v>
      </c>
      <c r="CK1090" s="3">
        <v>11.37</v>
      </c>
      <c r="CL1090" t="s">
        <v>132</v>
      </c>
      <c r="CM1090" t="s">
        <v>119</v>
      </c>
      <c r="CN1090" t="s">
        <v>133</v>
      </c>
      <c r="CP1090" t="s">
        <v>111</v>
      </c>
      <c r="CQ1090" t="s">
        <v>134</v>
      </c>
      <c r="CR1090" t="s">
        <v>111</v>
      </c>
      <c r="CS1090" t="s">
        <v>134</v>
      </c>
      <c r="CT1090" t="s">
        <v>119</v>
      </c>
      <c r="CU1090" t="s">
        <v>134</v>
      </c>
      <c r="CV1090" t="s">
        <v>119</v>
      </c>
      <c r="CW1090" t="s">
        <v>1057</v>
      </c>
      <c r="CX1090">
        <v>16702348011</v>
      </c>
      <c r="CY1090" t="s">
        <v>1052</v>
      </c>
      <c r="CZ1090" t="s">
        <v>119</v>
      </c>
      <c r="DA1090" t="s">
        <v>134</v>
      </c>
      <c r="DB1090" t="s">
        <v>111</v>
      </c>
    </row>
    <row r="1091" spans="1:111" ht="15" customHeight="1" x14ac:dyDescent="0.25">
      <c r="A1091" t="s">
        <v>6339</v>
      </c>
      <c r="B1091" t="s">
        <v>137</v>
      </c>
      <c r="C1091" s="1">
        <v>44159.927033680557</v>
      </c>
      <c r="D1091" s="1">
        <v>44210</v>
      </c>
      <c r="E1091" t="s">
        <v>110</v>
      </c>
      <c r="G1091" t="s">
        <v>111</v>
      </c>
      <c r="H1091" t="s">
        <v>111</v>
      </c>
      <c r="I1091" t="s">
        <v>111</v>
      </c>
      <c r="J1091" t="s">
        <v>4224</v>
      </c>
      <c r="K1091" t="s">
        <v>4225</v>
      </c>
      <c r="L1091" t="s">
        <v>4226</v>
      </c>
      <c r="N1091" t="s">
        <v>116</v>
      </c>
      <c r="O1091" t="s">
        <v>117</v>
      </c>
      <c r="P1091">
        <v>96950</v>
      </c>
      <c r="Q1091" t="s">
        <v>118</v>
      </c>
      <c r="S1091">
        <v>16704833926</v>
      </c>
      <c r="U1091">
        <v>56173</v>
      </c>
      <c r="V1091" t="s">
        <v>120</v>
      </c>
      <c r="X1091" t="s">
        <v>4227</v>
      </c>
      <c r="Y1091" t="s">
        <v>4228</v>
      </c>
      <c r="Z1091" t="s">
        <v>6340</v>
      </c>
      <c r="AA1091" t="s">
        <v>2621</v>
      </c>
      <c r="AB1091" t="s">
        <v>6341</v>
      </c>
      <c r="AC1091" t="s">
        <v>4237</v>
      </c>
      <c r="AD1091" t="s">
        <v>116</v>
      </c>
      <c r="AE1091" t="s">
        <v>117</v>
      </c>
      <c r="AF1091">
        <v>96950</v>
      </c>
      <c r="AG1091" t="s">
        <v>118</v>
      </c>
      <c r="AI1091">
        <v>16704833926</v>
      </c>
      <c r="AK1091" t="s">
        <v>1170</v>
      </c>
      <c r="AL1091" t="s">
        <v>1192</v>
      </c>
      <c r="AM1091" t="s">
        <v>1435</v>
      </c>
      <c r="AN1091" t="s">
        <v>1436</v>
      </c>
      <c r="AO1091" t="s">
        <v>121</v>
      </c>
      <c r="AP1091" t="s">
        <v>4095</v>
      </c>
      <c r="AQ1091" t="s">
        <v>1438</v>
      </c>
      <c r="AR1091" t="s">
        <v>116</v>
      </c>
      <c r="AS1091" t="s">
        <v>117</v>
      </c>
      <c r="AT1091">
        <v>96950</v>
      </c>
      <c r="AU1091" t="s">
        <v>118</v>
      </c>
      <c r="AW1091">
        <v>16702330081</v>
      </c>
      <c r="AY1091" t="s">
        <v>1439</v>
      </c>
      <c r="AZ1091" t="s">
        <v>2254</v>
      </c>
      <c r="BA1091" t="s">
        <v>117</v>
      </c>
      <c r="BB1091" t="s">
        <v>1441</v>
      </c>
      <c r="BC1091" t="str">
        <f>"37-3011.00"</f>
        <v>37-3011.00</v>
      </c>
      <c r="BD1091" t="s">
        <v>1797</v>
      </c>
      <c r="BE1091" t="s">
        <v>6342</v>
      </c>
      <c r="BF1091" t="s">
        <v>6343</v>
      </c>
      <c r="BG1091">
        <v>2</v>
      </c>
      <c r="BH1091">
        <v>2</v>
      </c>
      <c r="BI1091" s="1">
        <v>44166</v>
      </c>
      <c r="BJ1091" s="1">
        <v>44530</v>
      </c>
      <c r="BK1091" s="1">
        <v>44210</v>
      </c>
      <c r="BL1091" s="1">
        <v>44530</v>
      </c>
      <c r="BM1091">
        <v>35</v>
      </c>
      <c r="BN1091">
        <v>0</v>
      </c>
      <c r="BO1091">
        <v>7</v>
      </c>
      <c r="BP1091">
        <v>7</v>
      </c>
      <c r="BQ1091">
        <v>7</v>
      </c>
      <c r="BR1091">
        <v>7</v>
      </c>
      <c r="BS1091">
        <v>7</v>
      </c>
      <c r="BT1091">
        <v>0</v>
      </c>
      <c r="BU1091" t="str">
        <f>"8:00 AM"</f>
        <v>8:00 AM</v>
      </c>
      <c r="BV1091" t="str">
        <f>"4:00 PM"</f>
        <v>4:00 PM</v>
      </c>
      <c r="BW1091" t="s">
        <v>128</v>
      </c>
      <c r="BX1091">
        <v>0</v>
      </c>
      <c r="BY1091">
        <v>3</v>
      </c>
      <c r="BZ1091" t="s">
        <v>111</v>
      </c>
      <c r="CA1091">
        <v>0</v>
      </c>
      <c r="CB1091" t="s">
        <v>6344</v>
      </c>
      <c r="CC1091" t="s">
        <v>4230</v>
      </c>
      <c r="CD1091" t="s">
        <v>4226</v>
      </c>
      <c r="CE1091" t="s">
        <v>116</v>
      </c>
      <c r="CF1091" t="s">
        <v>117</v>
      </c>
      <c r="CG1091">
        <v>96950</v>
      </c>
      <c r="CH1091" s="3">
        <v>8.5</v>
      </c>
      <c r="CI1091" s="3">
        <v>8.5</v>
      </c>
      <c r="CJ1091" s="3">
        <v>12.75</v>
      </c>
      <c r="CK1091" s="3">
        <v>12.75</v>
      </c>
      <c r="CL1091" t="s">
        <v>132</v>
      </c>
      <c r="CM1091" t="s">
        <v>119</v>
      </c>
      <c r="CN1091" t="s">
        <v>133</v>
      </c>
      <c r="CP1091" t="s">
        <v>111</v>
      </c>
      <c r="CQ1091" t="s">
        <v>134</v>
      </c>
      <c r="CR1091" t="s">
        <v>111</v>
      </c>
      <c r="CS1091" t="s">
        <v>134</v>
      </c>
      <c r="CT1091" t="s">
        <v>119</v>
      </c>
      <c r="CU1091" t="s">
        <v>134</v>
      </c>
      <c r="CV1091" t="s">
        <v>119</v>
      </c>
      <c r="CW1091" t="s">
        <v>119</v>
      </c>
      <c r="CX1091">
        <v>16704833926</v>
      </c>
      <c r="CY1091" t="s">
        <v>1170</v>
      </c>
      <c r="CZ1091" t="s">
        <v>119</v>
      </c>
      <c r="DA1091" t="s">
        <v>134</v>
      </c>
      <c r="DB1091" t="s">
        <v>111</v>
      </c>
    </row>
    <row r="1092" spans="1:111" ht="15" customHeight="1" x14ac:dyDescent="0.25">
      <c r="A1092" t="s">
        <v>4223</v>
      </c>
      <c r="B1092" t="s">
        <v>137</v>
      </c>
      <c r="C1092" s="1">
        <v>44159.931207870373</v>
      </c>
      <c r="D1092" s="1">
        <v>44210</v>
      </c>
      <c r="E1092" t="s">
        <v>110</v>
      </c>
      <c r="G1092" t="s">
        <v>111</v>
      </c>
      <c r="H1092" t="s">
        <v>111</v>
      </c>
      <c r="I1092" t="s">
        <v>111</v>
      </c>
      <c r="J1092" t="s">
        <v>4224</v>
      </c>
      <c r="K1092" t="s">
        <v>4225</v>
      </c>
      <c r="L1092" t="s">
        <v>4226</v>
      </c>
      <c r="N1092" t="s">
        <v>116</v>
      </c>
      <c r="O1092" t="s">
        <v>117</v>
      </c>
      <c r="P1092">
        <v>96950</v>
      </c>
      <c r="Q1092" t="s">
        <v>118</v>
      </c>
      <c r="S1092">
        <v>16704833926</v>
      </c>
      <c r="U1092">
        <v>56173</v>
      </c>
      <c r="V1092" t="s">
        <v>120</v>
      </c>
      <c r="X1092" t="s">
        <v>4227</v>
      </c>
      <c r="Y1092" t="s">
        <v>4228</v>
      </c>
      <c r="Z1092" t="s">
        <v>4229</v>
      </c>
      <c r="AA1092" t="s">
        <v>2621</v>
      </c>
      <c r="AB1092" t="s">
        <v>4230</v>
      </c>
      <c r="AC1092" t="s">
        <v>4231</v>
      </c>
      <c r="AD1092" t="s">
        <v>116</v>
      </c>
      <c r="AE1092" t="s">
        <v>117</v>
      </c>
      <c r="AF1092">
        <v>96950</v>
      </c>
      <c r="AG1092" t="s">
        <v>118</v>
      </c>
      <c r="AI1092">
        <v>16704833926</v>
      </c>
      <c r="AK1092" t="s">
        <v>1170</v>
      </c>
      <c r="AL1092" t="s">
        <v>1192</v>
      </c>
      <c r="AM1092" t="s">
        <v>1435</v>
      </c>
      <c r="AN1092" t="s">
        <v>1436</v>
      </c>
      <c r="AO1092" t="s">
        <v>121</v>
      </c>
      <c r="AP1092" t="s">
        <v>4095</v>
      </c>
      <c r="AQ1092" t="s">
        <v>1438</v>
      </c>
      <c r="AR1092" t="s">
        <v>116</v>
      </c>
      <c r="AS1092" t="s">
        <v>117</v>
      </c>
      <c r="AT1092">
        <v>96950</v>
      </c>
      <c r="AU1092" t="s">
        <v>118</v>
      </c>
      <c r="AW1092">
        <v>16702330081</v>
      </c>
      <c r="AY1092" t="s">
        <v>1439</v>
      </c>
      <c r="AZ1092" t="s">
        <v>4232</v>
      </c>
      <c r="BA1092" t="s">
        <v>117</v>
      </c>
      <c r="BB1092" t="s">
        <v>1441</v>
      </c>
      <c r="BC1092" t="str">
        <f>"45-2092.01"</f>
        <v>45-2092.01</v>
      </c>
      <c r="BD1092" t="s">
        <v>1171</v>
      </c>
      <c r="BE1092" t="s">
        <v>4233</v>
      </c>
      <c r="BF1092" t="s">
        <v>4234</v>
      </c>
      <c r="BG1092">
        <v>1</v>
      </c>
      <c r="BH1092">
        <v>1</v>
      </c>
      <c r="BI1092" s="1">
        <v>44166</v>
      </c>
      <c r="BJ1092" s="1">
        <v>44530</v>
      </c>
      <c r="BK1092" s="1">
        <v>44211</v>
      </c>
      <c r="BL1092" s="1">
        <v>44530</v>
      </c>
      <c r="BM1092">
        <v>35</v>
      </c>
      <c r="BN1092">
        <v>0</v>
      </c>
      <c r="BO1092">
        <v>7</v>
      </c>
      <c r="BP1092">
        <v>7</v>
      </c>
      <c r="BQ1092">
        <v>7</v>
      </c>
      <c r="BR1092">
        <v>7</v>
      </c>
      <c r="BS1092">
        <v>7</v>
      </c>
      <c r="BT1092">
        <v>0</v>
      </c>
      <c r="BU1092" t="str">
        <f>"8:00 AM"</f>
        <v>8:00 AM</v>
      </c>
      <c r="BV1092" t="str">
        <f>"4:00 PM"</f>
        <v>4:00 PM</v>
      </c>
      <c r="BW1092" t="s">
        <v>128</v>
      </c>
      <c r="BX1092">
        <v>0</v>
      </c>
      <c r="BY1092">
        <v>3</v>
      </c>
      <c r="BZ1092" t="s">
        <v>111</v>
      </c>
      <c r="CA1092">
        <v>0</v>
      </c>
      <c r="CB1092" t="s">
        <v>4235</v>
      </c>
      <c r="CC1092" t="s">
        <v>4236</v>
      </c>
      <c r="CD1092" t="s">
        <v>4237</v>
      </c>
      <c r="CE1092" t="s">
        <v>116</v>
      </c>
      <c r="CF1092" t="s">
        <v>117</v>
      </c>
      <c r="CG1092">
        <v>96950</v>
      </c>
      <c r="CH1092" s="3">
        <v>9.91</v>
      </c>
      <c r="CI1092" s="3">
        <v>9.91</v>
      </c>
      <c r="CJ1092" s="3">
        <v>14.87</v>
      </c>
      <c r="CK1092" s="3">
        <v>14.87</v>
      </c>
      <c r="CL1092" t="s">
        <v>132</v>
      </c>
      <c r="CM1092" t="s">
        <v>119</v>
      </c>
      <c r="CN1092" t="s">
        <v>133</v>
      </c>
      <c r="CP1092" t="s">
        <v>111</v>
      </c>
      <c r="CQ1092" t="s">
        <v>134</v>
      </c>
      <c r="CR1092" t="s">
        <v>111</v>
      </c>
      <c r="CS1092" t="s">
        <v>134</v>
      </c>
      <c r="CT1092" t="s">
        <v>119</v>
      </c>
      <c r="CU1092" t="s">
        <v>134</v>
      </c>
      <c r="CV1092" t="s">
        <v>119</v>
      </c>
      <c r="CW1092" t="s">
        <v>119</v>
      </c>
      <c r="CX1092">
        <v>16704833926</v>
      </c>
      <c r="CY1092" t="s">
        <v>1170</v>
      </c>
      <c r="CZ1092" t="s">
        <v>119</v>
      </c>
      <c r="DA1092" t="s">
        <v>134</v>
      </c>
      <c r="DB1092" t="s">
        <v>111</v>
      </c>
    </row>
    <row r="1093" spans="1:111" ht="15" customHeight="1" x14ac:dyDescent="0.25">
      <c r="A1093" t="s">
        <v>9092</v>
      </c>
      <c r="B1093" t="s">
        <v>137</v>
      </c>
      <c r="C1093" s="1">
        <v>44159.93351909722</v>
      </c>
      <c r="D1093" s="1">
        <v>44222</v>
      </c>
      <c r="E1093" t="s">
        <v>110</v>
      </c>
      <c r="G1093" t="s">
        <v>134</v>
      </c>
      <c r="H1093" t="s">
        <v>111</v>
      </c>
      <c r="I1093" t="s">
        <v>111</v>
      </c>
      <c r="J1093" t="s">
        <v>5181</v>
      </c>
      <c r="K1093" t="s">
        <v>5182</v>
      </c>
      <c r="L1093" t="s">
        <v>8168</v>
      </c>
      <c r="N1093" t="s">
        <v>154</v>
      </c>
      <c r="O1093" t="s">
        <v>117</v>
      </c>
      <c r="P1093">
        <v>96950</v>
      </c>
      <c r="Q1093" t="s">
        <v>118</v>
      </c>
      <c r="S1093">
        <v>16702873975</v>
      </c>
      <c r="U1093">
        <v>722513</v>
      </c>
      <c r="V1093" t="s">
        <v>120</v>
      </c>
      <c r="X1093" t="s">
        <v>5183</v>
      </c>
      <c r="Y1093" t="s">
        <v>5184</v>
      </c>
      <c r="AA1093" t="s">
        <v>1658</v>
      </c>
      <c r="AB1093" t="s">
        <v>8168</v>
      </c>
      <c r="AD1093" t="s">
        <v>154</v>
      </c>
      <c r="AE1093" t="s">
        <v>117</v>
      </c>
      <c r="AF1093">
        <v>96950</v>
      </c>
      <c r="AG1093" t="s">
        <v>118</v>
      </c>
      <c r="AI1093">
        <v>16702873975</v>
      </c>
      <c r="AK1093" t="s">
        <v>1738</v>
      </c>
      <c r="BC1093" t="str">
        <f>"49-9071.00"</f>
        <v>49-9071.00</v>
      </c>
      <c r="BD1093" t="s">
        <v>125</v>
      </c>
      <c r="BE1093" t="s">
        <v>5185</v>
      </c>
      <c r="BF1093" t="s">
        <v>125</v>
      </c>
      <c r="BG1093">
        <v>1</v>
      </c>
      <c r="BH1093">
        <v>1</v>
      </c>
      <c r="BI1093" s="1">
        <v>44165</v>
      </c>
      <c r="BJ1093" s="1">
        <v>45259</v>
      </c>
      <c r="BK1093" s="1">
        <v>44222</v>
      </c>
      <c r="BL1093" s="1">
        <v>45259</v>
      </c>
      <c r="BM1093">
        <v>35</v>
      </c>
      <c r="BN1093">
        <v>0</v>
      </c>
      <c r="BO1093">
        <v>6</v>
      </c>
      <c r="BP1093">
        <v>6</v>
      </c>
      <c r="BQ1093">
        <v>6</v>
      </c>
      <c r="BR1093">
        <v>6</v>
      </c>
      <c r="BS1093">
        <v>6</v>
      </c>
      <c r="BT1093">
        <v>5</v>
      </c>
      <c r="BU1093" t="str">
        <f>"1:00 PM"</f>
        <v>1:00 PM</v>
      </c>
      <c r="BV1093" t="str">
        <f>"7:00 PM"</f>
        <v>7:00 PM</v>
      </c>
      <c r="BW1093" t="s">
        <v>128</v>
      </c>
      <c r="BX1093">
        <v>0</v>
      </c>
      <c r="BY1093">
        <v>24</v>
      </c>
      <c r="BZ1093" t="s">
        <v>111</v>
      </c>
      <c r="CA1093">
        <v>0</v>
      </c>
      <c r="CB1093" s="2" t="s">
        <v>5186</v>
      </c>
      <c r="CC1093" t="s">
        <v>1742</v>
      </c>
      <c r="CD1093" t="s">
        <v>1743</v>
      </c>
      <c r="CE1093" t="s">
        <v>154</v>
      </c>
      <c r="CF1093" t="s">
        <v>117</v>
      </c>
      <c r="CG1093">
        <v>96950</v>
      </c>
      <c r="CH1093" s="3">
        <v>8.7100000000000009</v>
      </c>
      <c r="CI1093" s="3">
        <v>8.7100000000000009</v>
      </c>
      <c r="CJ1093" s="3">
        <v>13.07</v>
      </c>
      <c r="CK1093" s="3">
        <v>13.07</v>
      </c>
      <c r="CL1093" t="s">
        <v>132</v>
      </c>
      <c r="CM1093" t="s">
        <v>268</v>
      </c>
      <c r="CN1093" t="s">
        <v>133</v>
      </c>
      <c r="CP1093" t="s">
        <v>111</v>
      </c>
      <c r="CQ1093" t="s">
        <v>134</v>
      </c>
      <c r="CR1093" t="s">
        <v>111</v>
      </c>
      <c r="CS1093" t="s">
        <v>134</v>
      </c>
      <c r="CT1093" t="s">
        <v>119</v>
      </c>
      <c r="CU1093" t="s">
        <v>134</v>
      </c>
      <c r="CV1093" t="s">
        <v>119</v>
      </c>
      <c r="CW1093" t="s">
        <v>1744</v>
      </c>
      <c r="CX1093">
        <v>16702873975</v>
      </c>
      <c r="CY1093" t="s">
        <v>1738</v>
      </c>
      <c r="CZ1093" t="s">
        <v>335</v>
      </c>
      <c r="DA1093" t="s">
        <v>134</v>
      </c>
      <c r="DB1093" t="s">
        <v>111</v>
      </c>
    </row>
    <row r="1094" spans="1:111" ht="15" customHeight="1" x14ac:dyDescent="0.25">
      <c r="A1094" t="s">
        <v>7072</v>
      </c>
      <c r="B1094" t="s">
        <v>137</v>
      </c>
      <c r="C1094" s="1">
        <v>44160.002142939818</v>
      </c>
      <c r="D1094" s="1">
        <v>44194</v>
      </c>
      <c r="E1094" t="s">
        <v>110</v>
      </c>
      <c r="G1094" t="s">
        <v>111</v>
      </c>
      <c r="H1094" t="s">
        <v>111</v>
      </c>
      <c r="I1094" t="s">
        <v>111</v>
      </c>
      <c r="J1094" t="s">
        <v>7073</v>
      </c>
      <c r="K1094" t="s">
        <v>7074</v>
      </c>
      <c r="L1094" t="s">
        <v>7075</v>
      </c>
      <c r="M1094" t="s">
        <v>7075</v>
      </c>
      <c r="N1094" t="s">
        <v>154</v>
      </c>
      <c r="O1094" t="s">
        <v>117</v>
      </c>
      <c r="P1094">
        <v>96950</v>
      </c>
      <c r="Q1094" t="s">
        <v>118</v>
      </c>
      <c r="S1094">
        <v>16702346445</v>
      </c>
      <c r="T1094">
        <v>2263</v>
      </c>
      <c r="U1094">
        <v>452311</v>
      </c>
      <c r="V1094" t="s">
        <v>120</v>
      </c>
      <c r="X1094" t="s">
        <v>372</v>
      </c>
      <c r="Y1094" t="s">
        <v>383</v>
      </c>
      <c r="AA1094" t="s">
        <v>374</v>
      </c>
      <c r="AB1094" t="s">
        <v>375</v>
      </c>
      <c r="AC1094" t="s">
        <v>375</v>
      </c>
      <c r="AD1094" t="s">
        <v>154</v>
      </c>
      <c r="AE1094" t="s">
        <v>117</v>
      </c>
      <c r="AF1094">
        <v>96950</v>
      </c>
      <c r="AG1094" t="s">
        <v>118</v>
      </c>
      <c r="AI1094">
        <v>16702346445</v>
      </c>
      <c r="AJ1094">
        <v>2263</v>
      </c>
      <c r="AK1094" t="s">
        <v>376</v>
      </c>
      <c r="BC1094" t="str">
        <f>"51-3011.00"</f>
        <v>51-3011.00</v>
      </c>
      <c r="BD1094" t="s">
        <v>377</v>
      </c>
      <c r="BE1094" t="s">
        <v>7076</v>
      </c>
      <c r="BF1094" t="s">
        <v>379</v>
      </c>
      <c r="BG1094">
        <v>1</v>
      </c>
      <c r="BH1094">
        <v>1</v>
      </c>
      <c r="BI1094" s="1">
        <v>44263</v>
      </c>
      <c r="BJ1094" s="1">
        <v>44627</v>
      </c>
      <c r="BK1094" s="1">
        <v>44263</v>
      </c>
      <c r="BL1094" s="1">
        <v>44627</v>
      </c>
      <c r="BM1094">
        <v>40</v>
      </c>
      <c r="BN1094">
        <v>0</v>
      </c>
      <c r="BO1094">
        <v>8</v>
      </c>
      <c r="BP1094">
        <v>8</v>
      </c>
      <c r="BQ1094">
        <v>8</v>
      </c>
      <c r="BR1094">
        <v>8</v>
      </c>
      <c r="BS1094">
        <v>8</v>
      </c>
      <c r="BT1094">
        <v>0</v>
      </c>
      <c r="BU1094" t="str">
        <f>"9:00 AM"</f>
        <v>9:00 AM</v>
      </c>
      <c r="BV1094" t="str">
        <f>"6:00 PM"</f>
        <v>6:00 PM</v>
      </c>
      <c r="BW1094" t="s">
        <v>128</v>
      </c>
      <c r="BX1094">
        <v>0</v>
      </c>
      <c r="BY1094">
        <v>12</v>
      </c>
      <c r="BZ1094" t="s">
        <v>111</v>
      </c>
      <c r="CA1094">
        <v>0</v>
      </c>
      <c r="CB1094" s="2" t="s">
        <v>7077</v>
      </c>
      <c r="CC1094" t="s">
        <v>7075</v>
      </c>
      <c r="CD1094" t="s">
        <v>7075</v>
      </c>
      <c r="CE1094" t="s">
        <v>154</v>
      </c>
      <c r="CF1094" t="s">
        <v>117</v>
      </c>
      <c r="CG1094">
        <v>96950</v>
      </c>
      <c r="CH1094" s="3">
        <v>7.9</v>
      </c>
      <c r="CI1094" s="3">
        <v>7.9</v>
      </c>
      <c r="CJ1094" s="3">
        <v>11.85</v>
      </c>
      <c r="CK1094" s="3">
        <v>11.85</v>
      </c>
      <c r="CL1094" t="s">
        <v>132</v>
      </c>
      <c r="CM1094" t="s">
        <v>493</v>
      </c>
      <c r="CN1094" t="s">
        <v>133</v>
      </c>
      <c r="CP1094" t="s">
        <v>111</v>
      </c>
      <c r="CQ1094" t="s">
        <v>134</v>
      </c>
      <c r="CR1094" t="s">
        <v>111</v>
      </c>
      <c r="CS1094" t="s">
        <v>134</v>
      </c>
      <c r="CT1094" t="s">
        <v>119</v>
      </c>
      <c r="CU1094" t="s">
        <v>134</v>
      </c>
      <c r="CV1094" t="s">
        <v>119</v>
      </c>
      <c r="CW1094" t="s">
        <v>119</v>
      </c>
      <c r="CX1094">
        <v>16702346445</v>
      </c>
      <c r="CY1094" t="s">
        <v>376</v>
      </c>
      <c r="CZ1094" t="s">
        <v>119</v>
      </c>
      <c r="DA1094" t="s">
        <v>134</v>
      </c>
      <c r="DB1094" t="s">
        <v>111</v>
      </c>
      <c r="DC1094" t="s">
        <v>372</v>
      </c>
      <c r="DD1094" t="s">
        <v>383</v>
      </c>
      <c r="DF1094" t="s">
        <v>7073</v>
      </c>
      <c r="DG1094" t="s">
        <v>376</v>
      </c>
    </row>
    <row r="1095" spans="1:111" ht="15" customHeight="1" x14ac:dyDescent="0.25">
      <c r="A1095" t="s">
        <v>6303</v>
      </c>
      <c r="B1095" t="s">
        <v>137</v>
      </c>
      <c r="C1095" s="1">
        <v>44160.021810532409</v>
      </c>
      <c r="D1095" s="1">
        <v>44210</v>
      </c>
      <c r="E1095" t="s">
        <v>110</v>
      </c>
      <c r="G1095" t="s">
        <v>111</v>
      </c>
      <c r="H1095" t="s">
        <v>111</v>
      </c>
      <c r="I1095" t="s">
        <v>111</v>
      </c>
      <c r="J1095" t="s">
        <v>304</v>
      </c>
      <c r="K1095" t="s">
        <v>1669</v>
      </c>
      <c r="L1095" t="s">
        <v>306</v>
      </c>
      <c r="N1095" t="s">
        <v>116</v>
      </c>
      <c r="O1095" t="s">
        <v>117</v>
      </c>
      <c r="P1095">
        <v>96950</v>
      </c>
      <c r="Q1095" t="s">
        <v>118</v>
      </c>
      <c r="R1095" t="s">
        <v>458</v>
      </c>
      <c r="S1095">
        <v>16702336927</v>
      </c>
      <c r="U1095">
        <v>236220</v>
      </c>
      <c r="V1095" t="s">
        <v>120</v>
      </c>
      <c r="X1095" t="s">
        <v>307</v>
      </c>
      <c r="Y1095" t="s">
        <v>308</v>
      </c>
      <c r="Z1095" t="s">
        <v>458</v>
      </c>
      <c r="AA1095" t="s">
        <v>123</v>
      </c>
      <c r="AB1095" t="s">
        <v>306</v>
      </c>
      <c r="AD1095" t="s">
        <v>116</v>
      </c>
      <c r="AE1095" t="s">
        <v>117</v>
      </c>
      <c r="AF1095">
        <v>96950</v>
      </c>
      <c r="AG1095" t="s">
        <v>118</v>
      </c>
      <c r="AI1095">
        <v>16702336927</v>
      </c>
      <c r="AK1095" t="s">
        <v>310</v>
      </c>
      <c r="BC1095" t="str">
        <f>"49-3023.01"</f>
        <v>49-3023.01</v>
      </c>
      <c r="BD1095" t="s">
        <v>451</v>
      </c>
      <c r="BE1095" t="s">
        <v>3543</v>
      </c>
      <c r="BF1095" t="s">
        <v>3544</v>
      </c>
      <c r="BG1095">
        <v>5</v>
      </c>
      <c r="BH1095">
        <v>5</v>
      </c>
      <c r="BI1095" s="1">
        <v>44256</v>
      </c>
      <c r="BJ1095" s="1">
        <v>44620</v>
      </c>
      <c r="BK1095" s="1">
        <v>44256</v>
      </c>
      <c r="BL1095" s="1">
        <v>44620</v>
      </c>
      <c r="BM1095">
        <v>40</v>
      </c>
      <c r="BN1095">
        <v>0</v>
      </c>
      <c r="BO1095">
        <v>8</v>
      </c>
      <c r="BP1095">
        <v>8</v>
      </c>
      <c r="BQ1095">
        <v>8</v>
      </c>
      <c r="BR1095">
        <v>8</v>
      </c>
      <c r="BS1095">
        <v>8</v>
      </c>
      <c r="BT1095">
        <v>0</v>
      </c>
      <c r="BU1095" t="str">
        <f>"7:30 AM"</f>
        <v>7:30 AM</v>
      </c>
      <c r="BV1095" t="str">
        <f>"4:30 PM"</f>
        <v>4:30 PM</v>
      </c>
      <c r="BW1095" t="s">
        <v>349</v>
      </c>
      <c r="BX1095">
        <v>0</v>
      </c>
      <c r="BY1095">
        <v>24</v>
      </c>
      <c r="BZ1095" t="s">
        <v>111</v>
      </c>
      <c r="CA1095">
        <v>0</v>
      </c>
      <c r="CB1095" t="s">
        <v>6304</v>
      </c>
      <c r="CC1095" t="s">
        <v>314</v>
      </c>
      <c r="CE1095" t="s">
        <v>154</v>
      </c>
      <c r="CF1095" t="s">
        <v>117</v>
      </c>
      <c r="CG1095">
        <v>96950</v>
      </c>
      <c r="CH1095" s="3">
        <v>8.75</v>
      </c>
      <c r="CI1095" s="3">
        <v>8.75</v>
      </c>
      <c r="CJ1095" s="3">
        <v>13.13</v>
      </c>
      <c r="CK1095" s="3">
        <v>13.13</v>
      </c>
      <c r="CL1095" t="s">
        <v>132</v>
      </c>
      <c r="CN1095" t="s">
        <v>133</v>
      </c>
      <c r="CP1095" t="s">
        <v>111</v>
      </c>
      <c r="CQ1095" t="s">
        <v>134</v>
      </c>
      <c r="CR1095" t="s">
        <v>134</v>
      </c>
      <c r="CS1095" t="s">
        <v>134</v>
      </c>
      <c r="CT1095" t="s">
        <v>119</v>
      </c>
      <c r="CU1095" t="s">
        <v>134</v>
      </c>
      <c r="CV1095" t="s">
        <v>119</v>
      </c>
      <c r="CW1095" t="s">
        <v>315</v>
      </c>
      <c r="CX1095">
        <v>16702336927</v>
      </c>
      <c r="CY1095" t="s">
        <v>310</v>
      </c>
      <c r="CZ1095" t="s">
        <v>119</v>
      </c>
      <c r="DA1095" t="s">
        <v>134</v>
      </c>
      <c r="DB1095" t="s">
        <v>111</v>
      </c>
    </row>
    <row r="1096" spans="1:111" ht="15" customHeight="1" x14ac:dyDescent="0.25">
      <c r="A1096" t="s">
        <v>3542</v>
      </c>
      <c r="B1096" t="s">
        <v>137</v>
      </c>
      <c r="C1096" s="1">
        <v>44160.026314930554</v>
      </c>
      <c r="D1096" s="1">
        <v>44210</v>
      </c>
      <c r="E1096" t="s">
        <v>110</v>
      </c>
      <c r="G1096" t="s">
        <v>111</v>
      </c>
      <c r="H1096" t="s">
        <v>111</v>
      </c>
      <c r="I1096" t="s">
        <v>111</v>
      </c>
      <c r="J1096" t="s">
        <v>304</v>
      </c>
      <c r="K1096" t="s">
        <v>1669</v>
      </c>
      <c r="L1096" t="s">
        <v>306</v>
      </c>
      <c r="N1096" t="s">
        <v>116</v>
      </c>
      <c r="O1096" t="s">
        <v>117</v>
      </c>
      <c r="P1096">
        <v>96950</v>
      </c>
      <c r="Q1096" t="s">
        <v>118</v>
      </c>
      <c r="R1096" t="s">
        <v>458</v>
      </c>
      <c r="S1096">
        <v>16702336927</v>
      </c>
      <c r="U1096">
        <v>236220</v>
      </c>
      <c r="V1096" t="s">
        <v>120</v>
      </c>
      <c r="X1096" t="s">
        <v>307</v>
      </c>
      <c r="Y1096" t="s">
        <v>308</v>
      </c>
      <c r="Z1096" t="s">
        <v>458</v>
      </c>
      <c r="AA1096" t="s">
        <v>123</v>
      </c>
      <c r="AB1096" t="s">
        <v>306</v>
      </c>
      <c r="AD1096" t="s">
        <v>116</v>
      </c>
      <c r="AE1096" t="s">
        <v>117</v>
      </c>
      <c r="AF1096">
        <v>96950</v>
      </c>
      <c r="AG1096" t="s">
        <v>118</v>
      </c>
      <c r="AI1096">
        <v>16702336927</v>
      </c>
      <c r="AK1096" t="s">
        <v>310</v>
      </c>
      <c r="BC1096" t="str">
        <f>"49-3023.01"</f>
        <v>49-3023.01</v>
      </c>
      <c r="BD1096" t="s">
        <v>451</v>
      </c>
      <c r="BE1096" t="s">
        <v>3543</v>
      </c>
      <c r="BF1096" t="s">
        <v>3544</v>
      </c>
      <c r="BG1096">
        <v>5</v>
      </c>
      <c r="BH1096">
        <v>5</v>
      </c>
      <c r="BI1096" s="1">
        <v>44256</v>
      </c>
      <c r="BJ1096" s="1">
        <v>44620</v>
      </c>
      <c r="BK1096" s="1">
        <v>44256</v>
      </c>
      <c r="BL1096" s="1">
        <v>44620</v>
      </c>
      <c r="BM1096">
        <v>40</v>
      </c>
      <c r="BN1096">
        <v>0</v>
      </c>
      <c r="BO1096">
        <v>8</v>
      </c>
      <c r="BP1096">
        <v>8</v>
      </c>
      <c r="BQ1096">
        <v>8</v>
      </c>
      <c r="BR1096">
        <v>8</v>
      </c>
      <c r="BS1096">
        <v>8</v>
      </c>
      <c r="BT1096">
        <v>0</v>
      </c>
      <c r="BU1096" t="str">
        <f>"7:30 AM"</f>
        <v>7:30 AM</v>
      </c>
      <c r="BV1096" t="str">
        <f>"4:30 PM"</f>
        <v>4:30 PM</v>
      </c>
      <c r="BW1096" t="s">
        <v>349</v>
      </c>
      <c r="BX1096">
        <v>0</v>
      </c>
      <c r="BY1096">
        <v>24</v>
      </c>
      <c r="BZ1096" t="s">
        <v>111</v>
      </c>
      <c r="CA1096">
        <v>0</v>
      </c>
      <c r="CB1096" t="s">
        <v>3545</v>
      </c>
      <c r="CC1096" t="s">
        <v>314</v>
      </c>
      <c r="CE1096" t="s">
        <v>154</v>
      </c>
      <c r="CF1096" t="s">
        <v>117</v>
      </c>
      <c r="CG1096">
        <v>96950</v>
      </c>
      <c r="CH1096" s="3">
        <v>8.75</v>
      </c>
      <c r="CI1096" s="3">
        <v>8.75</v>
      </c>
      <c r="CJ1096" s="3">
        <v>13.13</v>
      </c>
      <c r="CK1096" s="3">
        <v>13.13</v>
      </c>
      <c r="CL1096" t="s">
        <v>132</v>
      </c>
      <c r="CN1096" t="s">
        <v>133</v>
      </c>
      <c r="CP1096" t="s">
        <v>111</v>
      </c>
      <c r="CQ1096" t="s">
        <v>134</v>
      </c>
      <c r="CR1096" t="s">
        <v>134</v>
      </c>
      <c r="CS1096" t="s">
        <v>134</v>
      </c>
      <c r="CT1096" t="s">
        <v>119</v>
      </c>
      <c r="CU1096" t="s">
        <v>134</v>
      </c>
      <c r="CV1096" t="s">
        <v>119</v>
      </c>
      <c r="CW1096" t="s">
        <v>315</v>
      </c>
      <c r="CX1096">
        <v>16702336927</v>
      </c>
      <c r="CY1096" t="s">
        <v>310</v>
      </c>
      <c r="CZ1096" t="s">
        <v>119</v>
      </c>
      <c r="DA1096" t="s">
        <v>134</v>
      </c>
      <c r="DB1096" t="s">
        <v>111</v>
      </c>
    </row>
    <row r="1097" spans="1:111" ht="15" customHeight="1" x14ac:dyDescent="0.25">
      <c r="A1097" t="s">
        <v>9023</v>
      </c>
      <c r="B1097" t="s">
        <v>109</v>
      </c>
      <c r="C1097" s="1">
        <v>44160.077779976855</v>
      </c>
      <c r="D1097" s="1">
        <v>44223</v>
      </c>
      <c r="E1097" t="s">
        <v>110</v>
      </c>
      <c r="G1097" t="s">
        <v>111</v>
      </c>
      <c r="H1097" t="s">
        <v>111</v>
      </c>
      <c r="I1097" t="s">
        <v>111</v>
      </c>
      <c r="J1097" t="s">
        <v>9024</v>
      </c>
      <c r="K1097" t="s">
        <v>119</v>
      </c>
      <c r="L1097" t="s">
        <v>9025</v>
      </c>
      <c r="M1097" t="s">
        <v>9026</v>
      </c>
      <c r="N1097" t="s">
        <v>116</v>
      </c>
      <c r="O1097" t="s">
        <v>117</v>
      </c>
      <c r="P1097">
        <v>96950</v>
      </c>
      <c r="Q1097" t="s">
        <v>118</v>
      </c>
      <c r="R1097" t="s">
        <v>119</v>
      </c>
      <c r="S1097">
        <v>16702357688</v>
      </c>
      <c r="U1097">
        <v>423610</v>
      </c>
      <c r="V1097" t="s">
        <v>120</v>
      </c>
      <c r="X1097" t="s">
        <v>9027</v>
      </c>
      <c r="Y1097" t="s">
        <v>9028</v>
      </c>
      <c r="Z1097" t="s">
        <v>119</v>
      </c>
      <c r="AA1097" t="s">
        <v>123</v>
      </c>
      <c r="AB1097" t="s">
        <v>9025</v>
      </c>
      <c r="AC1097" t="s">
        <v>9026</v>
      </c>
      <c r="AD1097" t="s">
        <v>116</v>
      </c>
      <c r="AE1097" t="s">
        <v>117</v>
      </c>
      <c r="AF1097">
        <v>96950</v>
      </c>
      <c r="AG1097" t="s">
        <v>118</v>
      </c>
      <c r="AH1097" t="s">
        <v>119</v>
      </c>
      <c r="AI1097">
        <v>16707897766</v>
      </c>
      <c r="AK1097" t="s">
        <v>9029</v>
      </c>
      <c r="BC1097" t="str">
        <f>"11-1021.00"</f>
        <v>11-1021.00</v>
      </c>
      <c r="BD1097" t="s">
        <v>838</v>
      </c>
      <c r="BE1097" t="s">
        <v>9030</v>
      </c>
      <c r="BF1097" t="s">
        <v>9031</v>
      </c>
      <c r="BG1097">
        <v>1</v>
      </c>
      <c r="BI1097" s="1">
        <v>44160</v>
      </c>
      <c r="BJ1097" s="1">
        <v>44524</v>
      </c>
      <c r="BM1097">
        <v>40</v>
      </c>
      <c r="BN1097">
        <v>0</v>
      </c>
      <c r="BO1097">
        <v>8</v>
      </c>
      <c r="BP1097">
        <v>8</v>
      </c>
      <c r="BQ1097">
        <v>8</v>
      </c>
      <c r="BR1097">
        <v>8</v>
      </c>
      <c r="BS1097">
        <v>8</v>
      </c>
      <c r="BT1097">
        <v>0</v>
      </c>
      <c r="BU1097" t="str">
        <f t="shared" ref="BU1097:BU1103" si="57">"8:00 AM"</f>
        <v>8:00 AM</v>
      </c>
      <c r="BV1097" t="str">
        <f>"5:00 PM"</f>
        <v>5:00 PM</v>
      </c>
      <c r="BW1097" t="s">
        <v>128</v>
      </c>
      <c r="BX1097">
        <v>0</v>
      </c>
      <c r="BY1097">
        <v>48</v>
      </c>
      <c r="BZ1097" t="s">
        <v>111</v>
      </c>
      <c r="CA1097">
        <v>0</v>
      </c>
      <c r="CB1097" t="s">
        <v>9032</v>
      </c>
      <c r="CC1097" t="s">
        <v>9033</v>
      </c>
      <c r="CD1097" t="s">
        <v>340</v>
      </c>
      <c r="CE1097" t="s">
        <v>116</v>
      </c>
      <c r="CF1097" t="s">
        <v>117</v>
      </c>
      <c r="CG1097">
        <v>96950</v>
      </c>
      <c r="CH1097" s="3">
        <v>22.55</v>
      </c>
      <c r="CI1097" s="3">
        <v>22.55</v>
      </c>
      <c r="CJ1097" s="3">
        <v>33.83</v>
      </c>
      <c r="CK1097" s="3">
        <v>33.83</v>
      </c>
      <c r="CL1097" t="s">
        <v>132</v>
      </c>
      <c r="CM1097" t="s">
        <v>119</v>
      </c>
      <c r="CN1097" t="s">
        <v>133</v>
      </c>
      <c r="CP1097" t="s">
        <v>111</v>
      </c>
      <c r="CQ1097" t="s">
        <v>134</v>
      </c>
      <c r="CR1097" t="s">
        <v>134</v>
      </c>
      <c r="CS1097" t="s">
        <v>134</v>
      </c>
      <c r="CT1097" t="s">
        <v>119</v>
      </c>
      <c r="CU1097" t="s">
        <v>134</v>
      </c>
      <c r="CV1097" t="s">
        <v>119</v>
      </c>
      <c r="CW1097" t="s">
        <v>119</v>
      </c>
      <c r="CX1097">
        <v>16707897766</v>
      </c>
      <c r="CY1097" t="s">
        <v>9034</v>
      </c>
      <c r="CZ1097" t="s">
        <v>119</v>
      </c>
      <c r="DA1097" t="s">
        <v>134</v>
      </c>
      <c r="DB1097" t="s">
        <v>111</v>
      </c>
    </row>
    <row r="1098" spans="1:111" ht="15" customHeight="1" x14ac:dyDescent="0.25">
      <c r="A1098" t="s">
        <v>5669</v>
      </c>
      <c r="B1098" t="s">
        <v>137</v>
      </c>
      <c r="C1098" s="1">
        <v>44160.593012847225</v>
      </c>
      <c r="D1098" s="1">
        <v>44216</v>
      </c>
      <c r="E1098" t="s">
        <v>110</v>
      </c>
      <c r="G1098" t="s">
        <v>134</v>
      </c>
      <c r="H1098" t="s">
        <v>111</v>
      </c>
      <c r="I1098" t="s">
        <v>111</v>
      </c>
      <c r="J1098" t="s">
        <v>5670</v>
      </c>
      <c r="L1098" t="s">
        <v>622</v>
      </c>
      <c r="N1098" t="s">
        <v>154</v>
      </c>
      <c r="O1098" t="s">
        <v>117</v>
      </c>
      <c r="P1098">
        <v>96950</v>
      </c>
      <c r="Q1098" t="s">
        <v>118</v>
      </c>
      <c r="S1098">
        <v>16702355238</v>
      </c>
      <c r="U1098">
        <v>236220</v>
      </c>
      <c r="V1098" t="s">
        <v>120</v>
      </c>
      <c r="X1098" t="s">
        <v>623</v>
      </c>
      <c r="Y1098" t="s">
        <v>624</v>
      </c>
      <c r="Z1098" t="s">
        <v>625</v>
      </c>
      <c r="AA1098" t="s">
        <v>626</v>
      </c>
      <c r="AB1098" t="s">
        <v>622</v>
      </c>
      <c r="AD1098" t="s">
        <v>154</v>
      </c>
      <c r="AE1098" t="s">
        <v>117</v>
      </c>
      <c r="AF1098">
        <v>96950</v>
      </c>
      <c r="AG1098" t="s">
        <v>118</v>
      </c>
      <c r="AI1098">
        <v>16702355238</v>
      </c>
      <c r="AK1098" t="s">
        <v>627</v>
      </c>
      <c r="BC1098" t="str">
        <f>"47-2051.00"</f>
        <v>47-2051.00</v>
      </c>
      <c r="BD1098" t="s">
        <v>2200</v>
      </c>
      <c r="BE1098" t="s">
        <v>5671</v>
      </c>
      <c r="BF1098" t="s">
        <v>2200</v>
      </c>
      <c r="BG1098">
        <v>15</v>
      </c>
      <c r="BH1098">
        <v>15</v>
      </c>
      <c r="BI1098" s="1">
        <v>44165</v>
      </c>
      <c r="BJ1098" s="1">
        <v>44470</v>
      </c>
      <c r="BK1098" s="1">
        <v>44216</v>
      </c>
      <c r="BL1098" s="1">
        <v>44470</v>
      </c>
      <c r="BM1098">
        <v>40</v>
      </c>
      <c r="BN1098">
        <v>0</v>
      </c>
      <c r="BO1098">
        <v>8</v>
      </c>
      <c r="BP1098">
        <v>8</v>
      </c>
      <c r="BQ1098">
        <v>8</v>
      </c>
      <c r="BR1098">
        <v>8</v>
      </c>
      <c r="BS1098">
        <v>8</v>
      </c>
      <c r="BT1098">
        <v>0</v>
      </c>
      <c r="BU1098" t="str">
        <f t="shared" si="57"/>
        <v>8:00 AM</v>
      </c>
      <c r="BV1098" t="str">
        <f>"5:00 PM"</f>
        <v>5:00 PM</v>
      </c>
      <c r="BW1098" t="s">
        <v>128</v>
      </c>
      <c r="BX1098">
        <v>1</v>
      </c>
      <c r="BY1098">
        <v>3</v>
      </c>
      <c r="BZ1098" t="s">
        <v>111</v>
      </c>
      <c r="CA1098">
        <v>0</v>
      </c>
      <c r="CB1098" t="s">
        <v>268</v>
      </c>
      <c r="CC1098" t="s">
        <v>5672</v>
      </c>
      <c r="CE1098" t="s">
        <v>154</v>
      </c>
      <c r="CF1098" t="s">
        <v>117</v>
      </c>
      <c r="CG1098">
        <v>96950</v>
      </c>
      <c r="CH1098" s="3">
        <v>15.55</v>
      </c>
      <c r="CI1098" s="3">
        <v>16.05</v>
      </c>
      <c r="CJ1098" s="3">
        <v>23.33</v>
      </c>
      <c r="CK1098" s="3">
        <v>24.08</v>
      </c>
      <c r="CL1098" t="s">
        <v>132</v>
      </c>
      <c r="CM1098" t="s">
        <v>268</v>
      </c>
      <c r="CN1098" t="s">
        <v>631</v>
      </c>
      <c r="CP1098" t="s">
        <v>111</v>
      </c>
      <c r="CQ1098" t="s">
        <v>134</v>
      </c>
      <c r="CR1098" t="s">
        <v>134</v>
      </c>
      <c r="CS1098" t="s">
        <v>134</v>
      </c>
      <c r="CT1098" t="s">
        <v>134</v>
      </c>
      <c r="CU1098" t="s">
        <v>134</v>
      </c>
      <c r="CV1098" t="s">
        <v>134</v>
      </c>
      <c r="CW1098" t="s">
        <v>632</v>
      </c>
      <c r="CX1098">
        <v>16702355238</v>
      </c>
      <c r="CY1098" t="s">
        <v>627</v>
      </c>
      <c r="CZ1098" t="s">
        <v>335</v>
      </c>
      <c r="DA1098" t="s">
        <v>134</v>
      </c>
      <c r="DB1098" t="s">
        <v>111</v>
      </c>
    </row>
    <row r="1099" spans="1:111" ht="15" customHeight="1" x14ac:dyDescent="0.25">
      <c r="A1099" t="s">
        <v>6389</v>
      </c>
      <c r="B1099" t="s">
        <v>137</v>
      </c>
      <c r="C1099" s="1">
        <v>44160.60069363426</v>
      </c>
      <c r="D1099" s="1">
        <v>44222</v>
      </c>
      <c r="E1099" t="s">
        <v>110</v>
      </c>
      <c r="G1099" t="s">
        <v>134</v>
      </c>
      <c r="H1099" t="s">
        <v>111</v>
      </c>
      <c r="I1099" t="s">
        <v>111</v>
      </c>
      <c r="J1099" t="s">
        <v>621</v>
      </c>
      <c r="L1099" t="s">
        <v>622</v>
      </c>
      <c r="N1099" t="s">
        <v>154</v>
      </c>
      <c r="O1099" t="s">
        <v>117</v>
      </c>
      <c r="P1099">
        <v>96950</v>
      </c>
      <c r="Q1099" t="s">
        <v>118</v>
      </c>
      <c r="S1099">
        <v>16702355238</v>
      </c>
      <c r="U1099">
        <v>236220</v>
      </c>
      <c r="V1099" t="s">
        <v>120</v>
      </c>
      <c r="X1099" t="s">
        <v>623</v>
      </c>
      <c r="Y1099" t="s">
        <v>624</v>
      </c>
      <c r="Z1099" t="s">
        <v>625</v>
      </c>
      <c r="AA1099" t="s">
        <v>626</v>
      </c>
      <c r="AB1099" t="s">
        <v>622</v>
      </c>
      <c r="AD1099" t="s">
        <v>154</v>
      </c>
      <c r="AE1099" t="s">
        <v>117</v>
      </c>
      <c r="AF1099">
        <v>96950</v>
      </c>
      <c r="AG1099" t="s">
        <v>118</v>
      </c>
      <c r="AI1099">
        <v>16702355238</v>
      </c>
      <c r="AK1099" t="s">
        <v>627</v>
      </c>
      <c r="BC1099" t="str">
        <f>"47-2061.00"</f>
        <v>47-2061.00</v>
      </c>
      <c r="BD1099" t="s">
        <v>628</v>
      </c>
      <c r="BE1099" t="s">
        <v>629</v>
      </c>
      <c r="BF1099" t="s">
        <v>628</v>
      </c>
      <c r="BG1099">
        <v>10</v>
      </c>
      <c r="BH1099">
        <v>10</v>
      </c>
      <c r="BI1099" s="1">
        <v>44165</v>
      </c>
      <c r="BJ1099" s="1">
        <v>44470</v>
      </c>
      <c r="BK1099" s="1">
        <v>44222</v>
      </c>
      <c r="BL1099" s="1">
        <v>44470</v>
      </c>
      <c r="BM1099">
        <v>40</v>
      </c>
      <c r="BN1099">
        <v>0</v>
      </c>
      <c r="BO1099">
        <v>8</v>
      </c>
      <c r="BP1099">
        <v>8</v>
      </c>
      <c r="BQ1099">
        <v>8</v>
      </c>
      <c r="BR1099">
        <v>8</v>
      </c>
      <c r="BS1099">
        <v>8</v>
      </c>
      <c r="BT1099">
        <v>0</v>
      </c>
      <c r="BU1099" t="str">
        <f t="shared" si="57"/>
        <v>8:00 AM</v>
      </c>
      <c r="BV1099" t="str">
        <f>"5:00 PM"</f>
        <v>5:00 PM</v>
      </c>
      <c r="BW1099" t="s">
        <v>128</v>
      </c>
      <c r="BX1099">
        <v>0</v>
      </c>
      <c r="BY1099">
        <v>12</v>
      </c>
      <c r="BZ1099" t="s">
        <v>111</v>
      </c>
      <c r="CA1099">
        <v>0</v>
      </c>
      <c r="CB1099" t="s">
        <v>119</v>
      </c>
      <c r="CC1099" t="s">
        <v>6390</v>
      </c>
      <c r="CE1099" t="s">
        <v>154</v>
      </c>
      <c r="CF1099" t="s">
        <v>117</v>
      </c>
      <c r="CG1099">
        <v>96950</v>
      </c>
      <c r="CH1099" s="3">
        <v>11.2</v>
      </c>
      <c r="CI1099" s="3">
        <v>11.7</v>
      </c>
      <c r="CJ1099" s="3">
        <v>16.8</v>
      </c>
      <c r="CK1099" s="3">
        <v>17.55</v>
      </c>
      <c r="CL1099" t="s">
        <v>132</v>
      </c>
      <c r="CM1099" t="s">
        <v>268</v>
      </c>
      <c r="CN1099" t="s">
        <v>631</v>
      </c>
      <c r="CP1099" t="s">
        <v>111</v>
      </c>
      <c r="CQ1099" t="s">
        <v>134</v>
      </c>
      <c r="CR1099" t="s">
        <v>134</v>
      </c>
      <c r="CS1099" t="s">
        <v>134</v>
      </c>
      <c r="CT1099" t="s">
        <v>119</v>
      </c>
      <c r="CU1099" t="s">
        <v>134</v>
      </c>
      <c r="CV1099" t="s">
        <v>134</v>
      </c>
      <c r="CW1099" t="s">
        <v>632</v>
      </c>
      <c r="CX1099">
        <v>16702355238</v>
      </c>
      <c r="CY1099" t="s">
        <v>627</v>
      </c>
      <c r="CZ1099" t="s">
        <v>335</v>
      </c>
      <c r="DA1099" t="s">
        <v>134</v>
      </c>
      <c r="DB1099" t="s">
        <v>111</v>
      </c>
    </row>
    <row r="1100" spans="1:111" ht="15" customHeight="1" x14ac:dyDescent="0.25">
      <c r="A1100" t="s">
        <v>4770</v>
      </c>
      <c r="B1100" t="s">
        <v>137</v>
      </c>
      <c r="C1100" s="1">
        <v>44161.850566898145</v>
      </c>
      <c r="D1100" s="1">
        <v>44203</v>
      </c>
      <c r="E1100" t="s">
        <v>110</v>
      </c>
      <c r="G1100" t="s">
        <v>134</v>
      </c>
      <c r="H1100" t="s">
        <v>111</v>
      </c>
      <c r="I1100" t="s">
        <v>111</v>
      </c>
      <c r="J1100" t="s">
        <v>4771</v>
      </c>
      <c r="L1100" t="s">
        <v>4772</v>
      </c>
      <c r="N1100" t="s">
        <v>154</v>
      </c>
      <c r="O1100" t="s">
        <v>117</v>
      </c>
      <c r="P1100">
        <v>96950</v>
      </c>
      <c r="Q1100" t="s">
        <v>118</v>
      </c>
      <c r="S1100">
        <v>16702343926</v>
      </c>
      <c r="T1100">
        <v>103</v>
      </c>
      <c r="U1100">
        <v>6215</v>
      </c>
      <c r="V1100" t="s">
        <v>120</v>
      </c>
      <c r="X1100" t="s">
        <v>526</v>
      </c>
      <c r="Y1100" t="s">
        <v>4773</v>
      </c>
      <c r="Z1100" t="s">
        <v>4774</v>
      </c>
      <c r="AA1100" t="s">
        <v>174</v>
      </c>
      <c r="AB1100" t="s">
        <v>4775</v>
      </c>
      <c r="AD1100" t="s">
        <v>154</v>
      </c>
      <c r="AE1100" t="s">
        <v>117</v>
      </c>
      <c r="AF1100">
        <v>96950</v>
      </c>
      <c r="AG1100" t="s">
        <v>118</v>
      </c>
      <c r="AI1100">
        <v>16702343926</v>
      </c>
      <c r="AJ1100">
        <v>103</v>
      </c>
      <c r="AK1100" t="s">
        <v>4776</v>
      </c>
      <c r="BC1100" t="str">
        <f>"13-2011.01"</f>
        <v>13-2011.01</v>
      </c>
      <c r="BD1100" t="s">
        <v>1024</v>
      </c>
      <c r="BE1100" t="s">
        <v>4777</v>
      </c>
      <c r="BF1100" t="s">
        <v>2774</v>
      </c>
      <c r="BG1100">
        <v>1</v>
      </c>
      <c r="BH1100">
        <v>1</v>
      </c>
      <c r="BI1100" s="1">
        <v>44197</v>
      </c>
      <c r="BJ1100" s="1">
        <v>44469</v>
      </c>
      <c r="BK1100" s="1">
        <v>44203</v>
      </c>
      <c r="BL1100" s="1">
        <v>44469</v>
      </c>
      <c r="BM1100">
        <v>40</v>
      </c>
      <c r="BN1100">
        <v>0</v>
      </c>
      <c r="BO1100">
        <v>8</v>
      </c>
      <c r="BP1100">
        <v>8</v>
      </c>
      <c r="BQ1100">
        <v>8</v>
      </c>
      <c r="BR1100">
        <v>8</v>
      </c>
      <c r="BS1100">
        <v>8</v>
      </c>
      <c r="BT1100">
        <v>0</v>
      </c>
      <c r="BU1100" t="str">
        <f t="shared" si="57"/>
        <v>8:00 AM</v>
      </c>
      <c r="BV1100" t="str">
        <f>"5:00 PM"</f>
        <v>5:00 PM</v>
      </c>
      <c r="BW1100" t="s">
        <v>415</v>
      </c>
      <c r="BX1100">
        <v>0</v>
      </c>
      <c r="BY1100">
        <v>24</v>
      </c>
      <c r="BZ1100" t="s">
        <v>134</v>
      </c>
      <c r="CA1100">
        <v>1</v>
      </c>
      <c r="CB1100" t="s">
        <v>4778</v>
      </c>
      <c r="CC1100" t="s">
        <v>4779</v>
      </c>
      <c r="CD1100" t="s">
        <v>226</v>
      </c>
      <c r="CE1100" t="s">
        <v>154</v>
      </c>
      <c r="CF1100" t="s">
        <v>117</v>
      </c>
      <c r="CG1100">
        <v>96950</v>
      </c>
      <c r="CH1100" s="3">
        <v>14.85</v>
      </c>
      <c r="CI1100" s="3">
        <v>14.85</v>
      </c>
      <c r="CJ1100" s="3">
        <v>22.27</v>
      </c>
      <c r="CK1100" s="3">
        <v>22.27</v>
      </c>
      <c r="CL1100" t="s">
        <v>132</v>
      </c>
      <c r="CN1100" t="s">
        <v>133</v>
      </c>
      <c r="CP1100" t="s">
        <v>111</v>
      </c>
      <c r="CQ1100" t="s">
        <v>134</v>
      </c>
      <c r="CR1100" t="s">
        <v>111</v>
      </c>
      <c r="CS1100" t="s">
        <v>134</v>
      </c>
      <c r="CT1100" t="s">
        <v>119</v>
      </c>
      <c r="CU1100" t="s">
        <v>134</v>
      </c>
      <c r="CV1100" t="s">
        <v>119</v>
      </c>
      <c r="CW1100" t="s">
        <v>1691</v>
      </c>
      <c r="CX1100">
        <v>16702343926</v>
      </c>
      <c r="CY1100" t="s">
        <v>4776</v>
      </c>
      <c r="CZ1100" t="s">
        <v>1178</v>
      </c>
      <c r="DA1100" t="s">
        <v>134</v>
      </c>
      <c r="DB1100" t="s">
        <v>111</v>
      </c>
    </row>
    <row r="1101" spans="1:111" ht="15" customHeight="1" x14ac:dyDescent="0.25">
      <c r="A1101" t="s">
        <v>7189</v>
      </c>
      <c r="B1101" t="s">
        <v>137</v>
      </c>
      <c r="C1101" s="1">
        <v>44161.893599537034</v>
      </c>
      <c r="D1101" s="1">
        <v>44210</v>
      </c>
      <c r="E1101" t="s">
        <v>110</v>
      </c>
      <c r="G1101" t="s">
        <v>111</v>
      </c>
      <c r="H1101" t="s">
        <v>111</v>
      </c>
      <c r="I1101" t="s">
        <v>111</v>
      </c>
      <c r="J1101" t="s">
        <v>4196</v>
      </c>
      <c r="K1101" t="s">
        <v>5527</v>
      </c>
      <c r="L1101" t="s">
        <v>4198</v>
      </c>
      <c r="N1101" t="s">
        <v>154</v>
      </c>
      <c r="O1101" t="s">
        <v>117</v>
      </c>
      <c r="P1101">
        <v>96950</v>
      </c>
      <c r="Q1101" t="s">
        <v>118</v>
      </c>
      <c r="S1101">
        <v>16702341229</v>
      </c>
      <c r="U1101">
        <v>31181</v>
      </c>
      <c r="V1101" t="s">
        <v>120</v>
      </c>
      <c r="X1101" t="s">
        <v>4199</v>
      </c>
      <c r="Y1101" t="s">
        <v>4200</v>
      </c>
      <c r="Z1101" t="s">
        <v>4201</v>
      </c>
      <c r="AA1101" t="s">
        <v>1169</v>
      </c>
      <c r="AB1101" t="s">
        <v>4198</v>
      </c>
      <c r="AD1101" t="s">
        <v>154</v>
      </c>
      <c r="AE1101" t="s">
        <v>117</v>
      </c>
      <c r="AF1101">
        <v>96950</v>
      </c>
      <c r="AG1101" t="s">
        <v>118</v>
      </c>
      <c r="AI1101">
        <v>16702341229</v>
      </c>
      <c r="AK1101" t="s">
        <v>4202</v>
      </c>
      <c r="BC1101" t="str">
        <f>"51-3011.00"</f>
        <v>51-3011.00</v>
      </c>
      <c r="BD1101" t="s">
        <v>377</v>
      </c>
      <c r="BE1101" t="s">
        <v>7190</v>
      </c>
      <c r="BF1101" t="s">
        <v>379</v>
      </c>
      <c r="BG1101">
        <v>1</v>
      </c>
      <c r="BH1101">
        <v>1</v>
      </c>
      <c r="BI1101" s="1">
        <v>44197</v>
      </c>
      <c r="BJ1101" s="1">
        <v>44469</v>
      </c>
      <c r="BK1101" s="1">
        <v>44210</v>
      </c>
      <c r="BL1101" s="1">
        <v>44469</v>
      </c>
      <c r="BM1101">
        <v>35</v>
      </c>
      <c r="BN1101">
        <v>0</v>
      </c>
      <c r="BO1101">
        <v>7</v>
      </c>
      <c r="BP1101">
        <v>7</v>
      </c>
      <c r="BQ1101">
        <v>7</v>
      </c>
      <c r="BR1101">
        <v>7</v>
      </c>
      <c r="BS1101">
        <v>7</v>
      </c>
      <c r="BT1101">
        <v>0</v>
      </c>
      <c r="BU1101" t="str">
        <f t="shared" si="57"/>
        <v>8:00 AM</v>
      </c>
      <c r="BV1101" t="str">
        <f>"4:00 PM"</f>
        <v>4:00 PM</v>
      </c>
      <c r="BW1101" t="s">
        <v>128</v>
      </c>
      <c r="BX1101">
        <v>0</v>
      </c>
      <c r="BY1101">
        <v>12</v>
      </c>
      <c r="BZ1101" t="s">
        <v>111</v>
      </c>
      <c r="CA1101">
        <v>0</v>
      </c>
      <c r="CB1101" s="2" t="s">
        <v>7191</v>
      </c>
      <c r="CC1101" t="s">
        <v>4205</v>
      </c>
      <c r="CE1101" t="s">
        <v>154</v>
      </c>
      <c r="CF1101" t="s">
        <v>117</v>
      </c>
      <c r="CG1101">
        <v>96950</v>
      </c>
      <c r="CH1101" s="3">
        <v>7.9</v>
      </c>
      <c r="CI1101" s="3">
        <v>7.9</v>
      </c>
      <c r="CJ1101" s="3">
        <v>11.85</v>
      </c>
      <c r="CK1101" s="3">
        <v>11.85</v>
      </c>
      <c r="CL1101" t="s">
        <v>132</v>
      </c>
      <c r="CN1101" t="s">
        <v>133</v>
      </c>
      <c r="CP1101" t="s">
        <v>111</v>
      </c>
      <c r="CQ1101" t="s">
        <v>134</v>
      </c>
      <c r="CR1101" t="s">
        <v>111</v>
      </c>
      <c r="CS1101" t="s">
        <v>134</v>
      </c>
      <c r="CT1101" t="s">
        <v>119</v>
      </c>
      <c r="CU1101" t="s">
        <v>134</v>
      </c>
      <c r="CV1101" t="s">
        <v>119</v>
      </c>
      <c r="CW1101" t="s">
        <v>1177</v>
      </c>
      <c r="CX1101">
        <v>16702341229</v>
      </c>
      <c r="CY1101" t="s">
        <v>4202</v>
      </c>
      <c r="CZ1101" t="s">
        <v>1178</v>
      </c>
      <c r="DA1101" t="s">
        <v>134</v>
      </c>
      <c r="DB1101" t="s">
        <v>111</v>
      </c>
    </row>
    <row r="1102" spans="1:111" ht="15" customHeight="1" x14ac:dyDescent="0.25">
      <c r="A1102" t="s">
        <v>5526</v>
      </c>
      <c r="B1102" t="s">
        <v>137</v>
      </c>
      <c r="C1102" s="1">
        <v>44161.895860185185</v>
      </c>
      <c r="D1102" s="1">
        <v>44210</v>
      </c>
      <c r="E1102" t="s">
        <v>110</v>
      </c>
      <c r="G1102" t="s">
        <v>111</v>
      </c>
      <c r="H1102" t="s">
        <v>111</v>
      </c>
      <c r="I1102" t="s">
        <v>111</v>
      </c>
      <c r="J1102" t="s">
        <v>4196</v>
      </c>
      <c r="K1102" t="s">
        <v>5527</v>
      </c>
      <c r="L1102" t="s">
        <v>4198</v>
      </c>
      <c r="N1102" t="s">
        <v>154</v>
      </c>
      <c r="O1102" t="s">
        <v>117</v>
      </c>
      <c r="P1102">
        <v>96950</v>
      </c>
      <c r="Q1102" t="s">
        <v>118</v>
      </c>
      <c r="S1102">
        <v>16702341229</v>
      </c>
      <c r="U1102">
        <v>31181</v>
      </c>
      <c r="V1102" t="s">
        <v>120</v>
      </c>
      <c r="X1102" t="s">
        <v>4199</v>
      </c>
      <c r="Y1102" t="s">
        <v>4200</v>
      </c>
      <c r="Z1102" t="s">
        <v>4201</v>
      </c>
      <c r="AA1102" t="s">
        <v>1169</v>
      </c>
      <c r="AB1102" t="s">
        <v>4198</v>
      </c>
      <c r="AD1102" t="s">
        <v>154</v>
      </c>
      <c r="AE1102" t="s">
        <v>117</v>
      </c>
      <c r="AF1102">
        <v>96950</v>
      </c>
      <c r="AG1102" t="s">
        <v>118</v>
      </c>
      <c r="AI1102">
        <v>16702341229</v>
      </c>
      <c r="AK1102" t="s">
        <v>4202</v>
      </c>
      <c r="BC1102" t="str">
        <f>"35-2014.00"</f>
        <v>35-2014.00</v>
      </c>
      <c r="BD1102" t="s">
        <v>393</v>
      </c>
      <c r="BE1102" t="s">
        <v>5528</v>
      </c>
      <c r="BF1102" t="s">
        <v>749</v>
      </c>
      <c r="BG1102">
        <v>2</v>
      </c>
      <c r="BH1102">
        <v>2</v>
      </c>
      <c r="BI1102" s="1">
        <v>44197</v>
      </c>
      <c r="BJ1102" s="1">
        <v>44469</v>
      </c>
      <c r="BK1102" s="1">
        <v>44210</v>
      </c>
      <c r="BL1102" s="1">
        <v>44469</v>
      </c>
      <c r="BM1102">
        <v>35</v>
      </c>
      <c r="BN1102">
        <v>0</v>
      </c>
      <c r="BO1102">
        <v>7</v>
      </c>
      <c r="BP1102">
        <v>7</v>
      </c>
      <c r="BQ1102">
        <v>7</v>
      </c>
      <c r="BR1102">
        <v>7</v>
      </c>
      <c r="BS1102">
        <v>7</v>
      </c>
      <c r="BT1102">
        <v>0</v>
      </c>
      <c r="BU1102" t="str">
        <f t="shared" si="57"/>
        <v>8:00 AM</v>
      </c>
      <c r="BV1102" t="str">
        <f>"4:00 PM"</f>
        <v>4:00 PM</v>
      </c>
      <c r="BW1102" t="s">
        <v>128</v>
      </c>
      <c r="BX1102">
        <v>0</v>
      </c>
      <c r="BY1102">
        <v>12</v>
      </c>
      <c r="BZ1102" t="s">
        <v>111</v>
      </c>
      <c r="CA1102">
        <v>0</v>
      </c>
      <c r="CB1102" s="2" t="s">
        <v>5529</v>
      </c>
      <c r="CC1102" t="s">
        <v>4205</v>
      </c>
      <c r="CE1102" t="s">
        <v>154</v>
      </c>
      <c r="CF1102" t="s">
        <v>117</v>
      </c>
      <c r="CG1102">
        <v>96950</v>
      </c>
      <c r="CH1102" s="3">
        <v>8.68</v>
      </c>
      <c r="CI1102" s="3">
        <v>8.68</v>
      </c>
      <c r="CJ1102" s="3">
        <v>13.02</v>
      </c>
      <c r="CK1102" s="3">
        <v>13.02</v>
      </c>
      <c r="CL1102" t="s">
        <v>132</v>
      </c>
      <c r="CN1102" t="s">
        <v>133</v>
      </c>
      <c r="CP1102" t="s">
        <v>111</v>
      </c>
      <c r="CQ1102" t="s">
        <v>134</v>
      </c>
      <c r="CR1102" t="s">
        <v>111</v>
      </c>
      <c r="CS1102" t="s">
        <v>134</v>
      </c>
      <c r="CT1102" t="s">
        <v>119</v>
      </c>
      <c r="CU1102" t="s">
        <v>134</v>
      </c>
      <c r="CV1102" t="s">
        <v>119</v>
      </c>
      <c r="CW1102" t="s">
        <v>3019</v>
      </c>
      <c r="CX1102">
        <v>16702341229</v>
      </c>
      <c r="CY1102" t="s">
        <v>4202</v>
      </c>
      <c r="CZ1102" t="s">
        <v>1178</v>
      </c>
      <c r="DA1102" t="s">
        <v>134</v>
      </c>
      <c r="DB1102" t="s">
        <v>111</v>
      </c>
    </row>
    <row r="1103" spans="1:111" ht="15" customHeight="1" x14ac:dyDescent="0.25">
      <c r="A1103" t="s">
        <v>7794</v>
      </c>
      <c r="B1103" t="s">
        <v>137</v>
      </c>
      <c r="C1103" s="1">
        <v>44161.898276157408</v>
      </c>
      <c r="D1103" s="1">
        <v>44210</v>
      </c>
      <c r="E1103" t="s">
        <v>110</v>
      </c>
      <c r="G1103" t="s">
        <v>134</v>
      </c>
      <c r="H1103" t="s">
        <v>111</v>
      </c>
      <c r="I1103" t="s">
        <v>111</v>
      </c>
      <c r="J1103" t="s">
        <v>4196</v>
      </c>
      <c r="K1103" t="s">
        <v>5527</v>
      </c>
      <c r="L1103" t="s">
        <v>4198</v>
      </c>
      <c r="N1103" t="s">
        <v>154</v>
      </c>
      <c r="O1103" t="s">
        <v>117</v>
      </c>
      <c r="P1103">
        <v>96950</v>
      </c>
      <c r="Q1103" t="s">
        <v>118</v>
      </c>
      <c r="S1103">
        <v>16702341229</v>
      </c>
      <c r="U1103">
        <v>31181</v>
      </c>
      <c r="V1103" t="s">
        <v>120</v>
      </c>
      <c r="X1103" t="s">
        <v>4199</v>
      </c>
      <c r="Y1103" t="s">
        <v>4200</v>
      </c>
      <c r="Z1103" t="s">
        <v>4201</v>
      </c>
      <c r="AA1103" t="s">
        <v>1169</v>
      </c>
      <c r="AB1103" t="s">
        <v>4198</v>
      </c>
      <c r="AD1103" t="s">
        <v>154</v>
      </c>
      <c r="AE1103" t="s">
        <v>117</v>
      </c>
      <c r="AF1103">
        <v>96950</v>
      </c>
      <c r="AG1103" t="s">
        <v>118</v>
      </c>
      <c r="AI1103">
        <v>16702341229</v>
      </c>
      <c r="AK1103" t="s">
        <v>4202</v>
      </c>
      <c r="BC1103" t="str">
        <f>"51-3011.00"</f>
        <v>51-3011.00</v>
      </c>
      <c r="BD1103" t="s">
        <v>377</v>
      </c>
      <c r="BE1103" t="s">
        <v>7190</v>
      </c>
      <c r="BF1103" t="s">
        <v>379</v>
      </c>
      <c r="BG1103">
        <v>2</v>
      </c>
      <c r="BH1103">
        <v>2</v>
      </c>
      <c r="BI1103" s="1">
        <v>44197</v>
      </c>
      <c r="BJ1103" s="1">
        <v>44469</v>
      </c>
      <c r="BK1103" s="1">
        <v>44211</v>
      </c>
      <c r="BL1103" s="1">
        <v>44469</v>
      </c>
      <c r="BM1103">
        <v>35</v>
      </c>
      <c r="BN1103">
        <v>0</v>
      </c>
      <c r="BO1103">
        <v>7</v>
      </c>
      <c r="BP1103">
        <v>7</v>
      </c>
      <c r="BQ1103">
        <v>7</v>
      </c>
      <c r="BR1103">
        <v>7</v>
      </c>
      <c r="BS1103">
        <v>7</v>
      </c>
      <c r="BT1103">
        <v>0</v>
      </c>
      <c r="BU1103" t="str">
        <f t="shared" si="57"/>
        <v>8:00 AM</v>
      </c>
      <c r="BV1103" t="str">
        <f>"4:00 PM"</f>
        <v>4:00 PM</v>
      </c>
      <c r="BW1103" t="s">
        <v>128</v>
      </c>
      <c r="BX1103">
        <v>0</v>
      </c>
      <c r="BY1103">
        <v>12</v>
      </c>
      <c r="BZ1103" t="s">
        <v>111</v>
      </c>
      <c r="CA1103">
        <v>0</v>
      </c>
      <c r="CB1103" s="2" t="s">
        <v>7191</v>
      </c>
      <c r="CC1103" t="s">
        <v>4205</v>
      </c>
      <c r="CE1103" t="s">
        <v>154</v>
      </c>
      <c r="CF1103" t="s">
        <v>117</v>
      </c>
      <c r="CG1103">
        <v>96950</v>
      </c>
      <c r="CH1103" s="3">
        <v>7.9</v>
      </c>
      <c r="CI1103" s="3">
        <v>7.9</v>
      </c>
      <c r="CJ1103" s="3">
        <v>11.85</v>
      </c>
      <c r="CK1103" s="3">
        <v>11.85</v>
      </c>
      <c r="CL1103" t="s">
        <v>132</v>
      </c>
      <c r="CN1103" t="s">
        <v>133</v>
      </c>
      <c r="CP1103" t="s">
        <v>111</v>
      </c>
      <c r="CQ1103" t="s">
        <v>134</v>
      </c>
      <c r="CR1103" t="s">
        <v>111</v>
      </c>
      <c r="CS1103" t="s">
        <v>134</v>
      </c>
      <c r="CT1103" t="s">
        <v>119</v>
      </c>
      <c r="CU1103" t="s">
        <v>134</v>
      </c>
      <c r="CV1103" t="s">
        <v>119</v>
      </c>
      <c r="CW1103" t="s">
        <v>1177</v>
      </c>
      <c r="CX1103">
        <v>16702341229</v>
      </c>
      <c r="CY1103" t="s">
        <v>4202</v>
      </c>
      <c r="CZ1103" t="s">
        <v>1178</v>
      </c>
      <c r="DA1103" t="s">
        <v>134</v>
      </c>
      <c r="DB1103" t="s">
        <v>111</v>
      </c>
    </row>
    <row r="1104" spans="1:111" ht="15" customHeight="1" x14ac:dyDescent="0.25">
      <c r="A1104" t="s">
        <v>4185</v>
      </c>
      <c r="B1104" t="s">
        <v>109</v>
      </c>
      <c r="C1104" s="1">
        <v>44161.938887037039</v>
      </c>
      <c r="D1104" s="1">
        <v>44222</v>
      </c>
      <c r="E1104" t="s">
        <v>138</v>
      </c>
      <c r="F1104" s="1">
        <v>44103.833333333336</v>
      </c>
      <c r="G1104" t="s">
        <v>134</v>
      </c>
      <c r="H1104" t="s">
        <v>111</v>
      </c>
      <c r="I1104" t="s">
        <v>111</v>
      </c>
      <c r="J1104" t="s">
        <v>1956</v>
      </c>
      <c r="K1104" t="s">
        <v>1957</v>
      </c>
      <c r="L1104" t="s">
        <v>1958</v>
      </c>
      <c r="N1104" t="s">
        <v>154</v>
      </c>
      <c r="O1104" t="s">
        <v>117</v>
      </c>
      <c r="P1104">
        <v>96950</v>
      </c>
      <c r="Q1104" t="s">
        <v>118</v>
      </c>
      <c r="S1104">
        <v>16702870689</v>
      </c>
      <c r="U1104">
        <v>333111</v>
      </c>
      <c r="V1104" t="s">
        <v>120</v>
      </c>
      <c r="X1104" t="s">
        <v>1959</v>
      </c>
      <c r="Y1104" t="s">
        <v>1960</v>
      </c>
      <c r="Z1104" t="s">
        <v>1961</v>
      </c>
      <c r="AA1104" t="s">
        <v>1962</v>
      </c>
      <c r="AB1104" t="s">
        <v>1958</v>
      </c>
      <c r="AD1104" t="s">
        <v>154</v>
      </c>
      <c r="AE1104" t="s">
        <v>117</v>
      </c>
      <c r="AF1104">
        <v>96950</v>
      </c>
      <c r="AG1104" t="s">
        <v>118</v>
      </c>
      <c r="AI1104">
        <v>16702870689</v>
      </c>
      <c r="AK1104" t="s">
        <v>1963</v>
      </c>
      <c r="BC1104" t="str">
        <f>"45-2093.00"</f>
        <v>45-2093.00</v>
      </c>
      <c r="BD1104" t="s">
        <v>1964</v>
      </c>
      <c r="BE1104" t="s">
        <v>1965</v>
      </c>
      <c r="BF1104" t="s">
        <v>189</v>
      </c>
      <c r="BG1104">
        <v>2</v>
      </c>
      <c r="BI1104" s="1">
        <v>44105</v>
      </c>
      <c r="BJ1104" s="1">
        <v>45199</v>
      </c>
      <c r="BM1104">
        <v>40</v>
      </c>
      <c r="BN1104">
        <v>0</v>
      </c>
      <c r="BO1104">
        <v>8</v>
      </c>
      <c r="BP1104">
        <v>8</v>
      </c>
      <c r="BQ1104">
        <v>8</v>
      </c>
      <c r="BR1104">
        <v>8</v>
      </c>
      <c r="BS1104">
        <v>8</v>
      </c>
      <c r="BT1104">
        <v>0</v>
      </c>
      <c r="BU1104" t="str">
        <f>"6:00 AM"</f>
        <v>6:00 AM</v>
      </c>
      <c r="BV1104" t="str">
        <f>"3:00 PM"</f>
        <v>3:00 PM</v>
      </c>
      <c r="BW1104" t="s">
        <v>162</v>
      </c>
      <c r="BX1104">
        <v>0</v>
      </c>
      <c r="BY1104">
        <v>3</v>
      </c>
      <c r="BZ1104" t="s">
        <v>111</v>
      </c>
      <c r="CA1104">
        <v>0</v>
      </c>
      <c r="CB1104" t="s">
        <v>4186</v>
      </c>
      <c r="CC1104" t="s">
        <v>1967</v>
      </c>
      <c r="CE1104" t="s">
        <v>154</v>
      </c>
      <c r="CF1104" t="s">
        <v>117</v>
      </c>
      <c r="CG1104">
        <v>96950</v>
      </c>
      <c r="CH1104" s="3">
        <v>9.85</v>
      </c>
      <c r="CI1104" s="3">
        <v>9.85</v>
      </c>
      <c r="CJ1104" s="3">
        <v>0</v>
      </c>
      <c r="CK1104" s="3">
        <v>0</v>
      </c>
      <c r="CL1104" t="s">
        <v>132</v>
      </c>
      <c r="CM1104" t="s">
        <v>2122</v>
      </c>
      <c r="CN1104" t="s">
        <v>133</v>
      </c>
      <c r="CP1104" t="s">
        <v>111</v>
      </c>
      <c r="CQ1104" t="s">
        <v>134</v>
      </c>
      <c r="CR1104" t="s">
        <v>111</v>
      </c>
      <c r="CS1104" t="s">
        <v>111</v>
      </c>
      <c r="CT1104" t="s">
        <v>119</v>
      </c>
      <c r="CU1104" t="s">
        <v>134</v>
      </c>
      <c r="CV1104" t="s">
        <v>119</v>
      </c>
      <c r="CW1104" t="s">
        <v>859</v>
      </c>
      <c r="CX1104">
        <v>16702870689</v>
      </c>
      <c r="CY1104" t="s">
        <v>1963</v>
      </c>
      <c r="CZ1104" t="s">
        <v>119</v>
      </c>
      <c r="DA1104" t="s">
        <v>134</v>
      </c>
      <c r="DB1104" t="s">
        <v>111</v>
      </c>
      <c r="DC1104" t="s">
        <v>4187</v>
      </c>
      <c r="DD1104" t="s">
        <v>4188</v>
      </c>
      <c r="DE1104" t="s">
        <v>292</v>
      </c>
      <c r="DF1104" t="s">
        <v>1957</v>
      </c>
      <c r="DG1104" t="s">
        <v>1963</v>
      </c>
    </row>
    <row r="1105" spans="1:111" ht="15" customHeight="1" x14ac:dyDescent="0.25">
      <c r="A1105" t="s">
        <v>4368</v>
      </c>
      <c r="B1105" t="s">
        <v>109</v>
      </c>
      <c r="C1105" s="1">
        <v>44162.090238425924</v>
      </c>
      <c r="D1105" s="1">
        <v>44182</v>
      </c>
      <c r="E1105" t="s">
        <v>110</v>
      </c>
      <c r="G1105" t="s">
        <v>111</v>
      </c>
      <c r="H1105" t="s">
        <v>111</v>
      </c>
      <c r="I1105" t="s">
        <v>111</v>
      </c>
      <c r="J1105" t="s">
        <v>461</v>
      </c>
      <c r="L1105" t="s">
        <v>462</v>
      </c>
      <c r="N1105" t="s">
        <v>116</v>
      </c>
      <c r="O1105" t="s">
        <v>117</v>
      </c>
      <c r="P1105">
        <v>96950</v>
      </c>
      <c r="Q1105" t="s">
        <v>118</v>
      </c>
      <c r="S1105">
        <v>16704832564</v>
      </c>
      <c r="U1105">
        <v>81211</v>
      </c>
      <c r="V1105" t="s">
        <v>120</v>
      </c>
      <c r="X1105" t="s">
        <v>463</v>
      </c>
      <c r="Y1105" t="s">
        <v>464</v>
      </c>
      <c r="Z1105" t="s">
        <v>465</v>
      </c>
      <c r="AA1105" t="s">
        <v>123</v>
      </c>
      <c r="AB1105" t="s">
        <v>466</v>
      </c>
      <c r="AD1105" t="s">
        <v>116</v>
      </c>
      <c r="AE1105" t="s">
        <v>117</v>
      </c>
      <c r="AF1105">
        <v>96950</v>
      </c>
      <c r="AG1105" t="s">
        <v>118</v>
      </c>
      <c r="AI1105">
        <v>16704832564</v>
      </c>
      <c r="AK1105" t="s">
        <v>467</v>
      </c>
      <c r="BC1105" t="str">
        <f>"39-5012.00"</f>
        <v>39-5012.00</v>
      </c>
      <c r="BD1105" t="s">
        <v>468</v>
      </c>
      <c r="BE1105" t="s">
        <v>469</v>
      </c>
      <c r="BF1105" t="s">
        <v>470</v>
      </c>
      <c r="BG1105">
        <v>2</v>
      </c>
      <c r="BI1105" s="1">
        <v>44197</v>
      </c>
      <c r="BJ1105" s="1">
        <v>45199</v>
      </c>
      <c r="BM1105">
        <v>40</v>
      </c>
      <c r="BN1105">
        <v>0</v>
      </c>
      <c r="BO1105">
        <v>8</v>
      </c>
      <c r="BP1105">
        <v>8</v>
      </c>
      <c r="BQ1105">
        <v>8</v>
      </c>
      <c r="BR1105">
        <v>8</v>
      </c>
      <c r="BS1105">
        <v>8</v>
      </c>
      <c r="BT1105">
        <v>0</v>
      </c>
      <c r="BU1105" t="str">
        <f>"9:00 AM"</f>
        <v>9:00 AM</v>
      </c>
      <c r="BV1105" t="str">
        <f>"6:00 PM"</f>
        <v>6:00 PM</v>
      </c>
      <c r="BW1105" t="s">
        <v>162</v>
      </c>
      <c r="BX1105">
        <v>0</v>
      </c>
      <c r="BY1105">
        <v>6</v>
      </c>
      <c r="BZ1105" t="s">
        <v>111</v>
      </c>
      <c r="CA1105">
        <v>0</v>
      </c>
      <c r="CB1105" s="2" t="s">
        <v>4369</v>
      </c>
      <c r="CC1105" t="s">
        <v>472</v>
      </c>
      <c r="CE1105" t="s">
        <v>116</v>
      </c>
      <c r="CF1105" t="s">
        <v>117</v>
      </c>
      <c r="CG1105">
        <v>96950</v>
      </c>
      <c r="CH1105" s="3">
        <v>13.01</v>
      </c>
      <c r="CI1105" s="3">
        <v>13.01</v>
      </c>
      <c r="CJ1105" s="3">
        <v>0</v>
      </c>
      <c r="CK1105" s="3">
        <v>0</v>
      </c>
      <c r="CL1105" t="s">
        <v>132</v>
      </c>
      <c r="CM1105" t="s">
        <v>404</v>
      </c>
      <c r="CN1105" t="s">
        <v>133</v>
      </c>
      <c r="CP1105" t="s">
        <v>111</v>
      </c>
      <c r="CQ1105" t="s">
        <v>134</v>
      </c>
      <c r="CR1105" t="s">
        <v>111</v>
      </c>
      <c r="CS1105" t="s">
        <v>111</v>
      </c>
      <c r="CT1105" t="s">
        <v>119</v>
      </c>
      <c r="CU1105" t="s">
        <v>134</v>
      </c>
      <c r="CV1105" t="s">
        <v>119</v>
      </c>
      <c r="CW1105" t="s">
        <v>4370</v>
      </c>
      <c r="CX1105">
        <v>16702874234</v>
      </c>
      <c r="CY1105" t="s">
        <v>467</v>
      </c>
      <c r="CZ1105" t="s">
        <v>119</v>
      </c>
      <c r="DA1105" t="s">
        <v>134</v>
      </c>
      <c r="DB1105" t="s">
        <v>111</v>
      </c>
      <c r="DC1105" t="s">
        <v>463</v>
      </c>
      <c r="DD1105" t="s">
        <v>464</v>
      </c>
      <c r="DE1105" t="s">
        <v>465</v>
      </c>
      <c r="DF1105" t="s">
        <v>461</v>
      </c>
      <c r="DG1105" t="s">
        <v>467</v>
      </c>
    </row>
    <row r="1106" spans="1:111" ht="15" customHeight="1" x14ac:dyDescent="0.25">
      <c r="A1106" t="s">
        <v>8047</v>
      </c>
      <c r="B1106" t="s">
        <v>137</v>
      </c>
      <c r="C1106" s="1">
        <v>44162.918892476853</v>
      </c>
      <c r="D1106" s="1">
        <v>44201</v>
      </c>
      <c r="E1106" t="s">
        <v>110</v>
      </c>
      <c r="G1106" t="s">
        <v>134</v>
      </c>
      <c r="H1106" t="s">
        <v>111</v>
      </c>
      <c r="I1106" t="s">
        <v>111</v>
      </c>
      <c r="J1106" t="s">
        <v>1514</v>
      </c>
      <c r="K1106" t="s">
        <v>1515</v>
      </c>
      <c r="L1106" t="s">
        <v>1521</v>
      </c>
      <c r="M1106" t="s">
        <v>5429</v>
      </c>
      <c r="N1106" t="s">
        <v>154</v>
      </c>
      <c r="O1106" t="s">
        <v>117</v>
      </c>
      <c r="P1106">
        <v>96950</v>
      </c>
      <c r="Q1106" t="s">
        <v>118</v>
      </c>
      <c r="S1106">
        <v>16702368888</v>
      </c>
      <c r="T1106">
        <v>8821</v>
      </c>
      <c r="U1106">
        <v>71391</v>
      </c>
      <c r="V1106" t="s">
        <v>120</v>
      </c>
      <c r="X1106" t="s">
        <v>1518</v>
      </c>
      <c r="Y1106" t="s">
        <v>1519</v>
      </c>
      <c r="AA1106" t="s">
        <v>1520</v>
      </c>
      <c r="AB1106" t="s">
        <v>1521</v>
      </c>
      <c r="AC1106" t="s">
        <v>5429</v>
      </c>
      <c r="AD1106" t="s">
        <v>154</v>
      </c>
      <c r="AE1106" t="s">
        <v>117</v>
      </c>
      <c r="AF1106">
        <v>96950</v>
      </c>
      <c r="AG1106" t="s">
        <v>118</v>
      </c>
      <c r="AI1106">
        <v>16702875514</v>
      </c>
      <c r="AK1106" t="s">
        <v>1523</v>
      </c>
      <c r="BC1106" t="str">
        <f>"37-3012.00"</f>
        <v>37-3012.00</v>
      </c>
      <c r="BD1106" t="s">
        <v>8048</v>
      </c>
      <c r="BE1106" t="s">
        <v>8049</v>
      </c>
      <c r="BF1106" t="s">
        <v>8050</v>
      </c>
      <c r="BG1106">
        <v>4</v>
      </c>
      <c r="BH1106">
        <v>4</v>
      </c>
      <c r="BI1106" s="1">
        <v>44287</v>
      </c>
      <c r="BJ1106" s="1">
        <v>45199</v>
      </c>
      <c r="BK1106" s="1">
        <v>44287</v>
      </c>
      <c r="BL1106" s="1">
        <v>45199</v>
      </c>
      <c r="BM1106">
        <v>35</v>
      </c>
      <c r="BN1106">
        <v>5</v>
      </c>
      <c r="BO1106">
        <v>5</v>
      </c>
      <c r="BP1106">
        <v>5</v>
      </c>
      <c r="BQ1106">
        <v>5</v>
      </c>
      <c r="BR1106">
        <v>5</v>
      </c>
      <c r="BS1106">
        <v>5</v>
      </c>
      <c r="BT1106">
        <v>5</v>
      </c>
      <c r="BU1106" t="str">
        <f>"5:30 AM"</f>
        <v>5:30 AM</v>
      </c>
      <c r="BV1106" t="str">
        <f>"10:30 AM"</f>
        <v>10:30 AM</v>
      </c>
      <c r="BW1106" t="s">
        <v>128</v>
      </c>
      <c r="BX1106">
        <v>0</v>
      </c>
      <c r="BY1106">
        <v>3</v>
      </c>
      <c r="BZ1106" t="s">
        <v>111</v>
      </c>
      <c r="CA1106">
        <v>0</v>
      </c>
      <c r="CB1106" t="s">
        <v>8051</v>
      </c>
      <c r="CC1106" t="s">
        <v>1521</v>
      </c>
      <c r="CD1106" t="s">
        <v>5429</v>
      </c>
      <c r="CE1106" t="s">
        <v>154</v>
      </c>
      <c r="CF1106" t="s">
        <v>117</v>
      </c>
      <c r="CG1106">
        <v>96950</v>
      </c>
      <c r="CH1106" s="3">
        <v>8.77</v>
      </c>
      <c r="CI1106" s="3">
        <v>8.77</v>
      </c>
      <c r="CJ1106" s="3">
        <v>13.16</v>
      </c>
      <c r="CK1106" s="3">
        <v>13.16</v>
      </c>
      <c r="CL1106" t="s">
        <v>132</v>
      </c>
      <c r="CM1106" t="s">
        <v>162</v>
      </c>
      <c r="CN1106" t="s">
        <v>133</v>
      </c>
      <c r="CP1106" t="s">
        <v>111</v>
      </c>
      <c r="CQ1106" t="s">
        <v>134</v>
      </c>
      <c r="CR1106" t="s">
        <v>111</v>
      </c>
      <c r="CS1106" t="s">
        <v>134</v>
      </c>
      <c r="CT1106" t="s">
        <v>119</v>
      </c>
      <c r="CU1106" t="s">
        <v>134</v>
      </c>
      <c r="CV1106" t="s">
        <v>134</v>
      </c>
      <c r="CW1106" t="s">
        <v>1818</v>
      </c>
      <c r="CX1106">
        <v>16702875514</v>
      </c>
      <c r="CY1106" t="s">
        <v>1523</v>
      </c>
      <c r="CZ1106" t="s">
        <v>335</v>
      </c>
      <c r="DA1106" t="s">
        <v>134</v>
      </c>
      <c r="DB1106" t="s">
        <v>111</v>
      </c>
      <c r="DC1106" t="s">
        <v>1518</v>
      </c>
      <c r="DD1106" t="s">
        <v>1519</v>
      </c>
      <c r="DE1106" t="s">
        <v>111</v>
      </c>
      <c r="DF1106" t="s">
        <v>1514</v>
      </c>
      <c r="DG1106" t="s">
        <v>1523</v>
      </c>
    </row>
    <row r="1107" spans="1:111" ht="15" customHeight="1" x14ac:dyDescent="0.25">
      <c r="A1107" t="s">
        <v>1813</v>
      </c>
      <c r="B1107" t="s">
        <v>109</v>
      </c>
      <c r="C1107" s="1">
        <v>44162.925913888888</v>
      </c>
      <c r="D1107" s="1">
        <v>44202</v>
      </c>
      <c r="E1107" t="s">
        <v>110</v>
      </c>
      <c r="G1107" t="s">
        <v>134</v>
      </c>
      <c r="H1107" t="s">
        <v>111</v>
      </c>
      <c r="I1107" t="s">
        <v>111</v>
      </c>
      <c r="J1107" t="s">
        <v>1514</v>
      </c>
      <c r="K1107" t="s">
        <v>1515</v>
      </c>
      <c r="L1107" t="s">
        <v>1521</v>
      </c>
      <c r="M1107" t="s">
        <v>1522</v>
      </c>
      <c r="N1107" t="s">
        <v>154</v>
      </c>
      <c r="O1107" t="s">
        <v>117</v>
      </c>
      <c r="P1107">
        <v>96950</v>
      </c>
      <c r="Q1107" t="s">
        <v>118</v>
      </c>
      <c r="R1107" t="s">
        <v>286</v>
      </c>
      <c r="S1107">
        <v>16702368888</v>
      </c>
      <c r="T1107">
        <v>8821</v>
      </c>
      <c r="U1107">
        <v>71391</v>
      </c>
      <c r="V1107" t="s">
        <v>120</v>
      </c>
      <c r="X1107" t="s">
        <v>1518</v>
      </c>
      <c r="Y1107" t="s">
        <v>1519</v>
      </c>
      <c r="Z1107" t="s">
        <v>111</v>
      </c>
      <c r="AA1107" t="s">
        <v>1520</v>
      </c>
      <c r="AB1107" t="s">
        <v>1521</v>
      </c>
      <c r="AC1107" t="s">
        <v>1522</v>
      </c>
      <c r="AD1107" t="s">
        <v>154</v>
      </c>
      <c r="AE1107" t="s">
        <v>117</v>
      </c>
      <c r="AF1107">
        <v>96950</v>
      </c>
      <c r="AG1107" t="s">
        <v>118</v>
      </c>
      <c r="AH1107" t="s">
        <v>286</v>
      </c>
      <c r="AI1107">
        <v>16702368888</v>
      </c>
      <c r="AJ1107">
        <v>8821</v>
      </c>
      <c r="AK1107" t="s">
        <v>1523</v>
      </c>
      <c r="BC1107" t="str">
        <f>"35-1012.00"</f>
        <v>35-1012.00</v>
      </c>
      <c r="BD1107" t="s">
        <v>1814</v>
      </c>
      <c r="BE1107" t="s">
        <v>1815</v>
      </c>
      <c r="BF1107" t="s">
        <v>1816</v>
      </c>
      <c r="BG1107">
        <v>1</v>
      </c>
      <c r="BI1107" s="1">
        <v>44282</v>
      </c>
      <c r="BJ1107" s="1">
        <v>45350</v>
      </c>
      <c r="BM1107">
        <v>35</v>
      </c>
      <c r="BN1107">
        <v>5</v>
      </c>
      <c r="BO1107">
        <v>5</v>
      </c>
      <c r="BP1107">
        <v>5</v>
      </c>
      <c r="BQ1107">
        <v>5</v>
      </c>
      <c r="BR1107">
        <v>5</v>
      </c>
      <c r="BS1107">
        <v>5</v>
      </c>
      <c r="BT1107">
        <v>5</v>
      </c>
      <c r="BU1107" t="str">
        <f>"6:00 AM"</f>
        <v>6:00 AM</v>
      </c>
      <c r="BV1107" t="str">
        <f>"11:00 AM"</f>
        <v>11:00 AM</v>
      </c>
      <c r="BW1107" t="s">
        <v>128</v>
      </c>
      <c r="BX1107">
        <v>0</v>
      </c>
      <c r="BY1107">
        <v>12</v>
      </c>
      <c r="BZ1107" t="s">
        <v>134</v>
      </c>
      <c r="CA1107">
        <v>11</v>
      </c>
      <c r="CB1107" t="s">
        <v>1817</v>
      </c>
      <c r="CC1107" t="s">
        <v>1521</v>
      </c>
      <c r="CD1107" t="s">
        <v>1522</v>
      </c>
      <c r="CE1107" t="s">
        <v>154</v>
      </c>
      <c r="CF1107" t="s">
        <v>117</v>
      </c>
      <c r="CG1107">
        <v>96950</v>
      </c>
      <c r="CH1107" s="3">
        <v>11.88</v>
      </c>
      <c r="CI1107" s="3">
        <v>11.88</v>
      </c>
      <c r="CJ1107" s="3">
        <v>17.82</v>
      </c>
      <c r="CK1107" s="3">
        <v>17.82</v>
      </c>
      <c r="CL1107" t="s">
        <v>132</v>
      </c>
      <c r="CM1107" t="s">
        <v>162</v>
      </c>
      <c r="CN1107" t="s">
        <v>133</v>
      </c>
      <c r="CP1107" t="s">
        <v>111</v>
      </c>
      <c r="CQ1107" t="s">
        <v>134</v>
      </c>
      <c r="CR1107" t="s">
        <v>134</v>
      </c>
      <c r="CS1107" t="s">
        <v>134</v>
      </c>
      <c r="CT1107" t="s">
        <v>119</v>
      </c>
      <c r="CU1107" t="s">
        <v>134</v>
      </c>
      <c r="CV1107" t="s">
        <v>134</v>
      </c>
      <c r="CW1107" t="s">
        <v>1818</v>
      </c>
      <c r="CX1107">
        <v>16702368888</v>
      </c>
      <c r="CY1107" t="s">
        <v>1523</v>
      </c>
      <c r="CZ1107" t="s">
        <v>335</v>
      </c>
      <c r="DA1107" t="s">
        <v>134</v>
      </c>
      <c r="DB1107" t="s">
        <v>111</v>
      </c>
      <c r="DC1107" t="s">
        <v>1518</v>
      </c>
      <c r="DD1107" t="s">
        <v>1519</v>
      </c>
      <c r="DE1107" t="s">
        <v>111</v>
      </c>
      <c r="DF1107" t="s">
        <v>1514</v>
      </c>
      <c r="DG1107" t="s">
        <v>1523</v>
      </c>
    </row>
    <row r="1108" spans="1:111" ht="15" customHeight="1" x14ac:dyDescent="0.25">
      <c r="A1108" t="s">
        <v>7366</v>
      </c>
      <c r="B1108" t="s">
        <v>109</v>
      </c>
      <c r="C1108" s="1">
        <v>44162.930824074072</v>
      </c>
      <c r="D1108" s="1">
        <v>44202</v>
      </c>
      <c r="E1108" t="s">
        <v>110</v>
      </c>
      <c r="G1108" t="s">
        <v>134</v>
      </c>
      <c r="H1108" t="s">
        <v>111</v>
      </c>
      <c r="I1108" t="s">
        <v>111</v>
      </c>
      <c r="J1108" t="s">
        <v>1514</v>
      </c>
      <c r="K1108" t="s">
        <v>1515</v>
      </c>
      <c r="L1108" t="s">
        <v>1521</v>
      </c>
      <c r="M1108" t="s">
        <v>1522</v>
      </c>
      <c r="N1108" t="s">
        <v>154</v>
      </c>
      <c r="O1108" t="s">
        <v>117</v>
      </c>
      <c r="P1108">
        <v>96950</v>
      </c>
      <c r="Q1108" t="s">
        <v>118</v>
      </c>
      <c r="R1108" t="s">
        <v>286</v>
      </c>
      <c r="S1108">
        <v>16702368888</v>
      </c>
      <c r="T1108">
        <v>8821</v>
      </c>
      <c r="U1108">
        <v>71391</v>
      </c>
      <c r="V1108" t="s">
        <v>120</v>
      </c>
      <c r="X1108" t="s">
        <v>1518</v>
      </c>
      <c r="Y1108" t="s">
        <v>1519</v>
      </c>
      <c r="Z1108" t="s">
        <v>111</v>
      </c>
      <c r="AA1108" t="s">
        <v>1520</v>
      </c>
      <c r="AB1108" t="s">
        <v>1521</v>
      </c>
      <c r="AC1108" t="s">
        <v>1522</v>
      </c>
      <c r="AD1108" t="s">
        <v>154</v>
      </c>
      <c r="AE1108" t="s">
        <v>117</v>
      </c>
      <c r="AF1108">
        <v>96950</v>
      </c>
      <c r="AG1108" t="s">
        <v>118</v>
      </c>
      <c r="AH1108" t="s">
        <v>286</v>
      </c>
      <c r="AI1108">
        <v>16702368888</v>
      </c>
      <c r="AJ1108">
        <v>8821</v>
      </c>
      <c r="AK1108" t="s">
        <v>1523</v>
      </c>
      <c r="BC1108" t="str">
        <f>"37-1012.00"</f>
        <v>37-1012.00</v>
      </c>
      <c r="BD1108" t="s">
        <v>2431</v>
      </c>
      <c r="BE1108" t="s">
        <v>2432</v>
      </c>
      <c r="BF1108" t="s">
        <v>2433</v>
      </c>
      <c r="BG1108">
        <v>1</v>
      </c>
      <c r="BI1108" s="1">
        <v>44282</v>
      </c>
      <c r="BJ1108" s="1">
        <v>45351</v>
      </c>
      <c r="BM1108">
        <v>35</v>
      </c>
      <c r="BN1108">
        <v>5</v>
      </c>
      <c r="BO1108">
        <v>5</v>
      </c>
      <c r="BP1108">
        <v>5</v>
      </c>
      <c r="BQ1108">
        <v>5</v>
      </c>
      <c r="BR1108">
        <v>5</v>
      </c>
      <c r="BS1108">
        <v>5</v>
      </c>
      <c r="BT1108">
        <v>5</v>
      </c>
      <c r="BU1108" t="str">
        <f>"5:30 AM"</f>
        <v>5:30 AM</v>
      </c>
      <c r="BV1108" t="str">
        <f>"10:30 AM"</f>
        <v>10:30 AM</v>
      </c>
      <c r="BW1108" t="s">
        <v>128</v>
      </c>
      <c r="BX1108">
        <v>0</v>
      </c>
      <c r="BY1108">
        <v>24</v>
      </c>
      <c r="BZ1108" t="s">
        <v>134</v>
      </c>
      <c r="CA1108">
        <v>11</v>
      </c>
      <c r="CB1108" t="s">
        <v>2434</v>
      </c>
      <c r="CC1108" t="s">
        <v>1521</v>
      </c>
      <c r="CD1108" t="s">
        <v>1522</v>
      </c>
      <c r="CE1108" t="s">
        <v>727</v>
      </c>
      <c r="CF1108" t="s">
        <v>117</v>
      </c>
      <c r="CG1108">
        <v>96950</v>
      </c>
      <c r="CH1108" s="3">
        <v>14.55</v>
      </c>
      <c r="CI1108" s="3">
        <v>14.55</v>
      </c>
      <c r="CJ1108" s="3">
        <v>21.83</v>
      </c>
      <c r="CK1108" s="3">
        <v>21.83</v>
      </c>
      <c r="CL1108" t="s">
        <v>132</v>
      </c>
      <c r="CM1108" t="s">
        <v>162</v>
      </c>
      <c r="CN1108" t="s">
        <v>133</v>
      </c>
      <c r="CP1108" t="s">
        <v>111</v>
      </c>
      <c r="CQ1108" t="s">
        <v>134</v>
      </c>
      <c r="CR1108" t="s">
        <v>134</v>
      </c>
      <c r="CS1108" t="s">
        <v>134</v>
      </c>
      <c r="CT1108" t="s">
        <v>119</v>
      </c>
      <c r="CU1108" t="s">
        <v>134</v>
      </c>
      <c r="CV1108" t="s">
        <v>134</v>
      </c>
      <c r="CW1108" t="s">
        <v>1818</v>
      </c>
      <c r="CX1108">
        <v>16702368888</v>
      </c>
      <c r="CY1108" t="s">
        <v>1523</v>
      </c>
      <c r="CZ1108" t="s">
        <v>7367</v>
      </c>
      <c r="DA1108" t="s">
        <v>134</v>
      </c>
      <c r="DB1108" t="s">
        <v>111</v>
      </c>
      <c r="DC1108" t="s">
        <v>1518</v>
      </c>
      <c r="DD1108" t="s">
        <v>1519</v>
      </c>
      <c r="DE1108" t="s">
        <v>111</v>
      </c>
      <c r="DF1108" t="s">
        <v>1514</v>
      </c>
      <c r="DG1108" t="s">
        <v>1523</v>
      </c>
    </row>
    <row r="1109" spans="1:111" ht="15" customHeight="1" x14ac:dyDescent="0.25">
      <c r="A1109" t="s">
        <v>5126</v>
      </c>
      <c r="B1109" t="s">
        <v>137</v>
      </c>
      <c r="C1109" s="1">
        <v>44164.89129965278</v>
      </c>
      <c r="D1109" s="1">
        <v>44196</v>
      </c>
      <c r="E1109" t="s">
        <v>110</v>
      </c>
      <c r="G1109" t="s">
        <v>134</v>
      </c>
      <c r="H1109" t="s">
        <v>134</v>
      </c>
      <c r="I1109" t="s">
        <v>111</v>
      </c>
      <c r="J1109" t="s">
        <v>5127</v>
      </c>
      <c r="K1109" t="s">
        <v>5128</v>
      </c>
      <c r="L1109" t="s">
        <v>5129</v>
      </c>
      <c r="M1109" t="s">
        <v>1535</v>
      </c>
      <c r="N1109" t="s">
        <v>116</v>
      </c>
      <c r="O1109" t="s">
        <v>117</v>
      </c>
      <c r="P1109">
        <v>96950</v>
      </c>
      <c r="Q1109" t="s">
        <v>118</v>
      </c>
      <c r="S1109">
        <v>16707838292</v>
      </c>
      <c r="U1109">
        <v>713990</v>
      </c>
      <c r="V1109" t="s">
        <v>120</v>
      </c>
      <c r="X1109" t="s">
        <v>1533</v>
      </c>
      <c r="Y1109" t="s">
        <v>1534</v>
      </c>
      <c r="AA1109" t="s">
        <v>342</v>
      </c>
      <c r="AB1109" t="s">
        <v>5130</v>
      </c>
      <c r="AC1109" t="s">
        <v>1535</v>
      </c>
      <c r="AD1109" t="s">
        <v>116</v>
      </c>
      <c r="AE1109" t="s">
        <v>117</v>
      </c>
      <c r="AF1109">
        <v>96950</v>
      </c>
      <c r="AG1109" t="s">
        <v>118</v>
      </c>
      <c r="AI1109">
        <v>16707838292</v>
      </c>
      <c r="AK1109" t="s">
        <v>1536</v>
      </c>
      <c r="BC1109" t="str">
        <f>"49-3051.00"</f>
        <v>49-3051.00</v>
      </c>
      <c r="BD1109" t="s">
        <v>5131</v>
      </c>
      <c r="BE1109" t="s">
        <v>5132</v>
      </c>
      <c r="BF1109" t="s">
        <v>3874</v>
      </c>
      <c r="BG1109">
        <v>2</v>
      </c>
      <c r="BH1109">
        <v>2</v>
      </c>
      <c r="BI1109" s="1">
        <v>44105</v>
      </c>
      <c r="BJ1109" s="1">
        <v>44469</v>
      </c>
      <c r="BK1109" s="1">
        <v>44200</v>
      </c>
      <c r="BL1109" s="1">
        <v>44469</v>
      </c>
      <c r="BM1109">
        <v>40</v>
      </c>
      <c r="BN1109">
        <v>0</v>
      </c>
      <c r="BO1109">
        <v>8</v>
      </c>
      <c r="BP1109">
        <v>8</v>
      </c>
      <c r="BQ1109">
        <v>8</v>
      </c>
      <c r="BR1109">
        <v>0</v>
      </c>
      <c r="BS1109">
        <v>8</v>
      </c>
      <c r="BT1109">
        <v>8</v>
      </c>
      <c r="BU1109" t="str">
        <f>"8:00 AM"</f>
        <v>8:00 AM</v>
      </c>
      <c r="BV1109" t="str">
        <f>"5:00 PM"</f>
        <v>5:00 PM</v>
      </c>
      <c r="BW1109" t="s">
        <v>128</v>
      </c>
      <c r="BX1109">
        <v>0</v>
      </c>
      <c r="BY1109">
        <v>12</v>
      </c>
      <c r="BZ1109" t="s">
        <v>111</v>
      </c>
      <c r="CA1109">
        <v>0</v>
      </c>
      <c r="CB1109" t="s">
        <v>119</v>
      </c>
      <c r="CC1109" t="s">
        <v>5130</v>
      </c>
      <c r="CD1109" t="s">
        <v>1535</v>
      </c>
      <c r="CE1109" t="s">
        <v>116</v>
      </c>
      <c r="CF1109" t="s">
        <v>117</v>
      </c>
      <c r="CG1109">
        <v>96950</v>
      </c>
      <c r="CH1109" s="3">
        <v>10.67</v>
      </c>
      <c r="CI1109" s="3">
        <v>10.67</v>
      </c>
      <c r="CJ1109" s="3">
        <v>16.010000000000002</v>
      </c>
      <c r="CK1109" s="3">
        <v>16.010000000000002</v>
      </c>
      <c r="CL1109" t="s">
        <v>132</v>
      </c>
      <c r="CN1109" t="s">
        <v>133</v>
      </c>
      <c r="CP1109" t="s">
        <v>111</v>
      </c>
      <c r="CQ1109" t="s">
        <v>134</v>
      </c>
      <c r="CR1109" t="s">
        <v>111</v>
      </c>
      <c r="CS1109" t="s">
        <v>134</v>
      </c>
      <c r="CT1109" t="s">
        <v>119</v>
      </c>
      <c r="CU1109" t="s">
        <v>134</v>
      </c>
      <c r="CV1109" t="s">
        <v>119</v>
      </c>
      <c r="CW1109" t="s">
        <v>1539</v>
      </c>
      <c r="CX1109">
        <v>16707838292</v>
      </c>
      <c r="CY1109" t="s">
        <v>5133</v>
      </c>
      <c r="CZ1109" t="s">
        <v>119</v>
      </c>
      <c r="DA1109" t="s">
        <v>134</v>
      </c>
      <c r="DB1109" t="s">
        <v>111</v>
      </c>
    </row>
    <row r="1110" spans="1:111" ht="15" customHeight="1" x14ac:dyDescent="0.25">
      <c r="A1110" t="s">
        <v>5448</v>
      </c>
      <c r="B1110" t="s">
        <v>137</v>
      </c>
      <c r="C1110" s="1">
        <v>44164.92204351852</v>
      </c>
      <c r="D1110" s="1">
        <v>44222</v>
      </c>
      <c r="E1110" t="s">
        <v>110</v>
      </c>
      <c r="G1110" t="s">
        <v>134</v>
      </c>
      <c r="H1110" t="s">
        <v>111</v>
      </c>
      <c r="I1110" t="s">
        <v>111</v>
      </c>
      <c r="J1110" t="s">
        <v>5449</v>
      </c>
      <c r="K1110" t="s">
        <v>5450</v>
      </c>
      <c r="L1110" t="s">
        <v>226</v>
      </c>
      <c r="M1110" t="s">
        <v>5451</v>
      </c>
      <c r="N1110" t="s">
        <v>154</v>
      </c>
      <c r="O1110" t="s">
        <v>117</v>
      </c>
      <c r="P1110">
        <v>96950</v>
      </c>
      <c r="Q1110" t="s">
        <v>118</v>
      </c>
      <c r="S1110">
        <v>16702332421</v>
      </c>
      <c r="U1110">
        <v>722513</v>
      </c>
      <c r="V1110" t="s">
        <v>120</v>
      </c>
      <c r="X1110" t="s">
        <v>3360</v>
      </c>
      <c r="Y1110" t="s">
        <v>3361</v>
      </c>
      <c r="Z1110" t="s">
        <v>3362</v>
      </c>
      <c r="AA1110" t="s">
        <v>1026</v>
      </c>
      <c r="AB1110" t="s">
        <v>299</v>
      </c>
      <c r="AD1110" t="s">
        <v>116</v>
      </c>
      <c r="AE1110" t="s">
        <v>117</v>
      </c>
      <c r="AF1110">
        <v>96950</v>
      </c>
      <c r="AG1110" t="s">
        <v>118</v>
      </c>
      <c r="AI1110">
        <v>16702875435</v>
      </c>
      <c r="AK1110" t="s">
        <v>3363</v>
      </c>
      <c r="BC1110" t="str">
        <f>"43-3031.00"</f>
        <v>43-3031.00</v>
      </c>
      <c r="BD1110" t="s">
        <v>176</v>
      </c>
      <c r="BE1110" t="s">
        <v>5452</v>
      </c>
      <c r="BF1110" t="s">
        <v>555</v>
      </c>
      <c r="BG1110">
        <v>1</v>
      </c>
      <c r="BH1110">
        <v>1</v>
      </c>
      <c r="BI1110" s="1">
        <v>44256</v>
      </c>
      <c r="BJ1110" s="1">
        <v>44620</v>
      </c>
      <c r="BK1110" s="1">
        <v>44256</v>
      </c>
      <c r="BL1110" s="1">
        <v>44620</v>
      </c>
      <c r="BM1110">
        <v>35</v>
      </c>
      <c r="BN1110">
        <v>0</v>
      </c>
      <c r="BO1110">
        <v>7</v>
      </c>
      <c r="BP1110">
        <v>7</v>
      </c>
      <c r="BQ1110">
        <v>7</v>
      </c>
      <c r="BR1110">
        <v>7</v>
      </c>
      <c r="BS1110">
        <v>7</v>
      </c>
      <c r="BT1110">
        <v>0</v>
      </c>
      <c r="BU1110" t="str">
        <f>"8:00 AM"</f>
        <v>8:00 AM</v>
      </c>
      <c r="BV1110" t="str">
        <f>"4:00 PM"</f>
        <v>4:00 PM</v>
      </c>
      <c r="BW1110" t="s">
        <v>349</v>
      </c>
      <c r="BX1110">
        <v>0</v>
      </c>
      <c r="BY1110">
        <v>24</v>
      </c>
      <c r="BZ1110" t="s">
        <v>111</v>
      </c>
      <c r="CA1110">
        <v>0</v>
      </c>
      <c r="CB1110" t="s">
        <v>5453</v>
      </c>
      <c r="CC1110" t="s">
        <v>5450</v>
      </c>
      <c r="CD1110" t="s">
        <v>226</v>
      </c>
      <c r="CE1110" t="s">
        <v>154</v>
      </c>
      <c r="CF1110" t="s">
        <v>117</v>
      </c>
      <c r="CG1110">
        <v>96950</v>
      </c>
      <c r="CH1110" s="3">
        <v>9.5</v>
      </c>
      <c r="CI1110" s="3">
        <v>9.5</v>
      </c>
      <c r="CJ1110" s="3">
        <v>14.25</v>
      </c>
      <c r="CK1110" s="3">
        <v>14.25</v>
      </c>
      <c r="CL1110" t="s">
        <v>132</v>
      </c>
      <c r="CN1110" t="s">
        <v>133</v>
      </c>
      <c r="CP1110" t="s">
        <v>111</v>
      </c>
      <c r="CQ1110" t="s">
        <v>134</v>
      </c>
      <c r="CR1110" t="s">
        <v>111</v>
      </c>
      <c r="CS1110" t="s">
        <v>134</v>
      </c>
      <c r="CT1110" t="s">
        <v>119</v>
      </c>
      <c r="CU1110" t="s">
        <v>119</v>
      </c>
      <c r="CV1110" t="s">
        <v>119</v>
      </c>
      <c r="CW1110" t="s">
        <v>5454</v>
      </c>
      <c r="CX1110">
        <v>16702332421</v>
      </c>
      <c r="CY1110" t="s">
        <v>5455</v>
      </c>
      <c r="CZ1110" t="s">
        <v>268</v>
      </c>
      <c r="DA1110" t="s">
        <v>134</v>
      </c>
      <c r="DB1110" t="s">
        <v>111</v>
      </c>
    </row>
    <row r="1111" spans="1:111" ht="15" customHeight="1" x14ac:dyDescent="0.25">
      <c r="A1111" t="s">
        <v>8119</v>
      </c>
      <c r="B1111" t="s">
        <v>137</v>
      </c>
      <c r="C1111" s="1">
        <v>44165.093853935185</v>
      </c>
      <c r="D1111" s="1">
        <v>44196</v>
      </c>
      <c r="E1111" t="s">
        <v>110</v>
      </c>
      <c r="G1111" t="s">
        <v>134</v>
      </c>
      <c r="H1111" t="s">
        <v>134</v>
      </c>
      <c r="I1111" t="s">
        <v>111</v>
      </c>
      <c r="J1111" t="s">
        <v>8120</v>
      </c>
      <c r="K1111" t="s">
        <v>5128</v>
      </c>
      <c r="L1111" t="s">
        <v>5129</v>
      </c>
      <c r="M1111" t="s">
        <v>1535</v>
      </c>
      <c r="N1111" t="s">
        <v>116</v>
      </c>
      <c r="O1111" t="s">
        <v>117</v>
      </c>
      <c r="P1111">
        <v>96950</v>
      </c>
      <c r="Q1111" t="s">
        <v>118</v>
      </c>
      <c r="S1111">
        <v>16707838292</v>
      </c>
      <c r="U1111">
        <v>713990</v>
      </c>
      <c r="V1111" t="s">
        <v>120</v>
      </c>
      <c r="X1111" t="s">
        <v>1533</v>
      </c>
      <c r="Y1111" t="s">
        <v>1534</v>
      </c>
      <c r="AA1111" t="s">
        <v>342</v>
      </c>
      <c r="AB1111" t="s">
        <v>5130</v>
      </c>
      <c r="AC1111" t="s">
        <v>1535</v>
      </c>
      <c r="AD1111" t="s">
        <v>116</v>
      </c>
      <c r="AE1111" t="s">
        <v>117</v>
      </c>
      <c r="AF1111">
        <v>96950</v>
      </c>
      <c r="AG1111" t="s">
        <v>118</v>
      </c>
      <c r="AI1111">
        <v>16707838292</v>
      </c>
      <c r="AK1111" t="s">
        <v>1536</v>
      </c>
      <c r="BC1111" t="str">
        <f>"15-1151.00"</f>
        <v>15-1151.00</v>
      </c>
      <c r="BD1111" t="s">
        <v>1183</v>
      </c>
      <c r="BE1111" t="s">
        <v>8121</v>
      </c>
      <c r="BF1111" t="s">
        <v>2903</v>
      </c>
      <c r="BG1111">
        <v>1</v>
      </c>
      <c r="BH1111">
        <v>1</v>
      </c>
      <c r="BI1111" s="1">
        <v>44105</v>
      </c>
      <c r="BJ1111" s="1">
        <v>44469</v>
      </c>
      <c r="BK1111" s="1">
        <v>44200</v>
      </c>
      <c r="BL1111" s="1">
        <v>44469</v>
      </c>
      <c r="BM1111">
        <v>40</v>
      </c>
      <c r="BN1111">
        <v>0</v>
      </c>
      <c r="BO1111">
        <v>8</v>
      </c>
      <c r="BP1111">
        <v>8</v>
      </c>
      <c r="BQ1111">
        <v>8</v>
      </c>
      <c r="BR1111">
        <v>0</v>
      </c>
      <c r="BS1111">
        <v>8</v>
      </c>
      <c r="BT1111">
        <v>8</v>
      </c>
      <c r="BU1111" t="str">
        <f>"8:00 AM"</f>
        <v>8:00 AM</v>
      </c>
      <c r="BV1111" t="str">
        <f>"5:00 PM"</f>
        <v>5:00 PM</v>
      </c>
      <c r="BW1111" t="s">
        <v>128</v>
      </c>
      <c r="BX1111">
        <v>0</v>
      </c>
      <c r="BY1111">
        <v>12</v>
      </c>
      <c r="BZ1111" t="s">
        <v>111</v>
      </c>
      <c r="CA1111">
        <v>0</v>
      </c>
      <c r="CB1111" t="s">
        <v>119</v>
      </c>
      <c r="CC1111" t="s">
        <v>5130</v>
      </c>
      <c r="CD1111" t="s">
        <v>1535</v>
      </c>
      <c r="CE1111" t="s">
        <v>116</v>
      </c>
      <c r="CF1111" t="s">
        <v>117</v>
      </c>
      <c r="CG1111">
        <v>96950</v>
      </c>
      <c r="CH1111" s="3">
        <v>12.19</v>
      </c>
      <c r="CI1111" s="3">
        <v>12.19</v>
      </c>
      <c r="CJ1111" s="3">
        <v>18.29</v>
      </c>
      <c r="CK1111" s="3">
        <v>18.29</v>
      </c>
      <c r="CL1111" t="s">
        <v>132</v>
      </c>
      <c r="CN1111" t="s">
        <v>133</v>
      </c>
      <c r="CP1111" t="s">
        <v>111</v>
      </c>
      <c r="CQ1111" t="s">
        <v>134</v>
      </c>
      <c r="CR1111" t="s">
        <v>111</v>
      </c>
      <c r="CS1111" t="s">
        <v>134</v>
      </c>
      <c r="CT1111" t="s">
        <v>119</v>
      </c>
      <c r="CU1111" t="s">
        <v>134</v>
      </c>
      <c r="CV1111" t="s">
        <v>119</v>
      </c>
      <c r="CW1111" t="s">
        <v>1539</v>
      </c>
      <c r="CX1111">
        <v>16707838292</v>
      </c>
      <c r="CY1111" t="s">
        <v>5133</v>
      </c>
      <c r="CZ1111" t="s">
        <v>119</v>
      </c>
      <c r="DA1111" t="s">
        <v>134</v>
      </c>
      <c r="DB1111" t="s">
        <v>111</v>
      </c>
    </row>
    <row r="1112" spans="1:111" ht="15" customHeight="1" x14ac:dyDescent="0.25">
      <c r="A1112" t="s">
        <v>5873</v>
      </c>
      <c r="B1112" t="s">
        <v>137</v>
      </c>
      <c r="C1112" s="1">
        <v>44165.313081134256</v>
      </c>
      <c r="D1112" s="1">
        <v>44210</v>
      </c>
      <c r="E1112" t="s">
        <v>138</v>
      </c>
      <c r="F1112" s="1">
        <v>44103.833333333336</v>
      </c>
      <c r="G1112" t="s">
        <v>111</v>
      </c>
      <c r="H1112" t="s">
        <v>111</v>
      </c>
      <c r="I1112" t="s">
        <v>111</v>
      </c>
      <c r="J1112" t="s">
        <v>5874</v>
      </c>
      <c r="L1112" t="s">
        <v>5875</v>
      </c>
      <c r="M1112" t="s">
        <v>5876</v>
      </c>
      <c r="N1112" t="s">
        <v>154</v>
      </c>
      <c r="O1112" t="s">
        <v>117</v>
      </c>
      <c r="P1112">
        <v>96950</v>
      </c>
      <c r="Q1112" t="s">
        <v>118</v>
      </c>
      <c r="S1112">
        <v>16702352378</v>
      </c>
      <c r="U1112">
        <v>621210</v>
      </c>
      <c r="V1112" t="s">
        <v>120</v>
      </c>
      <c r="X1112" t="s">
        <v>5877</v>
      </c>
      <c r="Y1112" t="s">
        <v>5878</v>
      </c>
      <c r="Z1112" t="s">
        <v>5879</v>
      </c>
      <c r="AA1112" t="s">
        <v>342</v>
      </c>
      <c r="AB1112" t="s">
        <v>5875</v>
      </c>
      <c r="AC1112" t="s">
        <v>5876</v>
      </c>
      <c r="AD1112" t="s">
        <v>154</v>
      </c>
      <c r="AE1112" t="s">
        <v>117</v>
      </c>
      <c r="AF1112">
        <v>96950</v>
      </c>
      <c r="AG1112" t="s">
        <v>118</v>
      </c>
      <c r="AI1112">
        <v>16702352378</v>
      </c>
      <c r="AK1112" t="s">
        <v>5880</v>
      </c>
      <c r="BC1112" t="str">
        <f>"31-9091.00"</f>
        <v>31-9091.00</v>
      </c>
      <c r="BD1112" t="s">
        <v>4253</v>
      </c>
      <c r="BE1112" t="s">
        <v>5881</v>
      </c>
      <c r="BF1112" t="s">
        <v>5882</v>
      </c>
      <c r="BG1112">
        <v>1</v>
      </c>
      <c r="BH1112">
        <v>1</v>
      </c>
      <c r="BI1112" s="1">
        <v>44105</v>
      </c>
      <c r="BJ1112" s="1">
        <v>44469</v>
      </c>
      <c r="BK1112" s="1">
        <v>44210</v>
      </c>
      <c r="BL1112" s="1">
        <v>44469</v>
      </c>
      <c r="BM1112">
        <v>35</v>
      </c>
      <c r="BN1112">
        <v>0</v>
      </c>
      <c r="BO1112">
        <v>7</v>
      </c>
      <c r="BP1112">
        <v>7</v>
      </c>
      <c r="BQ1112">
        <v>7</v>
      </c>
      <c r="BR1112">
        <v>7</v>
      </c>
      <c r="BS1112">
        <v>7</v>
      </c>
      <c r="BT1112">
        <v>0</v>
      </c>
      <c r="BU1112" t="str">
        <f>"12:00 PM"</f>
        <v>12:00 PM</v>
      </c>
      <c r="BV1112" t="str">
        <f>"7:00 PM"</f>
        <v>7:00 PM</v>
      </c>
      <c r="BW1112" t="s">
        <v>349</v>
      </c>
      <c r="BX1112">
        <v>0</v>
      </c>
      <c r="BY1112">
        <v>6</v>
      </c>
      <c r="BZ1112" t="s">
        <v>111</v>
      </c>
      <c r="CA1112">
        <v>0</v>
      </c>
      <c r="CB1112" t="s">
        <v>5883</v>
      </c>
      <c r="CC1112" t="s">
        <v>5875</v>
      </c>
      <c r="CD1112" t="s">
        <v>5876</v>
      </c>
      <c r="CE1112" t="s">
        <v>154</v>
      </c>
      <c r="CF1112" t="s">
        <v>117</v>
      </c>
      <c r="CG1112">
        <v>96950</v>
      </c>
      <c r="CH1112" s="3">
        <v>11.66</v>
      </c>
      <c r="CI1112" s="3">
        <v>11.66</v>
      </c>
      <c r="CJ1112" s="3">
        <v>17.489999999999998</v>
      </c>
      <c r="CK1112" s="3">
        <v>17.489999999999998</v>
      </c>
      <c r="CL1112" t="s">
        <v>132</v>
      </c>
      <c r="CN1112" t="s">
        <v>133</v>
      </c>
      <c r="CP1112" t="s">
        <v>111</v>
      </c>
      <c r="CQ1112" t="s">
        <v>134</v>
      </c>
      <c r="CR1112" t="s">
        <v>134</v>
      </c>
      <c r="CS1112" t="s">
        <v>134</v>
      </c>
      <c r="CT1112" t="s">
        <v>134</v>
      </c>
      <c r="CU1112" t="s">
        <v>134</v>
      </c>
      <c r="CV1112" t="s">
        <v>134</v>
      </c>
      <c r="CW1112" t="s">
        <v>164</v>
      </c>
      <c r="CX1112">
        <v>16702352378</v>
      </c>
      <c r="CY1112" t="s">
        <v>5880</v>
      </c>
      <c r="CZ1112" t="s">
        <v>119</v>
      </c>
      <c r="DA1112" t="s">
        <v>134</v>
      </c>
      <c r="DB1112" t="s">
        <v>111</v>
      </c>
    </row>
    <row r="1113" spans="1:111" ht="15" customHeight="1" x14ac:dyDescent="0.25">
      <c r="A1113" t="s">
        <v>8657</v>
      </c>
      <c r="B1113" t="s">
        <v>3282</v>
      </c>
      <c r="C1113" s="1">
        <v>44165.859250578702</v>
      </c>
      <c r="D1113" s="1">
        <v>44258</v>
      </c>
      <c r="E1113" t="s">
        <v>110</v>
      </c>
      <c r="G1113" t="s">
        <v>111</v>
      </c>
      <c r="H1113" t="s">
        <v>111</v>
      </c>
      <c r="I1113" t="s">
        <v>111</v>
      </c>
      <c r="J1113" t="s">
        <v>8658</v>
      </c>
      <c r="K1113" t="s">
        <v>8659</v>
      </c>
      <c r="L1113" t="s">
        <v>8660</v>
      </c>
      <c r="M1113" t="s">
        <v>154</v>
      </c>
      <c r="N1113" t="s">
        <v>3018</v>
      </c>
      <c r="O1113" t="s">
        <v>117</v>
      </c>
      <c r="P1113">
        <v>96950</v>
      </c>
      <c r="Q1113" t="s">
        <v>118</v>
      </c>
      <c r="R1113" t="s">
        <v>358</v>
      </c>
      <c r="S1113">
        <v>16702357171</v>
      </c>
      <c r="U1113">
        <v>236220</v>
      </c>
      <c r="V1113" t="s">
        <v>120</v>
      </c>
      <c r="X1113" t="s">
        <v>1601</v>
      </c>
      <c r="Y1113" t="s">
        <v>8661</v>
      </c>
      <c r="Z1113" t="s">
        <v>8662</v>
      </c>
      <c r="AA1113" t="s">
        <v>1658</v>
      </c>
      <c r="AB1113" t="s">
        <v>8660</v>
      </c>
      <c r="AC1113" t="s">
        <v>154</v>
      </c>
      <c r="AD1113" t="s">
        <v>3018</v>
      </c>
      <c r="AE1113" t="s">
        <v>117</v>
      </c>
      <c r="AF1113">
        <v>96950</v>
      </c>
      <c r="AG1113" t="s">
        <v>118</v>
      </c>
      <c r="AH1113" t="s">
        <v>358</v>
      </c>
      <c r="AI1113">
        <v>16702357171</v>
      </c>
      <c r="AK1113" t="s">
        <v>8663</v>
      </c>
      <c r="BC1113" t="str">
        <f>"47-2051.00"</f>
        <v>47-2051.00</v>
      </c>
      <c r="BD1113" t="s">
        <v>2200</v>
      </c>
      <c r="BE1113" t="s">
        <v>8664</v>
      </c>
      <c r="BF1113" t="s">
        <v>3956</v>
      </c>
      <c r="BG1113">
        <v>8</v>
      </c>
      <c r="BH1113">
        <v>6</v>
      </c>
      <c r="BI1113" s="1">
        <v>44231</v>
      </c>
      <c r="BJ1113" s="1">
        <v>44595</v>
      </c>
      <c r="BK1113" s="1">
        <v>44258</v>
      </c>
      <c r="BL1113" s="1">
        <v>44595</v>
      </c>
      <c r="BM1113">
        <v>40</v>
      </c>
      <c r="BN1113">
        <v>0</v>
      </c>
      <c r="BO1113">
        <v>8</v>
      </c>
      <c r="BP1113">
        <v>8</v>
      </c>
      <c r="BQ1113">
        <v>8</v>
      </c>
      <c r="BR1113">
        <v>8</v>
      </c>
      <c r="BS1113">
        <v>8</v>
      </c>
      <c r="BT1113">
        <v>0</v>
      </c>
      <c r="BU1113" t="str">
        <f>"7:30 AM"</f>
        <v>7:30 AM</v>
      </c>
      <c r="BV1113" t="str">
        <f>"4:30 PM"</f>
        <v>4:30 PM</v>
      </c>
      <c r="BW1113" t="s">
        <v>162</v>
      </c>
      <c r="BX1113">
        <v>0</v>
      </c>
      <c r="BY1113">
        <v>3</v>
      </c>
      <c r="BZ1113" t="s">
        <v>111</v>
      </c>
      <c r="CA1113">
        <v>0</v>
      </c>
      <c r="CB1113" s="2" t="s">
        <v>8665</v>
      </c>
      <c r="CC1113" t="s">
        <v>8660</v>
      </c>
      <c r="CD1113" t="s">
        <v>154</v>
      </c>
      <c r="CE1113" t="s">
        <v>3018</v>
      </c>
      <c r="CF1113" t="s">
        <v>117</v>
      </c>
      <c r="CG1113">
        <v>96950</v>
      </c>
      <c r="CH1113" s="3">
        <v>8.34</v>
      </c>
      <c r="CI1113" s="3">
        <v>8.34</v>
      </c>
      <c r="CJ1113" s="3">
        <v>12.51</v>
      </c>
      <c r="CK1113" s="3">
        <v>12.51</v>
      </c>
      <c r="CL1113" t="s">
        <v>132</v>
      </c>
      <c r="CM1113" t="s">
        <v>286</v>
      </c>
      <c r="CN1113" t="s">
        <v>133</v>
      </c>
      <c r="CP1113" t="s">
        <v>111</v>
      </c>
      <c r="CQ1113" t="s">
        <v>134</v>
      </c>
      <c r="CR1113" t="s">
        <v>134</v>
      </c>
      <c r="CS1113" t="s">
        <v>111</v>
      </c>
      <c r="CT1113" t="s">
        <v>119</v>
      </c>
      <c r="CU1113" t="s">
        <v>134</v>
      </c>
      <c r="CV1113" t="s">
        <v>119</v>
      </c>
      <c r="CW1113" t="s">
        <v>8666</v>
      </c>
      <c r="CX1113">
        <v>16702357171</v>
      </c>
      <c r="CY1113" t="s">
        <v>8663</v>
      </c>
      <c r="CZ1113" t="s">
        <v>119</v>
      </c>
      <c r="DA1113" t="s">
        <v>134</v>
      </c>
      <c r="DB1113" t="s">
        <v>111</v>
      </c>
    </row>
    <row r="1114" spans="1:111" ht="15" customHeight="1" x14ac:dyDescent="0.25">
      <c r="A1114" t="s">
        <v>7780</v>
      </c>
      <c r="B1114" t="s">
        <v>137</v>
      </c>
      <c r="C1114" s="1">
        <v>44166.001308101855</v>
      </c>
      <c r="D1114" s="1">
        <v>44210</v>
      </c>
      <c r="E1114" t="s">
        <v>110</v>
      </c>
      <c r="G1114" t="s">
        <v>111</v>
      </c>
      <c r="H1114" t="s">
        <v>111</v>
      </c>
      <c r="I1114" t="s">
        <v>111</v>
      </c>
      <c r="J1114" t="s">
        <v>2994</v>
      </c>
      <c r="K1114" t="s">
        <v>7781</v>
      </c>
      <c r="L1114" t="s">
        <v>6706</v>
      </c>
      <c r="N1114" t="s">
        <v>154</v>
      </c>
      <c r="O1114" t="s">
        <v>117</v>
      </c>
      <c r="P1114">
        <v>96950</v>
      </c>
      <c r="Q1114" t="s">
        <v>118</v>
      </c>
      <c r="S1114">
        <v>16702349226</v>
      </c>
      <c r="U1114">
        <v>722511</v>
      </c>
      <c r="V1114" t="s">
        <v>120</v>
      </c>
      <c r="X1114" t="s">
        <v>5328</v>
      </c>
      <c r="Y1114" t="s">
        <v>5329</v>
      </c>
      <c r="Z1114" t="s">
        <v>3000</v>
      </c>
      <c r="AA1114" t="s">
        <v>174</v>
      </c>
      <c r="AB1114" t="s">
        <v>5327</v>
      </c>
      <c r="AC1114" t="s">
        <v>7782</v>
      </c>
      <c r="AD1114" t="s">
        <v>154</v>
      </c>
      <c r="AE1114" t="s">
        <v>117</v>
      </c>
      <c r="AF1114">
        <v>96950</v>
      </c>
      <c r="AG1114" t="s">
        <v>118</v>
      </c>
      <c r="AI1114">
        <v>16702349226</v>
      </c>
      <c r="AK1114" t="s">
        <v>3001</v>
      </c>
      <c r="BC1114" t="str">
        <f>"43-3031.00"</f>
        <v>43-3031.00</v>
      </c>
      <c r="BD1114" t="s">
        <v>176</v>
      </c>
      <c r="BE1114" t="s">
        <v>7783</v>
      </c>
      <c r="BF1114" t="s">
        <v>3899</v>
      </c>
      <c r="BG1114">
        <v>1</v>
      </c>
      <c r="BH1114">
        <v>1</v>
      </c>
      <c r="BI1114" s="1">
        <v>44256</v>
      </c>
      <c r="BJ1114" s="1">
        <v>44620</v>
      </c>
      <c r="BK1114" s="1">
        <v>44256</v>
      </c>
      <c r="BL1114" s="1">
        <v>44620</v>
      </c>
      <c r="BM1114">
        <v>35</v>
      </c>
      <c r="BN1114">
        <v>0</v>
      </c>
      <c r="BO1114">
        <v>7</v>
      </c>
      <c r="BP1114">
        <v>7</v>
      </c>
      <c r="BQ1114">
        <v>7</v>
      </c>
      <c r="BR1114">
        <v>7</v>
      </c>
      <c r="BS1114">
        <v>7</v>
      </c>
      <c r="BT1114">
        <v>0</v>
      </c>
      <c r="BU1114" t="str">
        <f>"10:00 AM"</f>
        <v>10:00 AM</v>
      </c>
      <c r="BV1114" t="str">
        <f>"5:00 PM"</f>
        <v>5:00 PM</v>
      </c>
      <c r="BW1114" t="s">
        <v>349</v>
      </c>
      <c r="BX1114">
        <v>0</v>
      </c>
      <c r="BY1114">
        <v>12</v>
      </c>
      <c r="BZ1114" t="s">
        <v>111</v>
      </c>
      <c r="CA1114">
        <v>0</v>
      </c>
      <c r="CB1114" t="s">
        <v>7784</v>
      </c>
      <c r="CC1114" t="s">
        <v>7785</v>
      </c>
      <c r="CE1114" t="s">
        <v>154</v>
      </c>
      <c r="CF1114" t="s">
        <v>117</v>
      </c>
      <c r="CG1114">
        <v>96950</v>
      </c>
      <c r="CH1114" s="3">
        <v>9.49</v>
      </c>
      <c r="CI1114" s="3">
        <v>9.49</v>
      </c>
      <c r="CJ1114" s="3">
        <v>14.24</v>
      </c>
      <c r="CK1114" s="3">
        <v>14.24</v>
      </c>
      <c r="CL1114" t="s">
        <v>132</v>
      </c>
      <c r="CM1114" t="s">
        <v>1938</v>
      </c>
      <c r="CN1114" t="s">
        <v>133</v>
      </c>
      <c r="CP1114" t="s">
        <v>111</v>
      </c>
      <c r="CQ1114" t="s">
        <v>134</v>
      </c>
      <c r="CR1114" t="s">
        <v>111</v>
      </c>
      <c r="CS1114" t="s">
        <v>134</v>
      </c>
      <c r="CT1114" t="s">
        <v>119</v>
      </c>
      <c r="CU1114" t="s">
        <v>134</v>
      </c>
      <c r="CV1114" t="s">
        <v>119</v>
      </c>
      <c r="CW1114" t="s">
        <v>2282</v>
      </c>
      <c r="CX1114">
        <v>16702349226</v>
      </c>
      <c r="CY1114" t="s">
        <v>3001</v>
      </c>
      <c r="CZ1114" t="s">
        <v>119</v>
      </c>
      <c r="DA1114" t="s">
        <v>134</v>
      </c>
      <c r="DB1114" t="s">
        <v>111</v>
      </c>
    </row>
    <row r="1115" spans="1:111" ht="15" customHeight="1" x14ac:dyDescent="0.25">
      <c r="A1115" t="s">
        <v>6701</v>
      </c>
      <c r="B1115" t="s">
        <v>137</v>
      </c>
      <c r="C1115" s="1">
        <v>44166.004122337959</v>
      </c>
      <c r="D1115" s="1">
        <v>44210</v>
      </c>
      <c r="E1115" t="s">
        <v>110</v>
      </c>
      <c r="G1115" t="s">
        <v>111</v>
      </c>
      <c r="H1115" t="s">
        <v>111</v>
      </c>
      <c r="I1115" t="s">
        <v>111</v>
      </c>
      <c r="J1115" t="s">
        <v>2994</v>
      </c>
      <c r="K1115" t="s">
        <v>6702</v>
      </c>
      <c r="L1115" t="s">
        <v>6703</v>
      </c>
      <c r="M1115" t="s">
        <v>5999</v>
      </c>
      <c r="N1115" t="s">
        <v>154</v>
      </c>
      <c r="O1115" t="s">
        <v>117</v>
      </c>
      <c r="P1115">
        <v>96950</v>
      </c>
      <c r="Q1115" t="s">
        <v>118</v>
      </c>
      <c r="S1115">
        <v>16702349226</v>
      </c>
      <c r="U1115">
        <v>722511</v>
      </c>
      <c r="V1115" t="s">
        <v>120</v>
      </c>
      <c r="X1115" t="s">
        <v>5328</v>
      </c>
      <c r="Y1115" t="s">
        <v>5329</v>
      </c>
      <c r="Z1115" t="s">
        <v>3000</v>
      </c>
      <c r="AA1115" t="s">
        <v>174</v>
      </c>
      <c r="AB1115" t="s">
        <v>2997</v>
      </c>
      <c r="AC1115" t="s">
        <v>5999</v>
      </c>
      <c r="AD1115" t="s">
        <v>154</v>
      </c>
      <c r="AE1115" t="s">
        <v>117</v>
      </c>
      <c r="AF1115">
        <v>96950</v>
      </c>
      <c r="AG1115" t="s">
        <v>118</v>
      </c>
      <c r="AI1115">
        <v>16702349226</v>
      </c>
      <c r="AK1115" t="s">
        <v>3001</v>
      </c>
      <c r="BC1115" t="str">
        <f>"35-2014.00"</f>
        <v>35-2014.00</v>
      </c>
      <c r="BD1115" t="s">
        <v>393</v>
      </c>
      <c r="BE1115" t="s">
        <v>6704</v>
      </c>
      <c r="BF1115" t="s">
        <v>749</v>
      </c>
      <c r="BG1115">
        <v>1</v>
      </c>
      <c r="BH1115">
        <v>1</v>
      </c>
      <c r="BI1115" s="1">
        <v>44256</v>
      </c>
      <c r="BJ1115" s="1">
        <v>44620</v>
      </c>
      <c r="BK1115" s="1">
        <v>44256</v>
      </c>
      <c r="BL1115" s="1">
        <v>44620</v>
      </c>
      <c r="BM1115">
        <v>36</v>
      </c>
      <c r="BN1115">
        <v>0</v>
      </c>
      <c r="BO1115">
        <v>6</v>
      </c>
      <c r="BP1115">
        <v>6</v>
      </c>
      <c r="BQ1115">
        <v>6</v>
      </c>
      <c r="BR1115">
        <v>6</v>
      </c>
      <c r="BS1115">
        <v>6</v>
      </c>
      <c r="BT1115">
        <v>6</v>
      </c>
      <c r="BU1115" t="str">
        <f>"2:00 PM"</f>
        <v>2:00 PM</v>
      </c>
      <c r="BV1115" t="str">
        <f>"8:00 PM"</f>
        <v>8:00 PM</v>
      </c>
      <c r="BW1115" t="s">
        <v>128</v>
      </c>
      <c r="BX1115">
        <v>0</v>
      </c>
      <c r="BY1115">
        <v>3</v>
      </c>
      <c r="BZ1115" t="s">
        <v>111</v>
      </c>
      <c r="CA1115">
        <v>0</v>
      </c>
      <c r="CB1115" t="s">
        <v>6705</v>
      </c>
      <c r="CC1115" t="s">
        <v>6706</v>
      </c>
      <c r="CE1115" t="s">
        <v>154</v>
      </c>
      <c r="CF1115" t="s">
        <v>117</v>
      </c>
      <c r="CG1115">
        <v>96950</v>
      </c>
      <c r="CH1115" s="3">
        <v>8.68</v>
      </c>
      <c r="CI1115" s="3">
        <v>8.68</v>
      </c>
      <c r="CJ1115" s="3">
        <v>13.02</v>
      </c>
      <c r="CK1115" s="3">
        <v>13.02</v>
      </c>
      <c r="CL1115" t="s">
        <v>132</v>
      </c>
      <c r="CM1115" t="s">
        <v>1938</v>
      </c>
      <c r="CN1115" t="s">
        <v>133</v>
      </c>
      <c r="CP1115" t="s">
        <v>111</v>
      </c>
      <c r="CQ1115" t="s">
        <v>134</v>
      </c>
      <c r="CR1115" t="s">
        <v>111</v>
      </c>
      <c r="CS1115" t="s">
        <v>134</v>
      </c>
      <c r="CT1115" t="s">
        <v>119</v>
      </c>
      <c r="CU1115" t="s">
        <v>134</v>
      </c>
      <c r="CV1115" t="s">
        <v>119</v>
      </c>
      <c r="CW1115" t="s">
        <v>6707</v>
      </c>
      <c r="CX1115">
        <v>16702349226</v>
      </c>
      <c r="CY1115" t="s">
        <v>3001</v>
      </c>
      <c r="CZ1115" t="s">
        <v>119</v>
      </c>
      <c r="DA1115" t="s">
        <v>134</v>
      </c>
      <c r="DB1115" t="s">
        <v>111</v>
      </c>
    </row>
    <row r="1116" spans="1:111" ht="15" customHeight="1" x14ac:dyDescent="0.25">
      <c r="A1116" t="s">
        <v>7135</v>
      </c>
      <c r="B1116" t="s">
        <v>137</v>
      </c>
      <c r="C1116" s="1">
        <v>44166.041967824072</v>
      </c>
      <c r="D1116" s="1">
        <v>44236</v>
      </c>
      <c r="E1116" t="s">
        <v>110</v>
      </c>
      <c r="G1116" t="s">
        <v>134</v>
      </c>
      <c r="H1116" t="s">
        <v>111</v>
      </c>
      <c r="I1116" t="s">
        <v>111</v>
      </c>
      <c r="J1116" t="s">
        <v>1206</v>
      </c>
      <c r="K1116" t="s">
        <v>7136</v>
      </c>
      <c r="L1116" t="s">
        <v>1208</v>
      </c>
      <c r="M1116" t="s">
        <v>4327</v>
      </c>
      <c r="N1116" t="s">
        <v>116</v>
      </c>
      <c r="O1116" t="s">
        <v>117</v>
      </c>
      <c r="P1116">
        <v>96950</v>
      </c>
      <c r="Q1116" t="s">
        <v>118</v>
      </c>
      <c r="R1116" t="s">
        <v>119</v>
      </c>
      <c r="S1116">
        <v>16702867678</v>
      </c>
      <c r="U1116">
        <v>236220</v>
      </c>
      <c r="V1116" t="s">
        <v>120</v>
      </c>
      <c r="X1116" t="s">
        <v>1209</v>
      </c>
      <c r="Y1116" t="s">
        <v>1210</v>
      </c>
      <c r="Z1116" t="s">
        <v>4328</v>
      </c>
      <c r="AA1116" t="s">
        <v>333</v>
      </c>
      <c r="AB1116" t="s">
        <v>1208</v>
      </c>
      <c r="AC1116" t="s">
        <v>4327</v>
      </c>
      <c r="AD1116" t="s">
        <v>116</v>
      </c>
      <c r="AE1116" t="s">
        <v>117</v>
      </c>
      <c r="AF1116">
        <v>96950</v>
      </c>
      <c r="AG1116" t="s">
        <v>118</v>
      </c>
      <c r="AH1116" t="s">
        <v>119</v>
      </c>
      <c r="AI1116">
        <v>16702867678</v>
      </c>
      <c r="AK1116" t="s">
        <v>1212</v>
      </c>
      <c r="BC1116" t="str">
        <f>"49-9071.00"</f>
        <v>49-9071.00</v>
      </c>
      <c r="BD1116" t="s">
        <v>125</v>
      </c>
      <c r="BE1116" t="s">
        <v>7137</v>
      </c>
      <c r="BF1116" t="s">
        <v>127</v>
      </c>
      <c r="BG1116">
        <v>10</v>
      </c>
      <c r="BH1116">
        <v>10</v>
      </c>
      <c r="BI1116" s="1">
        <v>44166</v>
      </c>
      <c r="BJ1116" s="1">
        <v>44469</v>
      </c>
      <c r="BK1116" s="1">
        <v>44236</v>
      </c>
      <c r="BL1116" s="1">
        <v>44469</v>
      </c>
      <c r="BM1116">
        <v>35</v>
      </c>
      <c r="BN1116">
        <v>0</v>
      </c>
      <c r="BO1116">
        <v>7</v>
      </c>
      <c r="BP1116">
        <v>7</v>
      </c>
      <c r="BQ1116">
        <v>7</v>
      </c>
      <c r="BR1116">
        <v>7</v>
      </c>
      <c r="BS1116">
        <v>7</v>
      </c>
      <c r="BT1116">
        <v>0</v>
      </c>
      <c r="BU1116" t="str">
        <f>"8:00 AM"</f>
        <v>8:00 AM</v>
      </c>
      <c r="BV1116" t="str">
        <f>"4:00 PM"</f>
        <v>4:00 PM</v>
      </c>
      <c r="BW1116" t="s">
        <v>162</v>
      </c>
      <c r="BX1116">
        <v>0</v>
      </c>
      <c r="BY1116">
        <v>3</v>
      </c>
      <c r="BZ1116" t="s">
        <v>111</v>
      </c>
      <c r="CA1116">
        <v>0</v>
      </c>
      <c r="CB1116" t="s">
        <v>1214</v>
      </c>
      <c r="CC1116" t="s">
        <v>4332</v>
      </c>
      <c r="CD1116" t="s">
        <v>4333</v>
      </c>
      <c r="CE1116" t="s">
        <v>116</v>
      </c>
      <c r="CF1116" t="s">
        <v>117</v>
      </c>
      <c r="CG1116">
        <v>96950</v>
      </c>
      <c r="CH1116" s="3">
        <v>8.7100000000000009</v>
      </c>
      <c r="CI1116" s="3">
        <v>8.7100000000000009</v>
      </c>
      <c r="CJ1116" s="3">
        <v>13.07</v>
      </c>
      <c r="CK1116" s="3">
        <v>13.07</v>
      </c>
      <c r="CL1116" t="s">
        <v>132</v>
      </c>
      <c r="CM1116" t="s">
        <v>119</v>
      </c>
      <c r="CN1116" t="s">
        <v>133</v>
      </c>
      <c r="CP1116" t="s">
        <v>111</v>
      </c>
      <c r="CQ1116" t="s">
        <v>134</v>
      </c>
      <c r="CR1116" t="s">
        <v>134</v>
      </c>
      <c r="CS1116" t="s">
        <v>134</v>
      </c>
      <c r="CT1116" t="s">
        <v>119</v>
      </c>
      <c r="CU1116" t="s">
        <v>134</v>
      </c>
      <c r="CV1116" t="s">
        <v>134</v>
      </c>
      <c r="CW1116" t="s">
        <v>162</v>
      </c>
      <c r="CX1116">
        <v>16702867678</v>
      </c>
      <c r="CY1116" t="s">
        <v>1212</v>
      </c>
      <c r="CZ1116" t="s">
        <v>119</v>
      </c>
      <c r="DA1116" t="s">
        <v>134</v>
      </c>
      <c r="DB1116" t="s">
        <v>111</v>
      </c>
    </row>
    <row r="1117" spans="1:111" ht="15" customHeight="1" x14ac:dyDescent="0.25">
      <c r="A1117" t="s">
        <v>8750</v>
      </c>
      <c r="B1117" t="s">
        <v>137</v>
      </c>
      <c r="C1117" s="1">
        <v>44166.084674537036</v>
      </c>
      <c r="D1117" s="1">
        <v>44216</v>
      </c>
      <c r="E1117" t="s">
        <v>110</v>
      </c>
      <c r="G1117" t="s">
        <v>111</v>
      </c>
      <c r="H1117" t="s">
        <v>111</v>
      </c>
      <c r="I1117" t="s">
        <v>111</v>
      </c>
      <c r="J1117" t="s">
        <v>2812</v>
      </c>
      <c r="K1117" t="s">
        <v>8751</v>
      </c>
      <c r="L1117" t="s">
        <v>2299</v>
      </c>
      <c r="M1117" t="s">
        <v>2300</v>
      </c>
      <c r="N1117" t="s">
        <v>116</v>
      </c>
      <c r="O1117" t="s">
        <v>117</v>
      </c>
      <c r="P1117">
        <v>96950</v>
      </c>
      <c r="Q1117" t="s">
        <v>118</v>
      </c>
      <c r="R1117" t="s">
        <v>117</v>
      </c>
      <c r="S1117">
        <v>16702341795</v>
      </c>
      <c r="U1117">
        <v>45399</v>
      </c>
      <c r="V1117" t="s">
        <v>120</v>
      </c>
      <c r="X1117" t="s">
        <v>2301</v>
      </c>
      <c r="Y1117" t="s">
        <v>2302</v>
      </c>
      <c r="Z1117" t="s">
        <v>2303</v>
      </c>
      <c r="AA1117" t="s">
        <v>670</v>
      </c>
      <c r="AB1117" t="s">
        <v>2299</v>
      </c>
      <c r="AC1117" t="s">
        <v>1412</v>
      </c>
      <c r="AD1117" t="s">
        <v>116</v>
      </c>
      <c r="AE1117" t="s">
        <v>117</v>
      </c>
      <c r="AF1117">
        <v>96950</v>
      </c>
      <c r="AG1117" t="s">
        <v>118</v>
      </c>
      <c r="AH1117" t="s">
        <v>117</v>
      </c>
      <c r="AI1117">
        <v>16702341795</v>
      </c>
      <c r="AK1117" t="s">
        <v>2304</v>
      </c>
      <c r="BC1117" t="str">
        <f>"51-3021.00"</f>
        <v>51-3021.00</v>
      </c>
      <c r="BD1117" t="s">
        <v>2637</v>
      </c>
      <c r="BE1117" t="s">
        <v>8752</v>
      </c>
      <c r="BF1117" t="s">
        <v>8753</v>
      </c>
      <c r="BG1117">
        <v>1</v>
      </c>
      <c r="BH1117">
        <v>1</v>
      </c>
      <c r="BI1117" s="1">
        <v>44286</v>
      </c>
      <c r="BJ1117" s="1">
        <v>44650</v>
      </c>
      <c r="BK1117" s="1">
        <v>44286</v>
      </c>
      <c r="BL1117" s="1">
        <v>44650</v>
      </c>
      <c r="BM1117">
        <v>35</v>
      </c>
      <c r="BN1117">
        <v>0</v>
      </c>
      <c r="BO1117">
        <v>6</v>
      </c>
      <c r="BP1117">
        <v>6</v>
      </c>
      <c r="BQ1117">
        <v>6</v>
      </c>
      <c r="BR1117">
        <v>5</v>
      </c>
      <c r="BS1117">
        <v>6</v>
      </c>
      <c r="BT1117">
        <v>6</v>
      </c>
      <c r="BU1117" t="str">
        <f>"6:00 AM"</f>
        <v>6:00 AM</v>
      </c>
      <c r="BV1117" t="str">
        <f>"6:00 PM"</f>
        <v>6:00 PM</v>
      </c>
      <c r="BW1117" t="s">
        <v>128</v>
      </c>
      <c r="BX1117">
        <v>0</v>
      </c>
      <c r="BY1117">
        <v>3</v>
      </c>
      <c r="BZ1117" t="s">
        <v>111</v>
      </c>
      <c r="CA1117">
        <v>0</v>
      </c>
      <c r="CB1117" t="s">
        <v>8754</v>
      </c>
      <c r="CC1117" t="s">
        <v>391</v>
      </c>
      <c r="CD1117" t="s">
        <v>2309</v>
      </c>
      <c r="CE1117" t="s">
        <v>116</v>
      </c>
      <c r="CF1117" t="s">
        <v>117</v>
      </c>
      <c r="CG1117">
        <v>96950</v>
      </c>
      <c r="CH1117" s="3">
        <v>7.97</v>
      </c>
      <c r="CI1117" s="3">
        <v>10.5</v>
      </c>
      <c r="CJ1117" s="3">
        <v>11.96</v>
      </c>
      <c r="CK1117" s="3">
        <v>15.75</v>
      </c>
      <c r="CL1117" t="s">
        <v>132</v>
      </c>
      <c r="CN1117" t="s">
        <v>133</v>
      </c>
      <c r="CP1117" t="s">
        <v>111</v>
      </c>
      <c r="CQ1117" t="s">
        <v>134</v>
      </c>
      <c r="CR1117" t="s">
        <v>134</v>
      </c>
      <c r="CS1117" t="s">
        <v>134</v>
      </c>
      <c r="CT1117" t="s">
        <v>119</v>
      </c>
      <c r="CU1117" t="s">
        <v>134</v>
      </c>
      <c r="CV1117" t="s">
        <v>134</v>
      </c>
      <c r="CW1117" t="s">
        <v>1924</v>
      </c>
      <c r="CX1117">
        <v>16702371795</v>
      </c>
      <c r="CY1117" t="s">
        <v>2304</v>
      </c>
      <c r="CZ1117" t="s">
        <v>2311</v>
      </c>
      <c r="DA1117" t="s">
        <v>134</v>
      </c>
      <c r="DB1117" t="s">
        <v>111</v>
      </c>
    </row>
    <row r="1118" spans="1:111" ht="15" customHeight="1" x14ac:dyDescent="0.25">
      <c r="A1118" t="s">
        <v>4325</v>
      </c>
      <c r="B1118" t="s">
        <v>137</v>
      </c>
      <c r="C1118" s="1">
        <v>44166.090533680559</v>
      </c>
      <c r="D1118" s="1">
        <v>44236</v>
      </c>
      <c r="E1118" t="s">
        <v>110</v>
      </c>
      <c r="G1118" t="s">
        <v>134</v>
      </c>
      <c r="H1118" t="s">
        <v>111</v>
      </c>
      <c r="I1118" t="s">
        <v>111</v>
      </c>
      <c r="J1118" t="s">
        <v>1206</v>
      </c>
      <c r="K1118" t="s">
        <v>4326</v>
      </c>
      <c r="L1118" t="s">
        <v>1208</v>
      </c>
      <c r="M1118" t="s">
        <v>4327</v>
      </c>
      <c r="N1118" t="s">
        <v>116</v>
      </c>
      <c r="O1118" t="s">
        <v>117</v>
      </c>
      <c r="P1118">
        <v>96950</v>
      </c>
      <c r="Q1118" t="s">
        <v>118</v>
      </c>
      <c r="R1118" t="s">
        <v>119</v>
      </c>
      <c r="S1118">
        <v>16702867678</v>
      </c>
      <c r="U1118">
        <v>812112</v>
      </c>
      <c r="V1118" t="s">
        <v>120</v>
      </c>
      <c r="X1118" t="s">
        <v>1209</v>
      </c>
      <c r="Y1118" t="s">
        <v>1210</v>
      </c>
      <c r="Z1118" t="s">
        <v>4328</v>
      </c>
      <c r="AA1118" t="s">
        <v>333</v>
      </c>
      <c r="AB1118" t="s">
        <v>1208</v>
      </c>
      <c r="AC1118" t="s">
        <v>4327</v>
      </c>
      <c r="AD1118" t="s">
        <v>116</v>
      </c>
      <c r="AE1118" t="s">
        <v>117</v>
      </c>
      <c r="AF1118">
        <v>96950</v>
      </c>
      <c r="AG1118" t="s">
        <v>118</v>
      </c>
      <c r="AH1118" t="s">
        <v>119</v>
      </c>
      <c r="AI1118">
        <v>16702867678</v>
      </c>
      <c r="AK1118" t="s">
        <v>1212</v>
      </c>
      <c r="BC1118" t="str">
        <f>"39-5012.00"</f>
        <v>39-5012.00</v>
      </c>
      <c r="BD1118" t="s">
        <v>468</v>
      </c>
      <c r="BE1118" t="s">
        <v>4329</v>
      </c>
      <c r="BF1118" t="s">
        <v>4330</v>
      </c>
      <c r="BG1118">
        <v>2</v>
      </c>
      <c r="BH1118">
        <v>2</v>
      </c>
      <c r="BI1118" s="1">
        <v>44166</v>
      </c>
      <c r="BJ1118" s="1">
        <v>44469</v>
      </c>
      <c r="BK1118" s="1">
        <v>44236</v>
      </c>
      <c r="BL1118" s="1">
        <v>44469</v>
      </c>
      <c r="BM1118">
        <v>36</v>
      </c>
      <c r="BN1118">
        <v>6</v>
      </c>
      <c r="BO1118">
        <v>6</v>
      </c>
      <c r="BP1118">
        <v>0</v>
      </c>
      <c r="BQ1118">
        <v>6</v>
      </c>
      <c r="BR1118">
        <v>6</v>
      </c>
      <c r="BS1118">
        <v>6</v>
      </c>
      <c r="BT1118">
        <v>6</v>
      </c>
      <c r="BU1118" t="str">
        <f>"11:00 AM"</f>
        <v>11:00 AM</v>
      </c>
      <c r="BV1118" t="str">
        <f>"6:00 PM"</f>
        <v>6:00 PM</v>
      </c>
      <c r="BW1118" t="s">
        <v>162</v>
      </c>
      <c r="BX1118">
        <v>0</v>
      </c>
      <c r="BY1118">
        <v>6</v>
      </c>
      <c r="BZ1118" t="s">
        <v>111</v>
      </c>
      <c r="CA1118">
        <v>0</v>
      </c>
      <c r="CB1118" t="s">
        <v>4331</v>
      </c>
      <c r="CC1118" t="s">
        <v>4332</v>
      </c>
      <c r="CD1118" t="s">
        <v>4333</v>
      </c>
      <c r="CE1118" t="s">
        <v>116</v>
      </c>
      <c r="CF1118" t="s">
        <v>117</v>
      </c>
      <c r="CG1118">
        <v>96950</v>
      </c>
      <c r="CH1118" s="3">
        <v>8.08</v>
      </c>
      <c r="CI1118" s="3">
        <v>8.08</v>
      </c>
      <c r="CJ1118" s="3">
        <v>12.12</v>
      </c>
      <c r="CK1118" s="3">
        <v>12.12</v>
      </c>
      <c r="CL1118" t="s">
        <v>132</v>
      </c>
      <c r="CM1118" t="s">
        <v>119</v>
      </c>
      <c r="CN1118" t="s">
        <v>133</v>
      </c>
      <c r="CP1118" t="s">
        <v>111</v>
      </c>
      <c r="CQ1118" t="s">
        <v>134</v>
      </c>
      <c r="CR1118" t="s">
        <v>134</v>
      </c>
      <c r="CS1118" t="s">
        <v>134</v>
      </c>
      <c r="CT1118" t="s">
        <v>119</v>
      </c>
      <c r="CU1118" t="s">
        <v>134</v>
      </c>
      <c r="CV1118" t="s">
        <v>134</v>
      </c>
      <c r="CW1118" t="s">
        <v>162</v>
      </c>
      <c r="CX1118">
        <v>16702867678</v>
      </c>
      <c r="CY1118" t="s">
        <v>1212</v>
      </c>
      <c r="CZ1118" t="s">
        <v>119</v>
      </c>
      <c r="DA1118" t="s">
        <v>134</v>
      </c>
      <c r="DB1118" t="s">
        <v>111</v>
      </c>
    </row>
    <row r="1119" spans="1:111" ht="15" customHeight="1" x14ac:dyDescent="0.25">
      <c r="A1119" t="s">
        <v>2091</v>
      </c>
      <c r="B1119" t="s">
        <v>109</v>
      </c>
      <c r="C1119" s="1">
        <v>44166.741147222223</v>
      </c>
      <c r="D1119" s="1">
        <v>44188</v>
      </c>
      <c r="E1119" t="s">
        <v>138</v>
      </c>
      <c r="F1119" s="1">
        <v>44103.833333333336</v>
      </c>
      <c r="G1119" t="s">
        <v>111</v>
      </c>
      <c r="H1119" t="s">
        <v>111</v>
      </c>
      <c r="I1119" t="s">
        <v>111</v>
      </c>
      <c r="J1119" t="s">
        <v>1380</v>
      </c>
      <c r="K1119" t="s">
        <v>1381</v>
      </c>
      <c r="L1119" t="s">
        <v>1382</v>
      </c>
      <c r="M1119" t="s">
        <v>1383</v>
      </c>
      <c r="N1119" t="s">
        <v>116</v>
      </c>
      <c r="O1119" t="s">
        <v>117</v>
      </c>
      <c r="P1119">
        <v>96950</v>
      </c>
      <c r="Q1119" t="s">
        <v>118</v>
      </c>
      <c r="S1119">
        <v>16702346284</v>
      </c>
      <c r="U1119">
        <v>7139</v>
      </c>
      <c r="V1119" t="s">
        <v>120</v>
      </c>
      <c r="X1119" t="s">
        <v>1384</v>
      </c>
      <c r="Y1119" t="s">
        <v>1385</v>
      </c>
      <c r="AA1119" t="s">
        <v>123</v>
      </c>
      <c r="AB1119" t="s">
        <v>1383</v>
      </c>
      <c r="AD1119" t="s">
        <v>116</v>
      </c>
      <c r="AE1119" t="s">
        <v>117</v>
      </c>
      <c r="AF1119">
        <v>96950</v>
      </c>
      <c r="AG1119" t="s">
        <v>118</v>
      </c>
      <c r="AI1119">
        <v>16702346284</v>
      </c>
      <c r="AK1119" t="s">
        <v>1386</v>
      </c>
      <c r="BC1119" t="str">
        <f>"25-3021.00"</f>
        <v>25-3021.00</v>
      </c>
      <c r="BD1119" t="s">
        <v>1387</v>
      </c>
      <c r="BE1119" t="s">
        <v>1388</v>
      </c>
      <c r="BF1119" t="s">
        <v>1389</v>
      </c>
      <c r="BG1119">
        <v>1</v>
      </c>
      <c r="BI1119" s="1">
        <v>44256</v>
      </c>
      <c r="BJ1119" s="1">
        <v>44620</v>
      </c>
      <c r="BM1119">
        <v>35</v>
      </c>
      <c r="BN1119">
        <v>0</v>
      </c>
      <c r="BO1119">
        <v>7</v>
      </c>
      <c r="BP1119">
        <v>7</v>
      </c>
      <c r="BQ1119">
        <v>7</v>
      </c>
      <c r="BR1119">
        <v>7</v>
      </c>
      <c r="BS1119">
        <v>7</v>
      </c>
      <c r="BT1119">
        <v>0</v>
      </c>
      <c r="BU1119" t="str">
        <f>"9:00 AM"</f>
        <v>9:00 AM</v>
      </c>
      <c r="BV1119" t="str">
        <f t="shared" ref="BV1119:BV1124" si="58">"5:00 PM"</f>
        <v>5:00 PM</v>
      </c>
      <c r="BW1119" t="s">
        <v>128</v>
      </c>
      <c r="BX1119">
        <v>0</v>
      </c>
      <c r="BY1119">
        <v>24</v>
      </c>
      <c r="BZ1119" t="s">
        <v>111</v>
      </c>
      <c r="CA1119">
        <v>0</v>
      </c>
      <c r="CB1119" t="s">
        <v>1390</v>
      </c>
      <c r="CC1119" t="s">
        <v>1359</v>
      </c>
      <c r="CD1119" t="s">
        <v>1383</v>
      </c>
      <c r="CE1119" t="s">
        <v>116</v>
      </c>
      <c r="CF1119" t="s">
        <v>117</v>
      </c>
      <c r="CG1119">
        <v>96950</v>
      </c>
      <c r="CH1119" s="3">
        <v>22.66</v>
      </c>
      <c r="CI1119" s="3">
        <v>22.66</v>
      </c>
      <c r="CJ1119" s="3">
        <v>33.99</v>
      </c>
      <c r="CK1119" s="3">
        <v>33.99</v>
      </c>
      <c r="CL1119" t="s">
        <v>132</v>
      </c>
      <c r="CN1119" t="s">
        <v>133</v>
      </c>
      <c r="CP1119" t="s">
        <v>111</v>
      </c>
      <c r="CQ1119" t="s">
        <v>134</v>
      </c>
      <c r="CR1119" t="s">
        <v>134</v>
      </c>
      <c r="CS1119" t="s">
        <v>134</v>
      </c>
      <c r="CT1119" t="s">
        <v>134</v>
      </c>
      <c r="CU1119" t="s">
        <v>134</v>
      </c>
      <c r="CV1119" t="s">
        <v>134</v>
      </c>
      <c r="CW1119" t="s">
        <v>164</v>
      </c>
      <c r="CX1119">
        <v>16702346284</v>
      </c>
      <c r="CY1119" t="s">
        <v>1386</v>
      </c>
      <c r="CZ1119" t="s">
        <v>119</v>
      </c>
      <c r="DA1119" t="s">
        <v>134</v>
      </c>
      <c r="DB1119" t="s">
        <v>111</v>
      </c>
    </row>
    <row r="1120" spans="1:111" ht="15" customHeight="1" x14ac:dyDescent="0.25">
      <c r="A1120" t="s">
        <v>1379</v>
      </c>
      <c r="B1120" t="s">
        <v>109</v>
      </c>
      <c r="C1120" s="1">
        <v>44166.744371643515</v>
      </c>
      <c r="D1120" s="1">
        <v>44188</v>
      </c>
      <c r="E1120" t="s">
        <v>138</v>
      </c>
      <c r="F1120" s="1">
        <v>44103.833333333336</v>
      </c>
      <c r="G1120" t="s">
        <v>111</v>
      </c>
      <c r="H1120" t="s">
        <v>111</v>
      </c>
      <c r="I1120" t="s">
        <v>111</v>
      </c>
      <c r="J1120" t="s">
        <v>1380</v>
      </c>
      <c r="K1120" t="s">
        <v>1381</v>
      </c>
      <c r="L1120" t="s">
        <v>1382</v>
      </c>
      <c r="M1120" t="s">
        <v>1383</v>
      </c>
      <c r="N1120" t="s">
        <v>116</v>
      </c>
      <c r="O1120" t="s">
        <v>117</v>
      </c>
      <c r="P1120">
        <v>96950</v>
      </c>
      <c r="Q1120" t="s">
        <v>118</v>
      </c>
      <c r="S1120">
        <v>16702346284</v>
      </c>
      <c r="U1120">
        <v>7139</v>
      </c>
      <c r="V1120" t="s">
        <v>120</v>
      </c>
      <c r="X1120" t="s">
        <v>1384</v>
      </c>
      <c r="Y1120" t="s">
        <v>1385</v>
      </c>
      <c r="AA1120" t="s">
        <v>123</v>
      </c>
      <c r="AB1120" t="s">
        <v>1383</v>
      </c>
      <c r="AD1120" t="s">
        <v>116</v>
      </c>
      <c r="AE1120" t="s">
        <v>117</v>
      </c>
      <c r="AF1120">
        <v>96950</v>
      </c>
      <c r="AG1120" t="s">
        <v>118</v>
      </c>
      <c r="AI1120">
        <v>16702346284</v>
      </c>
      <c r="AK1120" t="s">
        <v>1386</v>
      </c>
      <c r="BC1120" t="str">
        <f>"25-3021.00"</f>
        <v>25-3021.00</v>
      </c>
      <c r="BD1120" t="s">
        <v>1387</v>
      </c>
      <c r="BE1120" t="s">
        <v>1388</v>
      </c>
      <c r="BF1120" t="s">
        <v>1389</v>
      </c>
      <c r="BG1120">
        <v>1</v>
      </c>
      <c r="BI1120" s="1">
        <v>44256</v>
      </c>
      <c r="BJ1120" s="1">
        <v>44620</v>
      </c>
      <c r="BM1120">
        <v>35</v>
      </c>
      <c r="BN1120">
        <v>0</v>
      </c>
      <c r="BO1120">
        <v>7</v>
      </c>
      <c r="BP1120">
        <v>7</v>
      </c>
      <c r="BQ1120">
        <v>7</v>
      </c>
      <c r="BR1120">
        <v>7</v>
      </c>
      <c r="BS1120">
        <v>7</v>
      </c>
      <c r="BT1120">
        <v>0</v>
      </c>
      <c r="BU1120" t="str">
        <f>"9:00 AM"</f>
        <v>9:00 AM</v>
      </c>
      <c r="BV1120" t="str">
        <f t="shared" si="58"/>
        <v>5:00 PM</v>
      </c>
      <c r="BW1120" t="s">
        <v>162</v>
      </c>
      <c r="BX1120">
        <v>0</v>
      </c>
      <c r="BY1120">
        <v>24</v>
      </c>
      <c r="BZ1120" t="s">
        <v>111</v>
      </c>
      <c r="CA1120">
        <v>0</v>
      </c>
      <c r="CB1120" t="s">
        <v>1390</v>
      </c>
      <c r="CC1120" t="s">
        <v>1359</v>
      </c>
      <c r="CD1120" t="s">
        <v>1383</v>
      </c>
      <c r="CE1120" t="s">
        <v>116</v>
      </c>
      <c r="CF1120" t="s">
        <v>117</v>
      </c>
      <c r="CG1120">
        <v>96950</v>
      </c>
      <c r="CH1120" s="3">
        <v>22.66</v>
      </c>
      <c r="CI1120" s="3">
        <v>22.66</v>
      </c>
      <c r="CJ1120" s="3">
        <v>33.99</v>
      </c>
      <c r="CK1120" s="3">
        <v>33.99</v>
      </c>
      <c r="CL1120" t="s">
        <v>132</v>
      </c>
      <c r="CN1120" t="s">
        <v>133</v>
      </c>
      <c r="CP1120" t="s">
        <v>111</v>
      </c>
      <c r="CQ1120" t="s">
        <v>134</v>
      </c>
      <c r="CR1120" t="s">
        <v>134</v>
      </c>
      <c r="CS1120" t="s">
        <v>134</v>
      </c>
      <c r="CT1120" t="s">
        <v>134</v>
      </c>
      <c r="CU1120" t="s">
        <v>134</v>
      </c>
      <c r="CV1120" t="s">
        <v>134</v>
      </c>
      <c r="CW1120" t="s">
        <v>164</v>
      </c>
      <c r="CX1120">
        <v>16702346284</v>
      </c>
      <c r="CY1120" t="s">
        <v>1386</v>
      </c>
      <c r="CZ1120" t="s">
        <v>119</v>
      </c>
      <c r="DA1120" t="s">
        <v>134</v>
      </c>
      <c r="DB1120" t="s">
        <v>111</v>
      </c>
    </row>
    <row r="1121" spans="1:111" ht="15" customHeight="1" x14ac:dyDescent="0.25">
      <c r="A1121" t="s">
        <v>3929</v>
      </c>
      <c r="B1121" t="s">
        <v>137</v>
      </c>
      <c r="C1121" s="1">
        <v>44166.782836921295</v>
      </c>
      <c r="D1121" s="1">
        <v>44223</v>
      </c>
      <c r="E1121" t="s">
        <v>110</v>
      </c>
      <c r="G1121" t="s">
        <v>134</v>
      </c>
      <c r="H1121" t="s">
        <v>111</v>
      </c>
      <c r="I1121" t="s">
        <v>111</v>
      </c>
      <c r="J1121" t="s">
        <v>3930</v>
      </c>
      <c r="L1121" t="s">
        <v>3353</v>
      </c>
      <c r="N1121" t="s">
        <v>260</v>
      </c>
      <c r="O1121" t="s">
        <v>117</v>
      </c>
      <c r="P1121">
        <v>96950</v>
      </c>
      <c r="Q1121" t="s">
        <v>118</v>
      </c>
      <c r="S1121">
        <v>16702331199</v>
      </c>
      <c r="U1121">
        <v>5323</v>
      </c>
      <c r="V1121" t="s">
        <v>120</v>
      </c>
      <c r="X1121" t="s">
        <v>446</v>
      </c>
      <c r="Y1121" t="s">
        <v>3354</v>
      </c>
      <c r="Z1121" t="s">
        <v>448</v>
      </c>
      <c r="AA1121" t="s">
        <v>342</v>
      </c>
      <c r="AB1121" t="s">
        <v>3359</v>
      </c>
      <c r="AD1121" t="s">
        <v>116</v>
      </c>
      <c r="AE1121" t="s">
        <v>117</v>
      </c>
      <c r="AF1121">
        <v>96950</v>
      </c>
      <c r="AG1121" t="s">
        <v>118</v>
      </c>
      <c r="AI1121">
        <v>16702331199</v>
      </c>
      <c r="AK1121" t="s">
        <v>3356</v>
      </c>
      <c r="BC1121" t="str">
        <f>"53-7021.00"</f>
        <v>53-7021.00</v>
      </c>
      <c r="BD1121" t="s">
        <v>3784</v>
      </c>
      <c r="BE1121" t="s">
        <v>3931</v>
      </c>
      <c r="BF1121" t="s">
        <v>3932</v>
      </c>
      <c r="BG1121">
        <v>1</v>
      </c>
      <c r="BH1121">
        <v>1</v>
      </c>
      <c r="BI1121" s="1">
        <v>44175</v>
      </c>
      <c r="BJ1121" s="1">
        <v>44539</v>
      </c>
      <c r="BK1121" s="1">
        <v>44223</v>
      </c>
      <c r="BL1121" s="1">
        <v>44539</v>
      </c>
      <c r="BM1121">
        <v>40</v>
      </c>
      <c r="BN1121">
        <v>0</v>
      </c>
      <c r="BO1121">
        <v>8</v>
      </c>
      <c r="BP1121">
        <v>8</v>
      </c>
      <c r="BQ1121">
        <v>8</v>
      </c>
      <c r="BR1121">
        <v>8</v>
      </c>
      <c r="BS1121">
        <v>8</v>
      </c>
      <c r="BT1121">
        <v>0</v>
      </c>
      <c r="BU1121" t="str">
        <f>"8:00 AM"</f>
        <v>8:00 AM</v>
      </c>
      <c r="BV1121" t="str">
        <f t="shared" si="58"/>
        <v>5:00 PM</v>
      </c>
      <c r="BW1121" t="s">
        <v>128</v>
      </c>
      <c r="BX1121">
        <v>0</v>
      </c>
      <c r="BY1121">
        <v>0</v>
      </c>
      <c r="BZ1121" t="s">
        <v>111</v>
      </c>
      <c r="CA1121">
        <v>0</v>
      </c>
      <c r="CB1121" s="2" t="s">
        <v>3933</v>
      </c>
      <c r="CC1121" t="s">
        <v>3934</v>
      </c>
      <c r="CD1121" t="s">
        <v>119</v>
      </c>
      <c r="CE1121" t="s">
        <v>3935</v>
      </c>
      <c r="CF1121" t="s">
        <v>117</v>
      </c>
      <c r="CG1121">
        <v>96950</v>
      </c>
      <c r="CH1121" s="3">
        <v>8.3000000000000007</v>
      </c>
      <c r="CI1121" s="3">
        <v>10</v>
      </c>
      <c r="CJ1121" s="3">
        <v>12.45</v>
      </c>
      <c r="CK1121" s="3">
        <v>15</v>
      </c>
      <c r="CL1121" t="s">
        <v>132</v>
      </c>
      <c r="CM1121" t="s">
        <v>119</v>
      </c>
      <c r="CN1121" t="s">
        <v>133</v>
      </c>
      <c r="CP1121" t="s">
        <v>111</v>
      </c>
      <c r="CQ1121" t="s">
        <v>134</v>
      </c>
      <c r="CR1121" t="s">
        <v>134</v>
      </c>
      <c r="CS1121" t="s">
        <v>134</v>
      </c>
      <c r="CT1121" t="s">
        <v>119</v>
      </c>
      <c r="CU1121" t="s">
        <v>119</v>
      </c>
      <c r="CV1121" t="s">
        <v>134</v>
      </c>
      <c r="CW1121" t="s">
        <v>509</v>
      </c>
      <c r="CX1121">
        <v>16702331199</v>
      </c>
      <c r="CY1121" t="s">
        <v>3356</v>
      </c>
      <c r="CZ1121" t="s">
        <v>286</v>
      </c>
      <c r="DA1121" t="s">
        <v>134</v>
      </c>
      <c r="DB1121" t="s">
        <v>111</v>
      </c>
    </row>
    <row r="1122" spans="1:111" ht="15" customHeight="1" x14ac:dyDescent="0.25">
      <c r="A1122" t="s">
        <v>3993</v>
      </c>
      <c r="B1122" t="s">
        <v>137</v>
      </c>
      <c r="C1122" s="1">
        <v>44166.806011689812</v>
      </c>
      <c r="D1122" s="1">
        <v>44211</v>
      </c>
      <c r="E1122" t="s">
        <v>110</v>
      </c>
      <c r="G1122" t="s">
        <v>111</v>
      </c>
      <c r="H1122" t="s">
        <v>111</v>
      </c>
      <c r="I1122" t="s">
        <v>111</v>
      </c>
      <c r="J1122" t="s">
        <v>3994</v>
      </c>
      <c r="L1122" t="s">
        <v>3995</v>
      </c>
      <c r="M1122" t="s">
        <v>3725</v>
      </c>
      <c r="N1122" t="s">
        <v>116</v>
      </c>
      <c r="O1122" t="s">
        <v>117</v>
      </c>
      <c r="P1122">
        <v>96950</v>
      </c>
      <c r="Q1122" t="s">
        <v>118</v>
      </c>
      <c r="S1122">
        <v>16703234260</v>
      </c>
      <c r="U1122">
        <v>524210</v>
      </c>
      <c r="V1122" t="s">
        <v>120</v>
      </c>
      <c r="X1122" t="s">
        <v>3996</v>
      </c>
      <c r="Y1122" t="s">
        <v>3997</v>
      </c>
      <c r="AA1122" t="s">
        <v>3998</v>
      </c>
      <c r="AB1122" t="s">
        <v>3995</v>
      </c>
      <c r="AC1122" t="s">
        <v>3725</v>
      </c>
      <c r="AD1122" t="s">
        <v>116</v>
      </c>
      <c r="AE1122" t="s">
        <v>117</v>
      </c>
      <c r="AF1122">
        <v>96950</v>
      </c>
      <c r="AG1122" t="s">
        <v>118</v>
      </c>
      <c r="AI1122">
        <v>16703234260</v>
      </c>
      <c r="AK1122" t="s">
        <v>3733</v>
      </c>
      <c r="AL1122" t="s">
        <v>1192</v>
      </c>
      <c r="AM1122" t="s">
        <v>1435</v>
      </c>
      <c r="AN1122" t="s">
        <v>1436</v>
      </c>
      <c r="AO1122" t="s">
        <v>121</v>
      </c>
      <c r="AP1122" t="s">
        <v>3999</v>
      </c>
      <c r="AQ1122" t="s">
        <v>1438</v>
      </c>
      <c r="AR1122" t="s">
        <v>116</v>
      </c>
      <c r="AS1122" t="s">
        <v>117</v>
      </c>
      <c r="AT1122">
        <v>96950</v>
      </c>
      <c r="AU1122" t="s">
        <v>118</v>
      </c>
      <c r="AW1122">
        <v>16702330081</v>
      </c>
      <c r="AY1122" t="s">
        <v>1439</v>
      </c>
      <c r="AZ1122" t="s">
        <v>4000</v>
      </c>
      <c r="BA1122" t="s">
        <v>117</v>
      </c>
      <c r="BB1122" t="s">
        <v>1441</v>
      </c>
      <c r="BC1122" t="str">
        <f>"13-2053.00"</f>
        <v>13-2053.00</v>
      </c>
      <c r="BD1122" t="s">
        <v>4001</v>
      </c>
      <c r="BE1122" t="s">
        <v>4002</v>
      </c>
      <c r="BF1122" t="s">
        <v>4003</v>
      </c>
      <c r="BG1122">
        <v>1</v>
      </c>
      <c r="BH1122">
        <v>1</v>
      </c>
      <c r="BI1122" s="1">
        <v>44166</v>
      </c>
      <c r="BJ1122" s="1">
        <v>44530</v>
      </c>
      <c r="BK1122" s="1">
        <v>44211</v>
      </c>
      <c r="BL1122" s="1">
        <v>44530</v>
      </c>
      <c r="BM1122">
        <v>40</v>
      </c>
      <c r="BN1122">
        <v>0</v>
      </c>
      <c r="BO1122">
        <v>8</v>
      </c>
      <c r="BP1122">
        <v>8</v>
      </c>
      <c r="BQ1122">
        <v>8</v>
      </c>
      <c r="BR1122">
        <v>8</v>
      </c>
      <c r="BS1122">
        <v>8</v>
      </c>
      <c r="BT1122">
        <v>0</v>
      </c>
      <c r="BU1122" t="str">
        <f>"8:00 AM"</f>
        <v>8:00 AM</v>
      </c>
      <c r="BV1122" t="str">
        <f t="shared" si="58"/>
        <v>5:00 PM</v>
      </c>
      <c r="BW1122" t="s">
        <v>415</v>
      </c>
      <c r="BX1122">
        <v>0</v>
      </c>
      <c r="BY1122">
        <v>24</v>
      </c>
      <c r="BZ1122" t="s">
        <v>111</v>
      </c>
      <c r="CA1122">
        <v>0</v>
      </c>
      <c r="CB1122" t="s">
        <v>4004</v>
      </c>
      <c r="CC1122" t="s">
        <v>3995</v>
      </c>
      <c r="CD1122" t="s">
        <v>4005</v>
      </c>
      <c r="CE1122" t="s">
        <v>116</v>
      </c>
      <c r="CF1122" t="s">
        <v>117</v>
      </c>
      <c r="CG1122">
        <v>96950</v>
      </c>
      <c r="CH1122" s="3">
        <v>10.37</v>
      </c>
      <c r="CI1122" s="3">
        <v>26.55</v>
      </c>
      <c r="CJ1122" s="3">
        <v>15.55</v>
      </c>
      <c r="CK1122" s="3">
        <v>39.83</v>
      </c>
      <c r="CL1122" t="s">
        <v>132</v>
      </c>
      <c r="CM1122" t="s">
        <v>119</v>
      </c>
      <c r="CN1122" t="s">
        <v>133</v>
      </c>
      <c r="CP1122" t="s">
        <v>111</v>
      </c>
      <c r="CQ1122" t="s">
        <v>134</v>
      </c>
      <c r="CR1122" t="s">
        <v>111</v>
      </c>
      <c r="CS1122" t="s">
        <v>134</v>
      </c>
      <c r="CT1122" t="s">
        <v>119</v>
      </c>
      <c r="CU1122" t="s">
        <v>134</v>
      </c>
      <c r="CV1122" t="s">
        <v>119</v>
      </c>
      <c r="CW1122" t="s">
        <v>119</v>
      </c>
      <c r="CX1122">
        <v>16703234260</v>
      </c>
      <c r="CY1122" t="s">
        <v>4006</v>
      </c>
      <c r="CZ1122" t="s">
        <v>4007</v>
      </c>
      <c r="DA1122" t="s">
        <v>134</v>
      </c>
      <c r="DB1122" t="s">
        <v>111</v>
      </c>
    </row>
    <row r="1123" spans="1:111" ht="15" customHeight="1" x14ac:dyDescent="0.25">
      <c r="A1123" t="s">
        <v>5858</v>
      </c>
      <c r="B1123" t="s">
        <v>137</v>
      </c>
      <c r="C1123" s="1">
        <v>44166.807532638886</v>
      </c>
      <c r="D1123" s="1">
        <v>44223</v>
      </c>
      <c r="E1123" t="s">
        <v>110</v>
      </c>
      <c r="G1123" t="s">
        <v>134</v>
      </c>
      <c r="H1123" t="s">
        <v>111</v>
      </c>
      <c r="I1123" t="s">
        <v>111</v>
      </c>
      <c r="J1123" t="s">
        <v>5859</v>
      </c>
      <c r="L1123" t="s">
        <v>3359</v>
      </c>
      <c r="N1123" t="s">
        <v>260</v>
      </c>
      <c r="O1123" t="s">
        <v>117</v>
      </c>
      <c r="P1123">
        <v>96950</v>
      </c>
      <c r="Q1123" t="s">
        <v>118</v>
      </c>
      <c r="S1123">
        <v>16702331199</v>
      </c>
      <c r="U1123">
        <v>5323</v>
      </c>
      <c r="V1123" t="s">
        <v>120</v>
      </c>
      <c r="X1123" t="s">
        <v>446</v>
      </c>
      <c r="Y1123" t="s">
        <v>3354</v>
      </c>
      <c r="Z1123" t="s">
        <v>5860</v>
      </c>
      <c r="AA1123" t="s">
        <v>342</v>
      </c>
      <c r="AB1123" t="s">
        <v>3353</v>
      </c>
      <c r="AD1123" t="s">
        <v>260</v>
      </c>
      <c r="AE1123" t="s">
        <v>117</v>
      </c>
      <c r="AF1123">
        <v>96950</v>
      </c>
      <c r="AG1123" t="s">
        <v>118</v>
      </c>
      <c r="AI1123">
        <v>16702331199</v>
      </c>
      <c r="AK1123" t="s">
        <v>3356</v>
      </c>
      <c r="BC1123" t="str">
        <f>"53-7021.00"</f>
        <v>53-7021.00</v>
      </c>
      <c r="BD1123" t="s">
        <v>3784</v>
      </c>
      <c r="BE1123" t="s">
        <v>5861</v>
      </c>
      <c r="BF1123" t="s">
        <v>3932</v>
      </c>
      <c r="BG1123">
        <v>1</v>
      </c>
      <c r="BH1123">
        <v>1</v>
      </c>
      <c r="BI1123" s="1">
        <v>44175</v>
      </c>
      <c r="BJ1123" s="1">
        <v>44539</v>
      </c>
      <c r="BK1123" s="1">
        <v>44223</v>
      </c>
      <c r="BL1123" s="1">
        <v>44539</v>
      </c>
      <c r="BM1123">
        <v>40</v>
      </c>
      <c r="BN1123">
        <v>0</v>
      </c>
      <c r="BO1123">
        <v>8</v>
      </c>
      <c r="BP1123">
        <v>8</v>
      </c>
      <c r="BQ1123">
        <v>8</v>
      </c>
      <c r="BR1123">
        <v>8</v>
      </c>
      <c r="BS1123">
        <v>8</v>
      </c>
      <c r="BT1123">
        <v>0</v>
      </c>
      <c r="BU1123" t="str">
        <f>"8:00 AM"</f>
        <v>8:00 AM</v>
      </c>
      <c r="BV1123" t="str">
        <f t="shared" si="58"/>
        <v>5:00 PM</v>
      </c>
      <c r="BW1123" t="s">
        <v>128</v>
      </c>
      <c r="BX1123">
        <v>0</v>
      </c>
      <c r="BY1123">
        <v>6</v>
      </c>
      <c r="BZ1123" t="s">
        <v>111</v>
      </c>
      <c r="CA1123">
        <v>0</v>
      </c>
      <c r="CB1123" s="2" t="s">
        <v>5862</v>
      </c>
      <c r="CC1123" t="s">
        <v>3934</v>
      </c>
      <c r="CD1123" t="s">
        <v>119</v>
      </c>
      <c r="CE1123" t="s">
        <v>154</v>
      </c>
      <c r="CF1123" t="s">
        <v>117</v>
      </c>
      <c r="CG1123">
        <v>96950</v>
      </c>
      <c r="CH1123" s="3">
        <v>8.3000000000000007</v>
      </c>
      <c r="CI1123" s="3">
        <v>10</v>
      </c>
      <c r="CJ1123" s="3">
        <v>12.45</v>
      </c>
      <c r="CK1123" s="3">
        <v>15</v>
      </c>
      <c r="CL1123" t="s">
        <v>132</v>
      </c>
      <c r="CM1123" t="s">
        <v>119</v>
      </c>
      <c r="CN1123" t="s">
        <v>133</v>
      </c>
      <c r="CP1123" t="s">
        <v>111</v>
      </c>
      <c r="CQ1123" t="s">
        <v>134</v>
      </c>
      <c r="CR1123" t="s">
        <v>134</v>
      </c>
      <c r="CS1123" t="s">
        <v>134</v>
      </c>
      <c r="CT1123" t="s">
        <v>119</v>
      </c>
      <c r="CU1123" t="s">
        <v>134</v>
      </c>
      <c r="CV1123" t="s">
        <v>119</v>
      </c>
      <c r="CW1123" t="s">
        <v>509</v>
      </c>
      <c r="CX1123">
        <v>16702331199</v>
      </c>
      <c r="CY1123" t="s">
        <v>3356</v>
      </c>
      <c r="CZ1123" t="s">
        <v>286</v>
      </c>
      <c r="DA1123" t="s">
        <v>134</v>
      </c>
      <c r="DB1123" t="s">
        <v>111</v>
      </c>
    </row>
    <row r="1124" spans="1:111" ht="15" customHeight="1" x14ac:dyDescent="0.25">
      <c r="A1124" t="s">
        <v>8808</v>
      </c>
      <c r="B1124" t="s">
        <v>137</v>
      </c>
      <c r="C1124" s="1">
        <v>44167.808685763892</v>
      </c>
      <c r="D1124" s="1">
        <v>44200</v>
      </c>
      <c r="E1124" t="s">
        <v>110</v>
      </c>
      <c r="G1124" t="s">
        <v>134</v>
      </c>
      <c r="H1124" t="s">
        <v>111</v>
      </c>
      <c r="I1124" t="s">
        <v>111</v>
      </c>
      <c r="J1124" t="s">
        <v>865</v>
      </c>
      <c r="L1124" t="s">
        <v>866</v>
      </c>
      <c r="N1124" t="s">
        <v>154</v>
      </c>
      <c r="O1124" t="s">
        <v>117</v>
      </c>
      <c r="P1124">
        <v>96950</v>
      </c>
      <c r="Q1124" t="s">
        <v>118</v>
      </c>
      <c r="S1124">
        <v>16702338040</v>
      </c>
      <c r="U1124">
        <v>53111</v>
      </c>
      <c r="V1124" t="s">
        <v>120</v>
      </c>
      <c r="X1124" t="s">
        <v>3438</v>
      </c>
      <c r="Y1124" t="s">
        <v>3439</v>
      </c>
      <c r="Z1124" t="s">
        <v>2007</v>
      </c>
      <c r="AA1124" t="s">
        <v>1109</v>
      </c>
      <c r="AB1124" t="s">
        <v>866</v>
      </c>
      <c r="AD1124" t="s">
        <v>154</v>
      </c>
      <c r="AE1124" t="s">
        <v>117</v>
      </c>
      <c r="AF1124">
        <v>96950</v>
      </c>
      <c r="AG1124" t="s">
        <v>118</v>
      </c>
      <c r="AI1124">
        <v>16702338040</v>
      </c>
      <c r="AK1124" t="s">
        <v>875</v>
      </c>
      <c r="BC1124" t="str">
        <f>"27-1024.00"</f>
        <v>27-1024.00</v>
      </c>
      <c r="BD1124" t="s">
        <v>1934</v>
      </c>
      <c r="BE1124" t="s">
        <v>3440</v>
      </c>
      <c r="BF1124" t="s">
        <v>3441</v>
      </c>
      <c r="BG1124">
        <v>1</v>
      </c>
      <c r="BH1124">
        <v>1</v>
      </c>
      <c r="BI1124" s="1">
        <v>44228</v>
      </c>
      <c r="BJ1124" s="1">
        <v>45199</v>
      </c>
      <c r="BK1124" s="1">
        <v>44228</v>
      </c>
      <c r="BL1124" s="1">
        <v>45199</v>
      </c>
      <c r="BM1124">
        <v>40</v>
      </c>
      <c r="BN1124">
        <v>0</v>
      </c>
      <c r="BO1124">
        <v>8</v>
      </c>
      <c r="BP1124">
        <v>8</v>
      </c>
      <c r="BQ1124">
        <v>8</v>
      </c>
      <c r="BR1124">
        <v>8</v>
      </c>
      <c r="BS1124">
        <v>8</v>
      </c>
      <c r="BT1124">
        <v>0</v>
      </c>
      <c r="BU1124" t="str">
        <f>"9:00 AM"</f>
        <v>9:00 AM</v>
      </c>
      <c r="BV1124" t="str">
        <f t="shared" si="58"/>
        <v>5:00 PM</v>
      </c>
      <c r="BW1124" t="s">
        <v>128</v>
      </c>
      <c r="BX1124">
        <v>3</v>
      </c>
      <c r="BY1124">
        <v>24</v>
      </c>
      <c r="BZ1124" t="s">
        <v>111</v>
      </c>
      <c r="CA1124">
        <v>0</v>
      </c>
      <c r="CB1124" s="2" t="s">
        <v>3442</v>
      </c>
      <c r="CC1124" t="s">
        <v>866</v>
      </c>
      <c r="CE1124" t="s">
        <v>154</v>
      </c>
      <c r="CF1124" t="s">
        <v>117</v>
      </c>
      <c r="CG1124">
        <v>96950</v>
      </c>
      <c r="CH1124" s="3">
        <v>8.93</v>
      </c>
      <c r="CI1124" s="3">
        <v>9</v>
      </c>
      <c r="CJ1124" s="3">
        <v>13.4</v>
      </c>
      <c r="CK1124" s="3">
        <v>13.5</v>
      </c>
      <c r="CL1124" t="s">
        <v>132</v>
      </c>
      <c r="CM1124" t="s">
        <v>509</v>
      </c>
      <c r="CN1124" t="s">
        <v>133</v>
      </c>
      <c r="CP1124" t="s">
        <v>111</v>
      </c>
      <c r="CQ1124" t="s">
        <v>134</v>
      </c>
      <c r="CR1124" t="s">
        <v>111</v>
      </c>
      <c r="CS1124" t="s">
        <v>134</v>
      </c>
      <c r="CT1124" t="s">
        <v>134</v>
      </c>
      <c r="CU1124" t="s">
        <v>134</v>
      </c>
      <c r="CV1124" t="s">
        <v>119</v>
      </c>
      <c r="CW1124" t="s">
        <v>874</v>
      </c>
      <c r="CX1124">
        <v>16702338040</v>
      </c>
      <c r="CY1124" t="s">
        <v>875</v>
      </c>
      <c r="CZ1124" t="s">
        <v>119</v>
      </c>
      <c r="DA1124" t="s">
        <v>134</v>
      </c>
      <c r="DB1124" t="s">
        <v>111</v>
      </c>
    </row>
    <row r="1125" spans="1:111" ht="15" customHeight="1" x14ac:dyDescent="0.25">
      <c r="A1125" t="s">
        <v>6619</v>
      </c>
      <c r="B1125" t="s">
        <v>109</v>
      </c>
      <c r="C1125" s="1">
        <v>44167.845320370368</v>
      </c>
      <c r="D1125" s="1">
        <v>44224</v>
      </c>
      <c r="E1125" t="s">
        <v>110</v>
      </c>
      <c r="G1125" t="s">
        <v>111</v>
      </c>
      <c r="H1125" t="s">
        <v>111</v>
      </c>
      <c r="I1125" t="s">
        <v>111</v>
      </c>
      <c r="J1125" t="s">
        <v>6620</v>
      </c>
      <c r="L1125" t="s">
        <v>6621</v>
      </c>
      <c r="M1125" t="s">
        <v>6622</v>
      </c>
      <c r="N1125" t="s">
        <v>154</v>
      </c>
      <c r="O1125" t="s">
        <v>117</v>
      </c>
      <c r="P1125">
        <v>96950</v>
      </c>
      <c r="Q1125" t="s">
        <v>118</v>
      </c>
      <c r="S1125">
        <v>16709894888</v>
      </c>
      <c r="U1125">
        <v>541611</v>
      </c>
      <c r="V1125" t="s">
        <v>120</v>
      </c>
      <c r="X1125" t="s">
        <v>6623</v>
      </c>
      <c r="Y1125" t="s">
        <v>6624</v>
      </c>
      <c r="Z1125" t="s">
        <v>6625</v>
      </c>
      <c r="AA1125" t="s">
        <v>814</v>
      </c>
      <c r="AB1125" t="s">
        <v>6626</v>
      </c>
      <c r="AC1125" t="s">
        <v>6622</v>
      </c>
      <c r="AD1125" t="s">
        <v>154</v>
      </c>
      <c r="AE1125" t="s">
        <v>117</v>
      </c>
      <c r="AF1125">
        <v>96950</v>
      </c>
      <c r="AG1125" t="s">
        <v>118</v>
      </c>
      <c r="AI1125">
        <v>16709894888</v>
      </c>
      <c r="AK1125" t="s">
        <v>6627</v>
      </c>
      <c r="BC1125" t="str">
        <f>"49-9071.00"</f>
        <v>49-9071.00</v>
      </c>
      <c r="BD1125" t="s">
        <v>125</v>
      </c>
      <c r="BE1125" t="s">
        <v>6628</v>
      </c>
      <c r="BF1125" t="s">
        <v>6629</v>
      </c>
      <c r="BG1125">
        <v>24</v>
      </c>
      <c r="BI1125" s="1">
        <v>44211</v>
      </c>
      <c r="BJ1125" s="1">
        <v>44575</v>
      </c>
      <c r="BM1125">
        <v>35</v>
      </c>
      <c r="BN1125">
        <v>0</v>
      </c>
      <c r="BO1125">
        <v>7</v>
      </c>
      <c r="BP1125">
        <v>7</v>
      </c>
      <c r="BQ1125">
        <v>7</v>
      </c>
      <c r="BR1125">
        <v>7</v>
      </c>
      <c r="BS1125">
        <v>7</v>
      </c>
      <c r="BT1125">
        <v>0</v>
      </c>
      <c r="BU1125" t="str">
        <f t="shared" ref="BU1125:BU1131" si="59">"8:00 AM"</f>
        <v>8:00 AM</v>
      </c>
      <c r="BV1125" t="str">
        <f>"4:00 PM"</f>
        <v>4:00 PM</v>
      </c>
      <c r="BW1125" t="s">
        <v>162</v>
      </c>
      <c r="BX1125">
        <v>0</v>
      </c>
      <c r="BY1125">
        <v>12</v>
      </c>
      <c r="BZ1125" t="s">
        <v>111</v>
      </c>
      <c r="CA1125">
        <v>0</v>
      </c>
      <c r="CB1125" s="2" t="s">
        <v>6630</v>
      </c>
      <c r="CC1125" t="s">
        <v>6622</v>
      </c>
      <c r="CE1125" t="s">
        <v>154</v>
      </c>
      <c r="CF1125" t="s">
        <v>117</v>
      </c>
      <c r="CG1125">
        <v>96950</v>
      </c>
      <c r="CH1125" s="3">
        <v>8.7100000000000009</v>
      </c>
      <c r="CI1125" s="3">
        <v>8.7100000000000009</v>
      </c>
      <c r="CJ1125" s="3">
        <v>0</v>
      </c>
      <c r="CK1125" s="3">
        <v>0</v>
      </c>
      <c r="CL1125" t="s">
        <v>132</v>
      </c>
      <c r="CN1125" t="s">
        <v>133</v>
      </c>
      <c r="CP1125" t="s">
        <v>111</v>
      </c>
      <c r="CQ1125" t="s">
        <v>134</v>
      </c>
      <c r="CR1125" t="s">
        <v>111</v>
      </c>
      <c r="CS1125" t="s">
        <v>111</v>
      </c>
      <c r="CT1125" t="s">
        <v>119</v>
      </c>
      <c r="CU1125" t="s">
        <v>134</v>
      </c>
      <c r="CV1125" t="s">
        <v>119</v>
      </c>
      <c r="CW1125" t="s">
        <v>6631</v>
      </c>
      <c r="CX1125">
        <v>16709894888</v>
      </c>
      <c r="CY1125" t="s">
        <v>6627</v>
      </c>
      <c r="CZ1125" t="s">
        <v>1178</v>
      </c>
      <c r="DA1125" t="s">
        <v>134</v>
      </c>
      <c r="DB1125" t="s">
        <v>111</v>
      </c>
    </row>
    <row r="1126" spans="1:111" ht="15" customHeight="1" x14ac:dyDescent="0.25">
      <c r="A1126" t="s">
        <v>2924</v>
      </c>
      <c r="B1126" t="s">
        <v>137</v>
      </c>
      <c r="C1126" s="1">
        <v>44167.86823738426</v>
      </c>
      <c r="D1126" s="1">
        <v>44201</v>
      </c>
      <c r="E1126" t="s">
        <v>110</v>
      </c>
      <c r="G1126" t="s">
        <v>134</v>
      </c>
      <c r="H1126" t="s">
        <v>111</v>
      </c>
      <c r="I1126" t="s">
        <v>111</v>
      </c>
      <c r="J1126" t="s">
        <v>2925</v>
      </c>
      <c r="K1126" t="s">
        <v>2926</v>
      </c>
      <c r="L1126" t="s">
        <v>2927</v>
      </c>
      <c r="N1126" t="s">
        <v>116</v>
      </c>
      <c r="O1126" t="s">
        <v>117</v>
      </c>
      <c r="P1126">
        <v>96950</v>
      </c>
      <c r="Q1126" t="s">
        <v>118</v>
      </c>
      <c r="S1126">
        <v>16703224447</v>
      </c>
      <c r="U1126">
        <v>447110</v>
      </c>
      <c r="V1126" t="s">
        <v>120</v>
      </c>
      <c r="X1126" t="s">
        <v>2353</v>
      </c>
      <c r="Y1126" t="s">
        <v>2928</v>
      </c>
      <c r="AA1126" t="s">
        <v>123</v>
      </c>
      <c r="AB1126" t="s">
        <v>2927</v>
      </c>
      <c r="AD1126" t="s">
        <v>116</v>
      </c>
      <c r="AE1126" t="s">
        <v>117</v>
      </c>
      <c r="AF1126">
        <v>96950</v>
      </c>
      <c r="AG1126" t="s">
        <v>118</v>
      </c>
      <c r="AI1126">
        <v>16703224447</v>
      </c>
      <c r="AK1126" t="s">
        <v>2929</v>
      </c>
      <c r="BC1126" t="str">
        <f>"43-3031.00"</f>
        <v>43-3031.00</v>
      </c>
      <c r="BD1126" t="s">
        <v>176</v>
      </c>
      <c r="BE1126" t="s">
        <v>2930</v>
      </c>
      <c r="BF1126" t="s">
        <v>2931</v>
      </c>
      <c r="BG1126">
        <v>3</v>
      </c>
      <c r="BH1126">
        <v>3</v>
      </c>
      <c r="BI1126" s="1">
        <v>44105</v>
      </c>
      <c r="BJ1126" s="1">
        <v>44469</v>
      </c>
      <c r="BK1126" s="1">
        <v>44202</v>
      </c>
      <c r="BL1126" s="1">
        <v>44469</v>
      </c>
      <c r="BM1126">
        <v>40</v>
      </c>
      <c r="BN1126">
        <v>0</v>
      </c>
      <c r="BO1126">
        <v>8</v>
      </c>
      <c r="BP1126">
        <v>8</v>
      </c>
      <c r="BQ1126">
        <v>8</v>
      </c>
      <c r="BR1126">
        <v>8</v>
      </c>
      <c r="BS1126">
        <v>4</v>
      </c>
      <c r="BT1126">
        <v>4</v>
      </c>
      <c r="BU1126" t="str">
        <f t="shared" si="59"/>
        <v>8:00 AM</v>
      </c>
      <c r="BV1126" t="str">
        <f>"5:00 PM"</f>
        <v>5:00 PM</v>
      </c>
      <c r="BW1126" t="s">
        <v>349</v>
      </c>
      <c r="BX1126">
        <v>0</v>
      </c>
      <c r="BY1126">
        <v>6</v>
      </c>
      <c r="BZ1126" t="s">
        <v>111</v>
      </c>
      <c r="CA1126">
        <v>0</v>
      </c>
      <c r="CB1126" t="s">
        <v>2932</v>
      </c>
      <c r="CC1126" t="s">
        <v>2933</v>
      </c>
      <c r="CE1126" t="s">
        <v>116</v>
      </c>
      <c r="CF1126" t="s">
        <v>117</v>
      </c>
      <c r="CG1126">
        <v>96950</v>
      </c>
      <c r="CH1126" s="3">
        <v>13.9</v>
      </c>
      <c r="CI1126" s="3">
        <v>13.9</v>
      </c>
      <c r="CJ1126" s="3">
        <v>20.85</v>
      </c>
      <c r="CK1126" s="3">
        <v>20.85</v>
      </c>
      <c r="CL1126" t="s">
        <v>132</v>
      </c>
      <c r="CM1126" t="s">
        <v>509</v>
      </c>
      <c r="CN1126" t="s">
        <v>133</v>
      </c>
      <c r="CP1126" t="s">
        <v>111</v>
      </c>
      <c r="CQ1126" t="s">
        <v>134</v>
      </c>
      <c r="CR1126" t="s">
        <v>111</v>
      </c>
      <c r="CS1126" t="s">
        <v>134</v>
      </c>
      <c r="CT1126" t="s">
        <v>119</v>
      </c>
      <c r="CU1126" t="s">
        <v>134</v>
      </c>
      <c r="CV1126" t="s">
        <v>134</v>
      </c>
      <c r="CW1126" t="s">
        <v>1744</v>
      </c>
      <c r="CX1126">
        <v>16703224447</v>
      </c>
      <c r="CY1126" t="s">
        <v>2929</v>
      </c>
      <c r="CZ1126" t="s">
        <v>119</v>
      </c>
      <c r="DA1126" t="s">
        <v>134</v>
      </c>
      <c r="DB1126" t="s">
        <v>111</v>
      </c>
    </row>
    <row r="1127" spans="1:111" ht="15" customHeight="1" x14ac:dyDescent="0.25">
      <c r="A1127" t="s">
        <v>5251</v>
      </c>
      <c r="B1127" t="s">
        <v>109</v>
      </c>
      <c r="C1127" s="1">
        <v>44167.955337268519</v>
      </c>
      <c r="D1127" s="1">
        <v>44224</v>
      </c>
      <c r="E1127" t="s">
        <v>110</v>
      </c>
      <c r="G1127" t="s">
        <v>134</v>
      </c>
      <c r="H1127" t="s">
        <v>111</v>
      </c>
      <c r="I1127" t="s">
        <v>111</v>
      </c>
      <c r="J1127" t="s">
        <v>5252</v>
      </c>
      <c r="K1127" t="s">
        <v>845</v>
      </c>
      <c r="L1127" t="s">
        <v>5253</v>
      </c>
      <c r="M1127" t="s">
        <v>340</v>
      </c>
      <c r="N1127" t="s">
        <v>116</v>
      </c>
      <c r="O1127" t="s">
        <v>117</v>
      </c>
      <c r="P1127">
        <v>96950</v>
      </c>
      <c r="Q1127" t="s">
        <v>118</v>
      </c>
      <c r="S1127">
        <v>16702332013</v>
      </c>
      <c r="U1127">
        <v>5619</v>
      </c>
      <c r="V1127" t="s">
        <v>120</v>
      </c>
      <c r="X1127" t="s">
        <v>847</v>
      </c>
      <c r="Y1127" t="s">
        <v>848</v>
      </c>
      <c r="Z1127" t="s">
        <v>849</v>
      </c>
      <c r="AA1127" t="s">
        <v>2355</v>
      </c>
      <c r="AB1127" t="s">
        <v>466</v>
      </c>
      <c r="AD1127" t="s">
        <v>116</v>
      </c>
      <c r="AE1127" t="s">
        <v>117</v>
      </c>
      <c r="AF1127">
        <v>96950</v>
      </c>
      <c r="AG1127" t="s">
        <v>118</v>
      </c>
      <c r="AI1127">
        <v>16702332013</v>
      </c>
      <c r="AK1127" t="s">
        <v>852</v>
      </c>
      <c r="BC1127" t="str">
        <f>"49-9071.00"</f>
        <v>49-9071.00</v>
      </c>
      <c r="BD1127" t="s">
        <v>125</v>
      </c>
      <c r="BE1127" t="s">
        <v>5254</v>
      </c>
      <c r="BF1127" t="s">
        <v>2667</v>
      </c>
      <c r="BG1127">
        <v>1</v>
      </c>
      <c r="BI1127" s="1">
        <v>44197</v>
      </c>
      <c r="BJ1127" s="1">
        <v>45199</v>
      </c>
      <c r="BM1127">
        <v>40</v>
      </c>
      <c r="BN1127">
        <v>0</v>
      </c>
      <c r="BO1127">
        <v>8</v>
      </c>
      <c r="BP1127">
        <v>8</v>
      </c>
      <c r="BQ1127">
        <v>8</v>
      </c>
      <c r="BR1127">
        <v>8</v>
      </c>
      <c r="BS1127">
        <v>8</v>
      </c>
      <c r="BT1127">
        <v>0</v>
      </c>
      <c r="BU1127" t="str">
        <f t="shared" si="59"/>
        <v>8:00 AM</v>
      </c>
      <c r="BV1127" t="str">
        <f>"5:00 PM"</f>
        <v>5:00 PM</v>
      </c>
      <c r="BW1127" t="s">
        <v>162</v>
      </c>
      <c r="BX1127">
        <v>0</v>
      </c>
      <c r="BY1127">
        <v>6</v>
      </c>
      <c r="BZ1127" t="s">
        <v>111</v>
      </c>
      <c r="CA1127">
        <v>0</v>
      </c>
      <c r="CB1127" t="s">
        <v>5255</v>
      </c>
      <c r="CC1127" t="s">
        <v>5256</v>
      </c>
      <c r="CD1127" t="s">
        <v>5257</v>
      </c>
      <c r="CE1127" t="s">
        <v>116</v>
      </c>
      <c r="CF1127" t="s">
        <v>117</v>
      </c>
      <c r="CG1127">
        <v>96950</v>
      </c>
      <c r="CH1127" s="3">
        <v>8.7100000000000009</v>
      </c>
      <c r="CI1127" s="3">
        <v>8.7100000000000009</v>
      </c>
      <c r="CJ1127" s="3">
        <v>0</v>
      </c>
      <c r="CK1127" s="3">
        <v>0</v>
      </c>
      <c r="CL1127" t="s">
        <v>132</v>
      </c>
      <c r="CM1127" t="s">
        <v>162</v>
      </c>
      <c r="CN1127" t="s">
        <v>133</v>
      </c>
      <c r="CP1127" t="s">
        <v>111</v>
      </c>
      <c r="CQ1127" t="s">
        <v>134</v>
      </c>
      <c r="CR1127" t="s">
        <v>111</v>
      </c>
      <c r="CS1127" t="s">
        <v>111</v>
      </c>
      <c r="CT1127" t="s">
        <v>119</v>
      </c>
      <c r="CU1127" t="s">
        <v>134</v>
      </c>
      <c r="CV1127" t="s">
        <v>119</v>
      </c>
      <c r="CW1127" t="s">
        <v>859</v>
      </c>
      <c r="CX1127">
        <v>16702874234</v>
      </c>
      <c r="CY1127" t="s">
        <v>5258</v>
      </c>
      <c r="CZ1127" t="s">
        <v>119</v>
      </c>
      <c r="DA1127" t="s">
        <v>134</v>
      </c>
      <c r="DB1127" t="s">
        <v>111</v>
      </c>
      <c r="DC1127" t="s">
        <v>5259</v>
      </c>
      <c r="DD1127" t="s">
        <v>848</v>
      </c>
      <c r="DE1127" t="s">
        <v>849</v>
      </c>
      <c r="DF1127" t="s">
        <v>5260</v>
      </c>
      <c r="DG1127" t="s">
        <v>860</v>
      </c>
    </row>
    <row r="1128" spans="1:111" ht="15" customHeight="1" x14ac:dyDescent="0.25">
      <c r="A1128" t="s">
        <v>7028</v>
      </c>
      <c r="B1128" t="s">
        <v>137</v>
      </c>
      <c r="C1128" s="1">
        <v>44168.080177546297</v>
      </c>
      <c r="D1128" s="1">
        <v>44210</v>
      </c>
      <c r="E1128" t="s">
        <v>110</v>
      </c>
      <c r="G1128" t="s">
        <v>111</v>
      </c>
      <c r="H1128" t="s">
        <v>111</v>
      </c>
      <c r="I1128" t="s">
        <v>111</v>
      </c>
      <c r="J1128" t="s">
        <v>2882</v>
      </c>
      <c r="K1128" t="s">
        <v>2883</v>
      </c>
      <c r="L1128" t="s">
        <v>443</v>
      </c>
      <c r="N1128" t="s">
        <v>444</v>
      </c>
      <c r="O1128" t="s">
        <v>117</v>
      </c>
      <c r="P1128">
        <v>96950</v>
      </c>
      <c r="Q1128" t="s">
        <v>118</v>
      </c>
      <c r="R1128" t="s">
        <v>116</v>
      </c>
      <c r="S1128">
        <v>16702353481</v>
      </c>
      <c r="U1128">
        <v>8111</v>
      </c>
      <c r="V1128" t="s">
        <v>120</v>
      </c>
      <c r="X1128" t="s">
        <v>446</v>
      </c>
      <c r="Y1128" t="s">
        <v>447</v>
      </c>
      <c r="Z1128" t="s">
        <v>448</v>
      </c>
      <c r="AA1128" t="s">
        <v>333</v>
      </c>
      <c r="AB1128" t="s">
        <v>2884</v>
      </c>
      <c r="AD1128" t="s">
        <v>116</v>
      </c>
      <c r="AE1128" t="s">
        <v>117</v>
      </c>
      <c r="AF1128">
        <v>96950</v>
      </c>
      <c r="AG1128" t="s">
        <v>118</v>
      </c>
      <c r="AH1128" t="s">
        <v>116</v>
      </c>
      <c r="AI1128">
        <v>16702353481</v>
      </c>
      <c r="AK1128" t="s">
        <v>450</v>
      </c>
      <c r="BC1128" t="str">
        <f>"49-9071.00"</f>
        <v>49-9071.00</v>
      </c>
      <c r="BD1128" t="s">
        <v>125</v>
      </c>
      <c r="BE1128" t="s">
        <v>2885</v>
      </c>
      <c r="BF1128" t="s">
        <v>2886</v>
      </c>
      <c r="BG1128">
        <v>2</v>
      </c>
      <c r="BH1128">
        <v>2</v>
      </c>
      <c r="BI1128" s="1">
        <v>44287</v>
      </c>
      <c r="BJ1128" s="1">
        <v>44651</v>
      </c>
      <c r="BK1128" s="1">
        <v>44287</v>
      </c>
      <c r="BL1128" s="1">
        <v>44651</v>
      </c>
      <c r="BM1128">
        <v>35</v>
      </c>
      <c r="BN1128">
        <v>0</v>
      </c>
      <c r="BO1128">
        <v>7</v>
      </c>
      <c r="BP1128">
        <v>7</v>
      </c>
      <c r="BQ1128">
        <v>7</v>
      </c>
      <c r="BR1128">
        <v>7</v>
      </c>
      <c r="BS1128">
        <v>7</v>
      </c>
      <c r="BT1128">
        <v>0</v>
      </c>
      <c r="BU1128" t="str">
        <f t="shared" si="59"/>
        <v>8:00 AM</v>
      </c>
      <c r="BV1128" t="str">
        <f>"4:00 PM"</f>
        <v>4:00 PM</v>
      </c>
      <c r="BW1128" t="s">
        <v>162</v>
      </c>
      <c r="BX1128">
        <v>0</v>
      </c>
      <c r="BY1128">
        <v>12</v>
      </c>
      <c r="BZ1128" t="s">
        <v>111</v>
      </c>
      <c r="CA1128">
        <v>0</v>
      </c>
      <c r="CB1128" t="s">
        <v>2887</v>
      </c>
      <c r="CC1128" t="s">
        <v>443</v>
      </c>
      <c r="CE1128" t="s">
        <v>444</v>
      </c>
      <c r="CF1128" t="s">
        <v>117</v>
      </c>
      <c r="CG1128">
        <v>96950</v>
      </c>
      <c r="CH1128" s="3">
        <v>8.7100000000000009</v>
      </c>
      <c r="CI1128" s="3">
        <v>8.7100000000000009</v>
      </c>
      <c r="CJ1128" s="3">
        <v>13.07</v>
      </c>
      <c r="CK1128" s="3">
        <v>13.07</v>
      </c>
      <c r="CL1128" t="s">
        <v>132</v>
      </c>
      <c r="CM1128" t="s">
        <v>119</v>
      </c>
      <c r="CN1128" t="s">
        <v>133</v>
      </c>
      <c r="CP1128" t="s">
        <v>111</v>
      </c>
      <c r="CQ1128" t="s">
        <v>134</v>
      </c>
      <c r="CR1128" t="s">
        <v>111</v>
      </c>
      <c r="CS1128" t="s">
        <v>134</v>
      </c>
      <c r="CT1128" t="s">
        <v>119</v>
      </c>
      <c r="CU1128" t="s">
        <v>134</v>
      </c>
      <c r="CV1128" t="s">
        <v>134</v>
      </c>
      <c r="CW1128" t="s">
        <v>455</v>
      </c>
      <c r="CX1128">
        <v>16702353481</v>
      </c>
      <c r="CY1128" t="s">
        <v>450</v>
      </c>
      <c r="CZ1128" t="s">
        <v>119</v>
      </c>
      <c r="DA1128" t="s">
        <v>134</v>
      </c>
      <c r="DB1128" t="s">
        <v>111</v>
      </c>
      <c r="DC1128" t="s">
        <v>456</v>
      </c>
      <c r="DD1128" t="s">
        <v>457</v>
      </c>
      <c r="DE1128" t="s">
        <v>458</v>
      </c>
      <c r="DF1128" t="s">
        <v>441</v>
      </c>
      <c r="DG1128" t="s">
        <v>450</v>
      </c>
    </row>
    <row r="1129" spans="1:111" ht="15" customHeight="1" x14ac:dyDescent="0.25">
      <c r="A1129" t="s">
        <v>9620</v>
      </c>
      <c r="B1129" t="s">
        <v>137</v>
      </c>
      <c r="C1129" s="1">
        <v>44168.250117129632</v>
      </c>
      <c r="D1129" s="1">
        <v>44211</v>
      </c>
      <c r="E1129" t="s">
        <v>110</v>
      </c>
      <c r="G1129" t="s">
        <v>134</v>
      </c>
      <c r="H1129" t="s">
        <v>111</v>
      </c>
      <c r="I1129" t="s">
        <v>111</v>
      </c>
      <c r="J1129" t="s">
        <v>9446</v>
      </c>
      <c r="K1129" t="s">
        <v>9621</v>
      </c>
      <c r="L1129" t="s">
        <v>9448</v>
      </c>
      <c r="M1129" t="s">
        <v>708</v>
      </c>
      <c r="N1129" t="s">
        <v>116</v>
      </c>
      <c r="O1129" t="s">
        <v>117</v>
      </c>
      <c r="P1129">
        <v>96960</v>
      </c>
      <c r="Q1129" t="s">
        <v>118</v>
      </c>
      <c r="R1129" t="s">
        <v>509</v>
      </c>
      <c r="S1129">
        <v>16703227461</v>
      </c>
      <c r="U1129">
        <v>236220</v>
      </c>
      <c r="V1129" t="s">
        <v>120</v>
      </c>
      <c r="X1129" t="s">
        <v>9449</v>
      </c>
      <c r="Y1129" t="s">
        <v>9450</v>
      </c>
      <c r="Z1129" t="s">
        <v>9451</v>
      </c>
      <c r="AA1129" t="s">
        <v>1737</v>
      </c>
      <c r="AB1129" t="s">
        <v>9448</v>
      </c>
      <c r="AD1129" t="s">
        <v>116</v>
      </c>
      <c r="AE1129" t="s">
        <v>117</v>
      </c>
      <c r="AF1129">
        <v>96950</v>
      </c>
      <c r="AG1129" t="s">
        <v>118</v>
      </c>
      <c r="AH1129" t="s">
        <v>509</v>
      </c>
      <c r="AI1129">
        <v>16703227461</v>
      </c>
      <c r="AK1129" t="s">
        <v>9452</v>
      </c>
      <c r="BC1129" t="str">
        <f>"51-2041.00"</f>
        <v>51-2041.00</v>
      </c>
      <c r="BD1129" t="s">
        <v>9622</v>
      </c>
      <c r="BE1129" t="s">
        <v>9623</v>
      </c>
      <c r="BF1129" t="s">
        <v>9624</v>
      </c>
      <c r="BG1129">
        <v>3</v>
      </c>
      <c r="BH1129">
        <v>3</v>
      </c>
      <c r="BI1129" s="1">
        <v>44256</v>
      </c>
      <c r="BJ1129" s="1">
        <v>44620</v>
      </c>
      <c r="BK1129" s="1">
        <v>44256</v>
      </c>
      <c r="BL1129" s="1">
        <v>44620</v>
      </c>
      <c r="BM1129">
        <v>40</v>
      </c>
      <c r="BN1129">
        <v>0</v>
      </c>
      <c r="BO1129">
        <v>8</v>
      </c>
      <c r="BP1129">
        <v>8</v>
      </c>
      <c r="BQ1129">
        <v>8</v>
      </c>
      <c r="BR1129">
        <v>8</v>
      </c>
      <c r="BS1129">
        <v>8</v>
      </c>
      <c r="BT1129">
        <v>0</v>
      </c>
      <c r="BU1129" t="str">
        <f t="shared" si="59"/>
        <v>8:00 AM</v>
      </c>
      <c r="BV1129" t="str">
        <f>"5:00 PM"</f>
        <v>5:00 PM</v>
      </c>
      <c r="BW1129" t="s">
        <v>128</v>
      </c>
      <c r="BX1129">
        <v>0</v>
      </c>
      <c r="BY1129">
        <v>12</v>
      </c>
      <c r="BZ1129" t="s">
        <v>134</v>
      </c>
      <c r="CA1129">
        <v>4</v>
      </c>
      <c r="CB1129" t="s">
        <v>9625</v>
      </c>
      <c r="CC1129" t="s">
        <v>9457</v>
      </c>
      <c r="CE1129" t="s">
        <v>116</v>
      </c>
      <c r="CF1129" t="s">
        <v>117</v>
      </c>
      <c r="CG1129">
        <v>96950</v>
      </c>
      <c r="CH1129" s="3">
        <v>14.68</v>
      </c>
      <c r="CJ1129" s="3">
        <v>22.02</v>
      </c>
      <c r="CL1129" t="s">
        <v>132</v>
      </c>
      <c r="CM1129" t="s">
        <v>509</v>
      </c>
      <c r="CN1129" t="s">
        <v>133</v>
      </c>
      <c r="CP1129" t="s">
        <v>111</v>
      </c>
      <c r="CQ1129" t="s">
        <v>134</v>
      </c>
      <c r="CR1129" t="s">
        <v>111</v>
      </c>
      <c r="CS1129" t="s">
        <v>134</v>
      </c>
      <c r="CT1129" t="s">
        <v>119</v>
      </c>
      <c r="CU1129" t="s">
        <v>134</v>
      </c>
      <c r="CV1129" t="s">
        <v>119</v>
      </c>
      <c r="CW1129" t="s">
        <v>793</v>
      </c>
      <c r="CX1129">
        <v>16703227461</v>
      </c>
      <c r="CY1129" t="s">
        <v>9452</v>
      </c>
      <c r="CZ1129" t="s">
        <v>119</v>
      </c>
      <c r="DA1129" t="s">
        <v>134</v>
      </c>
      <c r="DB1129" t="s">
        <v>111</v>
      </c>
      <c r="DC1129" t="s">
        <v>9449</v>
      </c>
      <c r="DD1129" t="s">
        <v>9450</v>
      </c>
      <c r="DE1129" t="s">
        <v>292</v>
      </c>
      <c r="DF1129" t="s">
        <v>9446</v>
      </c>
      <c r="DG1129" t="s">
        <v>9452</v>
      </c>
    </row>
    <row r="1130" spans="1:111" ht="15" customHeight="1" x14ac:dyDescent="0.25">
      <c r="A1130" t="s">
        <v>9445</v>
      </c>
      <c r="B1130" t="s">
        <v>137</v>
      </c>
      <c r="C1130" s="1">
        <v>44168.254650000003</v>
      </c>
      <c r="D1130" s="1">
        <v>44210</v>
      </c>
      <c r="E1130" t="s">
        <v>138</v>
      </c>
      <c r="F1130" s="1">
        <v>44255.791666666664</v>
      </c>
      <c r="G1130" t="s">
        <v>134</v>
      </c>
      <c r="H1130" t="s">
        <v>111</v>
      </c>
      <c r="I1130" t="s">
        <v>111</v>
      </c>
      <c r="J1130" t="s">
        <v>9446</v>
      </c>
      <c r="K1130" t="s">
        <v>9447</v>
      </c>
      <c r="L1130" t="s">
        <v>9448</v>
      </c>
      <c r="M1130" t="s">
        <v>708</v>
      </c>
      <c r="N1130" t="s">
        <v>116</v>
      </c>
      <c r="O1130" t="s">
        <v>117</v>
      </c>
      <c r="P1130">
        <v>96960</v>
      </c>
      <c r="Q1130" t="s">
        <v>118</v>
      </c>
      <c r="R1130" t="s">
        <v>509</v>
      </c>
      <c r="S1130">
        <v>16703227461</v>
      </c>
      <c r="U1130">
        <v>236220</v>
      </c>
      <c r="V1130" t="s">
        <v>120</v>
      </c>
      <c r="X1130" t="s">
        <v>9449</v>
      </c>
      <c r="Y1130" t="s">
        <v>9450</v>
      </c>
      <c r="Z1130" t="s">
        <v>9451</v>
      </c>
      <c r="AA1130" t="s">
        <v>1737</v>
      </c>
      <c r="AB1130" t="s">
        <v>9448</v>
      </c>
      <c r="AC1130" t="s">
        <v>708</v>
      </c>
      <c r="AD1130" t="s">
        <v>116</v>
      </c>
      <c r="AE1130" t="s">
        <v>117</v>
      </c>
      <c r="AF1130">
        <v>96960</v>
      </c>
      <c r="AG1130" t="s">
        <v>118</v>
      </c>
      <c r="AH1130" t="s">
        <v>509</v>
      </c>
      <c r="AI1130">
        <v>16703227461</v>
      </c>
      <c r="AK1130" t="s">
        <v>9452</v>
      </c>
      <c r="BC1130" t="str">
        <f>"51-9111.00"</f>
        <v>51-9111.00</v>
      </c>
      <c r="BD1130" t="s">
        <v>9453</v>
      </c>
      <c r="BE1130" t="s">
        <v>9454</v>
      </c>
      <c r="BF1130" t="s">
        <v>9455</v>
      </c>
      <c r="BG1130">
        <v>1</v>
      </c>
      <c r="BH1130">
        <v>1</v>
      </c>
      <c r="BI1130" s="1">
        <v>44256</v>
      </c>
      <c r="BJ1130" s="1">
        <v>44620</v>
      </c>
      <c r="BK1130" s="1">
        <v>44256</v>
      </c>
      <c r="BL1130" s="1">
        <v>44620</v>
      </c>
      <c r="BM1130">
        <v>40</v>
      </c>
      <c r="BN1130">
        <v>0</v>
      </c>
      <c r="BO1130">
        <v>8</v>
      </c>
      <c r="BP1130">
        <v>8</v>
      </c>
      <c r="BQ1130">
        <v>8</v>
      </c>
      <c r="BR1130">
        <v>8</v>
      </c>
      <c r="BS1130">
        <v>8</v>
      </c>
      <c r="BT1130">
        <v>0</v>
      </c>
      <c r="BU1130" t="str">
        <f t="shared" si="59"/>
        <v>8:00 AM</v>
      </c>
      <c r="BV1130" t="str">
        <f>"5:00 PM"</f>
        <v>5:00 PM</v>
      </c>
      <c r="BW1130" t="s">
        <v>128</v>
      </c>
      <c r="BX1130">
        <v>0</v>
      </c>
      <c r="BY1130">
        <v>12</v>
      </c>
      <c r="BZ1130" t="s">
        <v>134</v>
      </c>
      <c r="CA1130">
        <v>4</v>
      </c>
      <c r="CB1130" t="s">
        <v>9456</v>
      </c>
      <c r="CC1130" t="s">
        <v>9457</v>
      </c>
      <c r="CE1130" t="s">
        <v>116</v>
      </c>
      <c r="CF1130" t="s">
        <v>117</v>
      </c>
      <c r="CG1130">
        <v>96950</v>
      </c>
      <c r="CH1130" s="3">
        <v>9.0500000000000007</v>
      </c>
      <c r="CJ1130" s="3">
        <v>13.58</v>
      </c>
      <c r="CL1130" t="s">
        <v>132</v>
      </c>
      <c r="CM1130" t="s">
        <v>509</v>
      </c>
      <c r="CN1130" t="s">
        <v>133</v>
      </c>
      <c r="CP1130" t="s">
        <v>111</v>
      </c>
      <c r="CQ1130" t="s">
        <v>134</v>
      </c>
      <c r="CR1130" t="s">
        <v>111</v>
      </c>
      <c r="CS1130" t="s">
        <v>134</v>
      </c>
      <c r="CT1130" t="s">
        <v>119</v>
      </c>
      <c r="CU1130" t="s">
        <v>134</v>
      </c>
      <c r="CV1130" t="s">
        <v>119</v>
      </c>
      <c r="CW1130" t="s">
        <v>793</v>
      </c>
      <c r="CX1130">
        <v>16703227461</v>
      </c>
      <c r="CY1130" t="s">
        <v>9452</v>
      </c>
      <c r="CZ1130" t="s">
        <v>119</v>
      </c>
      <c r="DA1130" t="s">
        <v>134</v>
      </c>
      <c r="DB1130" t="s">
        <v>111</v>
      </c>
      <c r="DC1130" t="s">
        <v>9449</v>
      </c>
      <c r="DD1130" t="s">
        <v>9450</v>
      </c>
      <c r="DE1130" t="s">
        <v>292</v>
      </c>
      <c r="DF1130" t="s">
        <v>9446</v>
      </c>
      <c r="DG1130" t="s">
        <v>9452</v>
      </c>
    </row>
    <row r="1131" spans="1:111" ht="15" customHeight="1" x14ac:dyDescent="0.25">
      <c r="A1131" t="s">
        <v>9527</v>
      </c>
      <c r="B1131" t="s">
        <v>109</v>
      </c>
      <c r="C1131" s="1">
        <v>44168.871168055557</v>
      </c>
      <c r="D1131" s="1">
        <v>44208</v>
      </c>
      <c r="E1131" t="s">
        <v>110</v>
      </c>
      <c r="G1131" t="s">
        <v>134</v>
      </c>
      <c r="H1131" t="s">
        <v>134</v>
      </c>
      <c r="I1131" t="s">
        <v>111</v>
      </c>
      <c r="J1131" t="s">
        <v>1529</v>
      </c>
      <c r="K1131" t="s">
        <v>7044</v>
      </c>
      <c r="L1131" t="s">
        <v>5130</v>
      </c>
      <c r="M1131" t="s">
        <v>1535</v>
      </c>
      <c r="N1131" t="s">
        <v>116</v>
      </c>
      <c r="O1131" t="s">
        <v>117</v>
      </c>
      <c r="P1131">
        <v>96950</v>
      </c>
      <c r="Q1131" t="s">
        <v>118</v>
      </c>
      <c r="S1131">
        <v>16707838292</v>
      </c>
      <c r="U1131">
        <v>722511</v>
      </c>
      <c r="V1131" t="s">
        <v>120</v>
      </c>
      <c r="X1131" t="s">
        <v>1533</v>
      </c>
      <c r="Y1131" t="s">
        <v>1534</v>
      </c>
      <c r="AA1131" t="s">
        <v>342</v>
      </c>
      <c r="AB1131" t="s">
        <v>5129</v>
      </c>
      <c r="AC1131" t="s">
        <v>1535</v>
      </c>
      <c r="AD1131" t="s">
        <v>116</v>
      </c>
      <c r="AE1131" t="s">
        <v>117</v>
      </c>
      <c r="AF1131">
        <v>96950</v>
      </c>
      <c r="AG1131" t="s">
        <v>118</v>
      </c>
      <c r="AI1131">
        <v>16707838292</v>
      </c>
      <c r="AK1131" t="s">
        <v>1536</v>
      </c>
      <c r="BC1131" t="str">
        <f>"43-3031.00"</f>
        <v>43-3031.00</v>
      </c>
      <c r="BD1131" t="s">
        <v>176</v>
      </c>
      <c r="BE1131" t="s">
        <v>9528</v>
      </c>
      <c r="BF1131" t="s">
        <v>9529</v>
      </c>
      <c r="BG1131">
        <v>1</v>
      </c>
      <c r="BI1131" s="1">
        <v>44105</v>
      </c>
      <c r="BJ1131" s="1">
        <v>44469</v>
      </c>
      <c r="BM1131">
        <v>40</v>
      </c>
      <c r="BN1131">
        <v>0</v>
      </c>
      <c r="BO1131">
        <v>8</v>
      </c>
      <c r="BP1131">
        <v>8</v>
      </c>
      <c r="BQ1131">
        <v>8</v>
      </c>
      <c r="BR1131">
        <v>8</v>
      </c>
      <c r="BS1131">
        <v>8</v>
      </c>
      <c r="BT1131">
        <v>0</v>
      </c>
      <c r="BU1131" t="str">
        <f t="shared" si="59"/>
        <v>8:00 AM</v>
      </c>
      <c r="BV1131" t="str">
        <f>"5:00 PM"</f>
        <v>5:00 PM</v>
      </c>
      <c r="BW1131" t="s">
        <v>349</v>
      </c>
      <c r="BX1131">
        <v>0</v>
      </c>
      <c r="BY1131">
        <v>6</v>
      </c>
      <c r="BZ1131" t="s">
        <v>111</v>
      </c>
      <c r="CA1131">
        <v>0</v>
      </c>
      <c r="CB1131" t="s">
        <v>119</v>
      </c>
      <c r="CC1131" t="s">
        <v>5130</v>
      </c>
      <c r="CD1131" t="s">
        <v>1535</v>
      </c>
      <c r="CE1131" t="s">
        <v>116</v>
      </c>
      <c r="CF1131" t="s">
        <v>117</v>
      </c>
      <c r="CG1131">
        <v>96950</v>
      </c>
      <c r="CH1131" s="3">
        <v>9.49</v>
      </c>
      <c r="CI1131" s="3">
        <v>9.49</v>
      </c>
      <c r="CJ1131" s="3">
        <v>14.24</v>
      </c>
      <c r="CK1131" s="3">
        <v>14.24</v>
      </c>
      <c r="CL1131" t="s">
        <v>132</v>
      </c>
      <c r="CN1131" t="s">
        <v>133</v>
      </c>
      <c r="CP1131" t="s">
        <v>111</v>
      </c>
      <c r="CQ1131" t="s">
        <v>134</v>
      </c>
      <c r="CR1131" t="s">
        <v>111</v>
      </c>
      <c r="CS1131" t="s">
        <v>134</v>
      </c>
      <c r="CT1131" t="s">
        <v>119</v>
      </c>
      <c r="CU1131" t="s">
        <v>134</v>
      </c>
      <c r="CV1131" t="s">
        <v>119</v>
      </c>
      <c r="CW1131" t="s">
        <v>1539</v>
      </c>
      <c r="CX1131">
        <v>16707838292</v>
      </c>
      <c r="CY1131" t="s">
        <v>1536</v>
      </c>
      <c r="CZ1131" t="s">
        <v>119</v>
      </c>
      <c r="DA1131" t="s">
        <v>134</v>
      </c>
      <c r="DB1131" t="s">
        <v>111</v>
      </c>
    </row>
    <row r="1132" spans="1:111" ht="15" customHeight="1" x14ac:dyDescent="0.25">
      <c r="A1132" t="s">
        <v>7043</v>
      </c>
      <c r="B1132" t="s">
        <v>137</v>
      </c>
      <c r="C1132" s="1">
        <v>44168.872189814814</v>
      </c>
      <c r="D1132" s="1">
        <v>44207</v>
      </c>
      <c r="E1132" t="s">
        <v>110</v>
      </c>
      <c r="G1132" t="s">
        <v>134</v>
      </c>
      <c r="H1132" t="s">
        <v>134</v>
      </c>
      <c r="I1132" t="s">
        <v>111</v>
      </c>
      <c r="J1132" t="s">
        <v>1529</v>
      </c>
      <c r="K1132" t="s">
        <v>7044</v>
      </c>
      <c r="L1132" t="s">
        <v>5130</v>
      </c>
      <c r="M1132" t="s">
        <v>1535</v>
      </c>
      <c r="N1132" t="s">
        <v>116</v>
      </c>
      <c r="O1132" t="s">
        <v>117</v>
      </c>
      <c r="P1132">
        <v>96950</v>
      </c>
      <c r="Q1132" t="s">
        <v>118</v>
      </c>
      <c r="S1132">
        <v>16707838292</v>
      </c>
      <c r="U1132">
        <v>722511</v>
      </c>
      <c r="V1132" t="s">
        <v>120</v>
      </c>
      <c r="X1132" t="s">
        <v>1533</v>
      </c>
      <c r="Y1132" t="s">
        <v>1534</v>
      </c>
      <c r="Z1132" t="s">
        <v>4488</v>
      </c>
      <c r="AA1132" t="s">
        <v>342</v>
      </c>
      <c r="AB1132" t="s">
        <v>1531</v>
      </c>
      <c r="AC1132" t="s">
        <v>1535</v>
      </c>
      <c r="AD1132" t="s">
        <v>116</v>
      </c>
      <c r="AE1132" t="s">
        <v>117</v>
      </c>
      <c r="AF1132">
        <v>96950</v>
      </c>
      <c r="AG1132" t="s">
        <v>118</v>
      </c>
      <c r="AI1132">
        <v>16707838292</v>
      </c>
      <c r="AK1132" t="s">
        <v>1536</v>
      </c>
      <c r="BC1132" t="str">
        <f>"35-2014.00"</f>
        <v>35-2014.00</v>
      </c>
      <c r="BD1132" t="s">
        <v>393</v>
      </c>
      <c r="BE1132" t="s">
        <v>7045</v>
      </c>
      <c r="BF1132" t="s">
        <v>395</v>
      </c>
      <c r="BG1132">
        <v>5</v>
      </c>
      <c r="BH1132">
        <v>5</v>
      </c>
      <c r="BI1132" s="1">
        <v>44105</v>
      </c>
      <c r="BJ1132" s="1">
        <v>44469</v>
      </c>
      <c r="BK1132" s="1">
        <v>44207</v>
      </c>
      <c r="BL1132" s="1">
        <v>44469</v>
      </c>
      <c r="BM1132">
        <v>40</v>
      </c>
      <c r="BN1132">
        <v>8</v>
      </c>
      <c r="BO1132">
        <v>0</v>
      </c>
      <c r="BP1132">
        <v>8</v>
      </c>
      <c r="BQ1132">
        <v>8</v>
      </c>
      <c r="BR1132">
        <v>0</v>
      </c>
      <c r="BS1132">
        <v>8</v>
      </c>
      <c r="BT1132">
        <v>8</v>
      </c>
      <c r="BU1132" t="str">
        <f>"3:00 AM"</f>
        <v>3:00 AM</v>
      </c>
      <c r="BV1132" t="str">
        <f>"12:00 PM"</f>
        <v>12:00 PM</v>
      </c>
      <c r="BW1132" t="s">
        <v>128</v>
      </c>
      <c r="BX1132">
        <v>0</v>
      </c>
      <c r="BY1132">
        <v>12</v>
      </c>
      <c r="BZ1132" t="s">
        <v>111</v>
      </c>
      <c r="CA1132">
        <v>0</v>
      </c>
      <c r="CB1132" t="s">
        <v>7046</v>
      </c>
      <c r="CC1132" t="s">
        <v>5130</v>
      </c>
      <c r="CD1132" t="s">
        <v>1535</v>
      </c>
      <c r="CE1132" t="s">
        <v>116</v>
      </c>
      <c r="CF1132" t="s">
        <v>117</v>
      </c>
      <c r="CG1132">
        <v>96950</v>
      </c>
      <c r="CH1132" s="3">
        <v>8.68</v>
      </c>
      <c r="CI1132" s="3">
        <v>8.68</v>
      </c>
      <c r="CJ1132" s="3">
        <v>13.02</v>
      </c>
      <c r="CK1132" s="3">
        <v>13.02</v>
      </c>
      <c r="CL1132" t="s">
        <v>132</v>
      </c>
      <c r="CN1132" t="s">
        <v>133</v>
      </c>
      <c r="CP1132" t="s">
        <v>111</v>
      </c>
      <c r="CQ1132" t="s">
        <v>134</v>
      </c>
      <c r="CR1132" t="s">
        <v>111</v>
      </c>
      <c r="CS1132" t="s">
        <v>134</v>
      </c>
      <c r="CT1132" t="s">
        <v>119</v>
      </c>
      <c r="CU1132" t="s">
        <v>134</v>
      </c>
      <c r="CV1132" t="s">
        <v>119</v>
      </c>
      <c r="CW1132" t="s">
        <v>1539</v>
      </c>
      <c r="CX1132">
        <v>16707838292</v>
      </c>
      <c r="CY1132" t="s">
        <v>1536</v>
      </c>
      <c r="CZ1132" t="s">
        <v>119</v>
      </c>
      <c r="DA1132" t="s">
        <v>134</v>
      </c>
      <c r="DB1132" t="s">
        <v>111</v>
      </c>
    </row>
    <row r="1133" spans="1:111" ht="15" customHeight="1" x14ac:dyDescent="0.25">
      <c r="A1133" t="s">
        <v>1528</v>
      </c>
      <c r="B1133" t="s">
        <v>137</v>
      </c>
      <c r="C1133" s="1">
        <v>44168.87323125</v>
      </c>
      <c r="D1133" s="1">
        <v>44207</v>
      </c>
      <c r="E1133" t="s">
        <v>110</v>
      </c>
      <c r="G1133" t="s">
        <v>134</v>
      </c>
      <c r="H1133" t="s">
        <v>134</v>
      </c>
      <c r="I1133" t="s">
        <v>111</v>
      </c>
      <c r="J1133" t="s">
        <v>1529</v>
      </c>
      <c r="K1133" t="s">
        <v>1530</v>
      </c>
      <c r="L1133" t="s">
        <v>1531</v>
      </c>
      <c r="M1133" t="s">
        <v>1532</v>
      </c>
      <c r="N1133" t="s">
        <v>344</v>
      </c>
      <c r="O1133" t="s">
        <v>117</v>
      </c>
      <c r="P1133">
        <v>96950</v>
      </c>
      <c r="Q1133" t="s">
        <v>118</v>
      </c>
      <c r="S1133">
        <v>16702330327</v>
      </c>
      <c r="U1133">
        <v>722511</v>
      </c>
      <c r="V1133" t="s">
        <v>120</v>
      </c>
      <c r="X1133" t="s">
        <v>1533</v>
      </c>
      <c r="Y1133" t="s">
        <v>1534</v>
      </c>
      <c r="AA1133" t="s">
        <v>342</v>
      </c>
      <c r="AB1133" t="s">
        <v>1531</v>
      </c>
      <c r="AC1133" t="s">
        <v>1535</v>
      </c>
      <c r="AD1133" t="s">
        <v>116</v>
      </c>
      <c r="AE1133" t="s">
        <v>117</v>
      </c>
      <c r="AF1133">
        <v>96950</v>
      </c>
      <c r="AG1133" t="s">
        <v>118</v>
      </c>
      <c r="AI1133">
        <v>16707838292</v>
      </c>
      <c r="AK1133" t="s">
        <v>1536</v>
      </c>
      <c r="BC1133" t="str">
        <f>"51-3011.00"</f>
        <v>51-3011.00</v>
      </c>
      <c r="BD1133" t="s">
        <v>377</v>
      </c>
      <c r="BE1133" t="s">
        <v>1537</v>
      </c>
      <c r="BF1133" t="s">
        <v>1538</v>
      </c>
      <c r="BG1133">
        <v>2</v>
      </c>
      <c r="BH1133">
        <v>2</v>
      </c>
      <c r="BI1133" s="1">
        <v>44105</v>
      </c>
      <c r="BJ1133" s="1">
        <v>44469</v>
      </c>
      <c r="BK1133" s="1">
        <v>44207</v>
      </c>
      <c r="BL1133" s="1">
        <v>44469</v>
      </c>
      <c r="BM1133">
        <v>40</v>
      </c>
      <c r="BN1133">
        <v>0</v>
      </c>
      <c r="BO1133">
        <v>8</v>
      </c>
      <c r="BP1133">
        <v>8</v>
      </c>
      <c r="BQ1133">
        <v>8</v>
      </c>
      <c r="BR1133">
        <v>0</v>
      </c>
      <c r="BS1133">
        <v>8</v>
      </c>
      <c r="BT1133">
        <v>8</v>
      </c>
      <c r="BU1133" t="str">
        <f>"6:00 AM"</f>
        <v>6:00 AM</v>
      </c>
      <c r="BV1133" t="str">
        <f>"3:00 PM"</f>
        <v>3:00 PM</v>
      </c>
      <c r="BW1133" t="s">
        <v>128</v>
      </c>
      <c r="BX1133">
        <v>0</v>
      </c>
      <c r="BY1133">
        <v>12</v>
      </c>
      <c r="BZ1133" t="s">
        <v>111</v>
      </c>
      <c r="CA1133">
        <v>0</v>
      </c>
      <c r="CB1133" t="s">
        <v>119</v>
      </c>
      <c r="CC1133" t="s">
        <v>1531</v>
      </c>
      <c r="CD1133" t="s">
        <v>1532</v>
      </c>
      <c r="CE1133" t="s">
        <v>344</v>
      </c>
      <c r="CF1133" t="s">
        <v>117</v>
      </c>
      <c r="CG1133">
        <v>96950</v>
      </c>
      <c r="CH1133" s="3">
        <v>7.9</v>
      </c>
      <c r="CI1133" s="3">
        <v>7.9</v>
      </c>
      <c r="CJ1133" s="3">
        <v>11.85</v>
      </c>
      <c r="CK1133" s="3">
        <v>11.85</v>
      </c>
      <c r="CL1133" t="s">
        <v>132</v>
      </c>
      <c r="CN1133" t="s">
        <v>133</v>
      </c>
      <c r="CP1133" t="s">
        <v>111</v>
      </c>
      <c r="CQ1133" t="s">
        <v>134</v>
      </c>
      <c r="CR1133" t="s">
        <v>111</v>
      </c>
      <c r="CS1133" t="s">
        <v>134</v>
      </c>
      <c r="CT1133" t="s">
        <v>119</v>
      </c>
      <c r="CU1133" t="s">
        <v>134</v>
      </c>
      <c r="CV1133" t="s">
        <v>119</v>
      </c>
      <c r="CW1133" t="s">
        <v>1539</v>
      </c>
      <c r="CX1133">
        <v>16707838292</v>
      </c>
      <c r="CY1133" t="s">
        <v>1536</v>
      </c>
      <c r="CZ1133" t="s">
        <v>119</v>
      </c>
      <c r="DA1133" t="s">
        <v>134</v>
      </c>
      <c r="DB1133" t="s">
        <v>111</v>
      </c>
    </row>
    <row r="1134" spans="1:111" ht="15" customHeight="1" x14ac:dyDescent="0.25">
      <c r="A1134" t="s">
        <v>6345</v>
      </c>
      <c r="B1134" t="s">
        <v>137</v>
      </c>
      <c r="C1134" s="1">
        <v>44168.993592129627</v>
      </c>
      <c r="D1134" s="1">
        <v>44222</v>
      </c>
      <c r="E1134" t="s">
        <v>110</v>
      </c>
      <c r="G1134" t="s">
        <v>134</v>
      </c>
      <c r="H1134" t="s">
        <v>111</v>
      </c>
      <c r="I1134" t="s">
        <v>111</v>
      </c>
      <c r="J1134" t="s">
        <v>6346</v>
      </c>
      <c r="K1134" t="s">
        <v>6347</v>
      </c>
      <c r="L1134" t="s">
        <v>6348</v>
      </c>
      <c r="M1134" t="s">
        <v>6349</v>
      </c>
      <c r="N1134" t="s">
        <v>116</v>
      </c>
      <c r="O1134" t="s">
        <v>117</v>
      </c>
      <c r="P1134">
        <v>96950</v>
      </c>
      <c r="Q1134" t="s">
        <v>118</v>
      </c>
      <c r="S1134">
        <v>16702355379</v>
      </c>
      <c r="U1134">
        <v>72251</v>
      </c>
      <c r="V1134" t="s">
        <v>120</v>
      </c>
      <c r="X1134" t="s">
        <v>6350</v>
      </c>
      <c r="Y1134" t="s">
        <v>6351</v>
      </c>
      <c r="Z1134" t="s">
        <v>6352</v>
      </c>
      <c r="AA1134" t="s">
        <v>333</v>
      </c>
      <c r="AB1134" t="s">
        <v>6348</v>
      </c>
      <c r="AC1134" t="s">
        <v>6349</v>
      </c>
      <c r="AD1134" t="s">
        <v>116</v>
      </c>
      <c r="AE1134" t="s">
        <v>117</v>
      </c>
      <c r="AF1134">
        <v>96950</v>
      </c>
      <c r="AG1134" t="s">
        <v>118</v>
      </c>
      <c r="AI1134">
        <v>16702355379</v>
      </c>
      <c r="AK1134" t="s">
        <v>6353</v>
      </c>
      <c r="BC1134" t="str">
        <f>"11-9051.00"</f>
        <v>11-9051.00</v>
      </c>
      <c r="BD1134" t="s">
        <v>1950</v>
      </c>
      <c r="BE1134" t="s">
        <v>6354</v>
      </c>
      <c r="BF1134" t="s">
        <v>6355</v>
      </c>
      <c r="BG1134">
        <v>1</v>
      </c>
      <c r="BH1134">
        <v>1</v>
      </c>
      <c r="BI1134" s="1">
        <v>44287</v>
      </c>
      <c r="BJ1134" s="1">
        <v>45382</v>
      </c>
      <c r="BK1134" s="1">
        <v>44287</v>
      </c>
      <c r="BL1134" s="1">
        <v>45382</v>
      </c>
      <c r="BM1134">
        <v>35</v>
      </c>
      <c r="BN1134">
        <v>0</v>
      </c>
      <c r="BO1134">
        <v>7</v>
      </c>
      <c r="BP1134">
        <v>7</v>
      </c>
      <c r="BQ1134">
        <v>7</v>
      </c>
      <c r="BR1134">
        <v>7</v>
      </c>
      <c r="BS1134">
        <v>7</v>
      </c>
      <c r="BT1134">
        <v>0</v>
      </c>
      <c r="BU1134" t="str">
        <f>"9:00 AM"</f>
        <v>9:00 AM</v>
      </c>
      <c r="BV1134" t="str">
        <f>"5:00 PM"</f>
        <v>5:00 PM</v>
      </c>
      <c r="BW1134" t="s">
        <v>128</v>
      </c>
      <c r="BX1134">
        <v>0</v>
      </c>
      <c r="BY1134">
        <v>12</v>
      </c>
      <c r="BZ1134" t="s">
        <v>134</v>
      </c>
      <c r="CA1134">
        <v>20</v>
      </c>
      <c r="CB1134" s="2" t="s">
        <v>6356</v>
      </c>
      <c r="CC1134" t="s">
        <v>6348</v>
      </c>
      <c r="CD1134" t="s">
        <v>6349</v>
      </c>
      <c r="CE1134" t="s">
        <v>116</v>
      </c>
      <c r="CF1134" t="s">
        <v>117</v>
      </c>
      <c r="CG1134">
        <v>96950</v>
      </c>
      <c r="CH1134" s="3">
        <v>19.309999999999999</v>
      </c>
      <c r="CI1134" s="3">
        <v>19.309999999999999</v>
      </c>
      <c r="CL1134" t="s">
        <v>132</v>
      </c>
      <c r="CM1134" t="s">
        <v>509</v>
      </c>
      <c r="CN1134" t="s">
        <v>133</v>
      </c>
      <c r="CP1134" t="s">
        <v>111</v>
      </c>
      <c r="CQ1134" t="s">
        <v>134</v>
      </c>
      <c r="CR1134" t="s">
        <v>111</v>
      </c>
      <c r="CS1134" t="s">
        <v>111</v>
      </c>
      <c r="CT1134" t="s">
        <v>119</v>
      </c>
      <c r="CU1134" t="s">
        <v>134</v>
      </c>
      <c r="CV1134" t="s">
        <v>119</v>
      </c>
      <c r="CW1134" t="s">
        <v>6357</v>
      </c>
      <c r="CX1134">
        <v>16702355379</v>
      </c>
      <c r="CY1134" t="s">
        <v>6358</v>
      </c>
      <c r="CZ1134" t="s">
        <v>6359</v>
      </c>
      <c r="DA1134" t="s">
        <v>134</v>
      </c>
      <c r="DB1134" t="s">
        <v>111</v>
      </c>
      <c r="DF1134" t="s">
        <v>509</v>
      </c>
      <c r="DG1134" t="s">
        <v>119</v>
      </c>
    </row>
    <row r="1135" spans="1:111" ht="15" customHeight="1" x14ac:dyDescent="0.25">
      <c r="A1135" t="s">
        <v>7141</v>
      </c>
      <c r="B1135" t="s">
        <v>109</v>
      </c>
      <c r="C1135" s="1">
        <v>44170.321627199075</v>
      </c>
      <c r="D1135" s="1">
        <v>44225</v>
      </c>
      <c r="E1135" t="s">
        <v>110</v>
      </c>
      <c r="G1135" t="s">
        <v>111</v>
      </c>
      <c r="H1135" t="s">
        <v>134</v>
      </c>
      <c r="I1135" t="s">
        <v>111</v>
      </c>
      <c r="J1135" t="s">
        <v>2440</v>
      </c>
      <c r="K1135" t="s">
        <v>2441</v>
      </c>
      <c r="L1135" t="s">
        <v>2442</v>
      </c>
      <c r="M1135" t="s">
        <v>2443</v>
      </c>
      <c r="N1135" t="s">
        <v>154</v>
      </c>
      <c r="O1135" t="s">
        <v>117</v>
      </c>
      <c r="P1135">
        <v>96950</v>
      </c>
      <c r="Q1135" t="s">
        <v>118</v>
      </c>
      <c r="S1135">
        <v>16702859600</v>
      </c>
      <c r="U1135">
        <v>445299</v>
      </c>
      <c r="V1135" t="s">
        <v>120</v>
      </c>
      <c r="X1135" t="s">
        <v>2444</v>
      </c>
      <c r="Y1135" t="s">
        <v>2445</v>
      </c>
      <c r="Z1135" t="s">
        <v>849</v>
      </c>
      <c r="AA1135" t="s">
        <v>598</v>
      </c>
      <c r="AB1135" t="s">
        <v>2442</v>
      </c>
      <c r="AC1135" t="s">
        <v>344</v>
      </c>
      <c r="AD1135" t="s">
        <v>154</v>
      </c>
      <c r="AE1135" t="s">
        <v>117</v>
      </c>
      <c r="AF1135">
        <v>96950</v>
      </c>
      <c r="AG1135" t="s">
        <v>118</v>
      </c>
      <c r="AI1135">
        <v>16707837461</v>
      </c>
      <c r="AK1135" t="s">
        <v>1280</v>
      </c>
      <c r="BC1135" t="str">
        <f>"35-2011.00"</f>
        <v>35-2011.00</v>
      </c>
      <c r="BD1135" t="s">
        <v>2446</v>
      </c>
      <c r="BE1135" t="s">
        <v>2447</v>
      </c>
      <c r="BF1135" t="s">
        <v>749</v>
      </c>
      <c r="BG1135">
        <v>2</v>
      </c>
      <c r="BI1135" s="1">
        <v>44192</v>
      </c>
      <c r="BJ1135" s="1">
        <v>44556</v>
      </c>
      <c r="BM1135">
        <v>40</v>
      </c>
      <c r="BN1135">
        <v>0</v>
      </c>
      <c r="BO1135">
        <v>8</v>
      </c>
      <c r="BP1135">
        <v>8</v>
      </c>
      <c r="BQ1135">
        <v>8</v>
      </c>
      <c r="BR1135">
        <v>8</v>
      </c>
      <c r="BS1135">
        <v>8</v>
      </c>
      <c r="BT1135">
        <v>0</v>
      </c>
      <c r="BU1135" t="str">
        <f>"9:00 AM"</f>
        <v>9:00 AM</v>
      </c>
      <c r="BV1135" t="str">
        <f>"6:00 PM"</f>
        <v>6:00 PM</v>
      </c>
      <c r="BW1135" t="s">
        <v>128</v>
      </c>
      <c r="BX1135">
        <v>0</v>
      </c>
      <c r="BY1135">
        <v>3</v>
      </c>
      <c r="BZ1135" t="s">
        <v>111</v>
      </c>
      <c r="CA1135">
        <v>0</v>
      </c>
      <c r="CB1135" t="s">
        <v>7142</v>
      </c>
      <c r="CC1135" t="s">
        <v>2443</v>
      </c>
      <c r="CD1135" t="s">
        <v>2442</v>
      </c>
      <c r="CE1135" t="s">
        <v>154</v>
      </c>
      <c r="CF1135" t="s">
        <v>117</v>
      </c>
      <c r="CG1135">
        <v>96950</v>
      </c>
      <c r="CH1135" s="3">
        <v>8.81</v>
      </c>
      <c r="CI1135" s="3">
        <v>8.81</v>
      </c>
      <c r="CJ1135" s="3">
        <v>13.21</v>
      </c>
      <c r="CK1135" s="3">
        <v>13.21</v>
      </c>
      <c r="CL1135" t="s">
        <v>132</v>
      </c>
      <c r="CM1135" t="s">
        <v>4458</v>
      </c>
      <c r="CN1135" t="s">
        <v>133</v>
      </c>
      <c r="CP1135" t="s">
        <v>111</v>
      </c>
      <c r="CQ1135" t="s">
        <v>134</v>
      </c>
      <c r="CR1135" t="s">
        <v>134</v>
      </c>
      <c r="CS1135" t="s">
        <v>134</v>
      </c>
      <c r="CT1135" t="s">
        <v>119</v>
      </c>
      <c r="CU1135" t="s">
        <v>134</v>
      </c>
      <c r="CV1135" t="s">
        <v>119</v>
      </c>
      <c r="CW1135" t="s">
        <v>1285</v>
      </c>
      <c r="CX1135">
        <v>16707837461</v>
      </c>
      <c r="CY1135" t="s">
        <v>1280</v>
      </c>
      <c r="CZ1135" t="s">
        <v>1178</v>
      </c>
      <c r="DA1135" t="s">
        <v>134</v>
      </c>
      <c r="DB1135" t="s">
        <v>111</v>
      </c>
    </row>
    <row r="1136" spans="1:111" ht="15" customHeight="1" x14ac:dyDescent="0.25">
      <c r="A1136" t="s">
        <v>3751</v>
      </c>
      <c r="B1136" t="s">
        <v>137</v>
      </c>
      <c r="C1136" s="1">
        <v>44171.036288541669</v>
      </c>
      <c r="D1136" s="1">
        <v>44217</v>
      </c>
      <c r="E1136" t="s">
        <v>110</v>
      </c>
      <c r="G1136" t="s">
        <v>111</v>
      </c>
      <c r="H1136" t="s">
        <v>111</v>
      </c>
      <c r="I1136" t="s">
        <v>111</v>
      </c>
      <c r="J1136" t="s">
        <v>3752</v>
      </c>
      <c r="K1136" t="s">
        <v>3753</v>
      </c>
      <c r="L1136" t="s">
        <v>3754</v>
      </c>
      <c r="M1136" t="s">
        <v>3755</v>
      </c>
      <c r="N1136" t="s">
        <v>116</v>
      </c>
      <c r="O1136" t="s">
        <v>117</v>
      </c>
      <c r="P1136">
        <v>96950</v>
      </c>
      <c r="Q1136" t="s">
        <v>118</v>
      </c>
      <c r="R1136" t="s">
        <v>286</v>
      </c>
      <c r="S1136">
        <v>16706702352</v>
      </c>
      <c r="U1136">
        <v>561320</v>
      </c>
      <c r="V1136" t="s">
        <v>120</v>
      </c>
      <c r="X1136" t="s">
        <v>3756</v>
      </c>
      <c r="Y1136" t="s">
        <v>3757</v>
      </c>
      <c r="Z1136" t="s">
        <v>465</v>
      </c>
      <c r="AA1136">
        <v>6702352743</v>
      </c>
      <c r="AB1136" t="s">
        <v>3754</v>
      </c>
      <c r="AC1136" t="s">
        <v>3755</v>
      </c>
      <c r="AD1136" t="s">
        <v>116</v>
      </c>
      <c r="AE1136" t="s">
        <v>117</v>
      </c>
      <c r="AF1136">
        <v>96950</v>
      </c>
      <c r="AG1136" t="s">
        <v>118</v>
      </c>
      <c r="AH1136" t="s">
        <v>286</v>
      </c>
      <c r="AI1136">
        <v>16702352743</v>
      </c>
      <c r="AK1136" t="s">
        <v>3758</v>
      </c>
      <c r="BC1136" t="str">
        <f>"49-9071.00"</f>
        <v>49-9071.00</v>
      </c>
      <c r="BD1136" t="s">
        <v>125</v>
      </c>
      <c r="BE1136" t="s">
        <v>3759</v>
      </c>
      <c r="BF1136" t="s">
        <v>2886</v>
      </c>
      <c r="BG1136">
        <v>10</v>
      </c>
      <c r="BH1136">
        <v>10</v>
      </c>
      <c r="BI1136" s="1">
        <v>44285</v>
      </c>
      <c r="BJ1136" s="1">
        <v>44620</v>
      </c>
      <c r="BK1136" s="1">
        <v>44285</v>
      </c>
      <c r="BL1136" s="1">
        <v>44620</v>
      </c>
      <c r="BM1136">
        <v>35</v>
      </c>
      <c r="BN1136">
        <v>0</v>
      </c>
      <c r="BO1136">
        <v>7</v>
      </c>
      <c r="BP1136">
        <v>7</v>
      </c>
      <c r="BQ1136">
        <v>7</v>
      </c>
      <c r="BR1136">
        <v>7</v>
      </c>
      <c r="BS1136">
        <v>7</v>
      </c>
      <c r="BT1136">
        <v>0</v>
      </c>
      <c r="BU1136" t="str">
        <f t="shared" ref="BU1136:BU1142" si="60">"8:00 AM"</f>
        <v>8:00 AM</v>
      </c>
      <c r="BV1136" t="str">
        <f>"4:00 PM"</f>
        <v>4:00 PM</v>
      </c>
      <c r="BW1136" t="s">
        <v>128</v>
      </c>
      <c r="BX1136">
        <v>0</v>
      </c>
      <c r="BY1136">
        <v>12</v>
      </c>
      <c r="BZ1136" t="s">
        <v>111</v>
      </c>
      <c r="CA1136">
        <v>0</v>
      </c>
      <c r="CB1136" s="2" t="s">
        <v>3760</v>
      </c>
      <c r="CC1136" t="s">
        <v>3754</v>
      </c>
      <c r="CD1136" t="s">
        <v>3755</v>
      </c>
      <c r="CE1136" t="s">
        <v>116</v>
      </c>
      <c r="CF1136" t="s">
        <v>117</v>
      </c>
      <c r="CG1136">
        <v>96950</v>
      </c>
      <c r="CH1136" s="3">
        <v>8.7100000000000009</v>
      </c>
      <c r="CI1136" s="3">
        <v>8.75</v>
      </c>
      <c r="CJ1136" s="3">
        <v>13.07</v>
      </c>
      <c r="CK1136" s="3">
        <v>13.13</v>
      </c>
      <c r="CL1136" t="s">
        <v>132</v>
      </c>
      <c r="CM1136" t="s">
        <v>268</v>
      </c>
      <c r="CN1136" t="s">
        <v>133</v>
      </c>
      <c r="CP1136" t="s">
        <v>111</v>
      </c>
      <c r="CQ1136" t="s">
        <v>134</v>
      </c>
      <c r="CR1136" t="s">
        <v>134</v>
      </c>
      <c r="CS1136" t="s">
        <v>134</v>
      </c>
      <c r="CT1136" t="s">
        <v>119</v>
      </c>
      <c r="CU1136" t="s">
        <v>134</v>
      </c>
      <c r="CV1136" t="s">
        <v>134</v>
      </c>
      <c r="CW1136" t="s">
        <v>915</v>
      </c>
      <c r="CX1136">
        <f>1670-2352743</f>
        <v>-2351073</v>
      </c>
      <c r="CY1136" t="s">
        <v>3761</v>
      </c>
      <c r="CZ1136" t="s">
        <v>3762</v>
      </c>
      <c r="DA1136" t="s">
        <v>134</v>
      </c>
      <c r="DB1136" t="s">
        <v>111</v>
      </c>
    </row>
    <row r="1137" spans="1:106" ht="15" customHeight="1" x14ac:dyDescent="0.25">
      <c r="A1137" t="s">
        <v>7480</v>
      </c>
      <c r="B1137" t="s">
        <v>3282</v>
      </c>
      <c r="C1137" s="1">
        <v>44171.86989224537</v>
      </c>
      <c r="D1137" s="1">
        <v>44203</v>
      </c>
      <c r="E1137" t="s">
        <v>110</v>
      </c>
      <c r="G1137" t="s">
        <v>111</v>
      </c>
      <c r="H1137" t="s">
        <v>111</v>
      </c>
      <c r="I1137" t="s">
        <v>111</v>
      </c>
      <c r="J1137" t="s">
        <v>1322</v>
      </c>
      <c r="K1137" t="s">
        <v>5013</v>
      </c>
      <c r="L1137" t="s">
        <v>1324</v>
      </c>
      <c r="N1137" t="s">
        <v>154</v>
      </c>
      <c r="O1137" t="s">
        <v>117</v>
      </c>
      <c r="P1137">
        <v>96950</v>
      </c>
      <c r="Q1137" t="s">
        <v>118</v>
      </c>
      <c r="R1137" t="s">
        <v>117</v>
      </c>
      <c r="S1137">
        <v>16702356129</v>
      </c>
      <c r="U1137">
        <v>23621</v>
      </c>
      <c r="V1137" t="s">
        <v>120</v>
      </c>
      <c r="X1137" t="s">
        <v>1325</v>
      </c>
      <c r="Y1137" t="s">
        <v>1326</v>
      </c>
      <c r="Z1137" t="s">
        <v>1327</v>
      </c>
      <c r="AA1137" t="s">
        <v>2222</v>
      </c>
      <c r="AB1137" t="s">
        <v>1324</v>
      </c>
      <c r="AD1137" t="s">
        <v>154</v>
      </c>
      <c r="AE1137" t="s">
        <v>117</v>
      </c>
      <c r="AF1137">
        <v>96950</v>
      </c>
      <c r="AG1137" t="s">
        <v>118</v>
      </c>
      <c r="AH1137" t="s">
        <v>117</v>
      </c>
      <c r="AI1137">
        <v>16702356129</v>
      </c>
      <c r="AK1137" t="s">
        <v>1328</v>
      </c>
      <c r="BC1137" t="str">
        <f>"47-2061.00"</f>
        <v>47-2061.00</v>
      </c>
      <c r="BD1137" t="s">
        <v>628</v>
      </c>
      <c r="BE1137" t="s">
        <v>7481</v>
      </c>
      <c r="BF1137" t="s">
        <v>1620</v>
      </c>
      <c r="BG1137">
        <v>20</v>
      </c>
      <c r="BH1137">
        <v>19</v>
      </c>
      <c r="BI1137" s="1">
        <v>44270</v>
      </c>
      <c r="BJ1137" s="1">
        <v>44634</v>
      </c>
      <c r="BK1137" s="1">
        <v>44270</v>
      </c>
      <c r="BL1137" s="1">
        <v>44634</v>
      </c>
      <c r="BM1137">
        <v>40</v>
      </c>
      <c r="BN1137">
        <v>0</v>
      </c>
      <c r="BO1137">
        <v>8</v>
      </c>
      <c r="BP1137">
        <v>8</v>
      </c>
      <c r="BQ1137">
        <v>8</v>
      </c>
      <c r="BR1137">
        <v>8</v>
      </c>
      <c r="BS1137">
        <v>8</v>
      </c>
      <c r="BT1137">
        <v>0</v>
      </c>
      <c r="BU1137" t="str">
        <f t="shared" si="60"/>
        <v>8:00 AM</v>
      </c>
      <c r="BV1137" t="str">
        <f t="shared" ref="BV1137:BV1143" si="61">"5:00 PM"</f>
        <v>5:00 PM</v>
      </c>
      <c r="BW1137" t="s">
        <v>128</v>
      </c>
      <c r="BX1137">
        <v>0</v>
      </c>
      <c r="BY1137">
        <v>12</v>
      </c>
      <c r="BZ1137" t="s">
        <v>111</v>
      </c>
      <c r="CA1137">
        <v>0</v>
      </c>
      <c r="CB1137" t="s">
        <v>7482</v>
      </c>
      <c r="CC1137" t="s">
        <v>1324</v>
      </c>
      <c r="CD1137" t="s">
        <v>1324</v>
      </c>
      <c r="CE1137" t="s">
        <v>154</v>
      </c>
      <c r="CF1137" t="s">
        <v>117</v>
      </c>
      <c r="CG1137">
        <v>96950</v>
      </c>
      <c r="CH1137" s="3">
        <v>8.9700000000000006</v>
      </c>
      <c r="CI1137" s="3">
        <v>8.9700000000000006</v>
      </c>
      <c r="CJ1137" s="3">
        <v>13.45</v>
      </c>
      <c r="CK1137" s="3">
        <v>13.45</v>
      </c>
      <c r="CL1137" t="s">
        <v>132</v>
      </c>
      <c r="CM1137" t="s">
        <v>268</v>
      </c>
      <c r="CN1137" t="s">
        <v>133</v>
      </c>
      <c r="CP1137" t="s">
        <v>111</v>
      </c>
      <c r="CQ1137" t="s">
        <v>134</v>
      </c>
      <c r="CR1137" t="s">
        <v>111</v>
      </c>
      <c r="CS1137" t="s">
        <v>134</v>
      </c>
      <c r="CT1137" t="s">
        <v>119</v>
      </c>
      <c r="CU1137" t="s">
        <v>134</v>
      </c>
      <c r="CV1137" t="s">
        <v>119</v>
      </c>
      <c r="CW1137" t="s">
        <v>7483</v>
      </c>
      <c r="CX1137">
        <v>16702356129</v>
      </c>
      <c r="CY1137" t="s">
        <v>1328</v>
      </c>
      <c r="CZ1137" t="s">
        <v>335</v>
      </c>
      <c r="DA1137" t="s">
        <v>134</v>
      </c>
      <c r="DB1137" t="s">
        <v>111</v>
      </c>
    </row>
    <row r="1138" spans="1:106" ht="15" customHeight="1" x14ac:dyDescent="0.25">
      <c r="A1138" t="s">
        <v>6187</v>
      </c>
      <c r="B1138" t="s">
        <v>109</v>
      </c>
      <c r="C1138" s="1">
        <v>44171.876095833337</v>
      </c>
      <c r="D1138" s="1">
        <v>44224</v>
      </c>
      <c r="E1138" t="s">
        <v>138</v>
      </c>
      <c r="F1138" s="1">
        <v>44099.833333333336</v>
      </c>
      <c r="G1138" t="s">
        <v>134</v>
      </c>
      <c r="H1138" t="s">
        <v>111</v>
      </c>
      <c r="I1138" t="s">
        <v>111</v>
      </c>
      <c r="J1138" t="s">
        <v>6188</v>
      </c>
      <c r="K1138" t="s">
        <v>1372</v>
      </c>
      <c r="L1138" t="s">
        <v>387</v>
      </c>
      <c r="N1138" t="s">
        <v>116</v>
      </c>
      <c r="O1138" t="s">
        <v>117</v>
      </c>
      <c r="P1138">
        <v>96950</v>
      </c>
      <c r="Q1138" t="s">
        <v>118</v>
      </c>
      <c r="R1138" t="s">
        <v>119</v>
      </c>
      <c r="S1138">
        <v>16702346601</v>
      </c>
      <c r="T1138">
        <v>711</v>
      </c>
      <c r="U1138">
        <v>72111</v>
      </c>
      <c r="V1138" t="s">
        <v>120</v>
      </c>
      <c r="X1138" t="s">
        <v>637</v>
      </c>
      <c r="Y1138" t="s">
        <v>1373</v>
      </c>
      <c r="Z1138" t="s">
        <v>6189</v>
      </c>
      <c r="AA1138" t="s">
        <v>293</v>
      </c>
      <c r="AB1138" t="s">
        <v>641</v>
      </c>
      <c r="AD1138" t="s">
        <v>116</v>
      </c>
      <c r="AE1138" t="s">
        <v>117</v>
      </c>
      <c r="AF1138">
        <v>96950</v>
      </c>
      <c r="AG1138" t="s">
        <v>118</v>
      </c>
      <c r="AH1138" t="s">
        <v>119</v>
      </c>
      <c r="AI1138">
        <v>16702346601</v>
      </c>
      <c r="AJ1138">
        <v>711</v>
      </c>
      <c r="AK1138" t="s">
        <v>642</v>
      </c>
      <c r="BC1138" t="str">
        <f>"15-1142.00"</f>
        <v>15-1142.00</v>
      </c>
      <c r="BD1138" t="s">
        <v>6190</v>
      </c>
      <c r="BE1138" t="s">
        <v>6191</v>
      </c>
      <c r="BF1138" t="s">
        <v>6192</v>
      </c>
      <c r="BG1138">
        <v>1</v>
      </c>
      <c r="BI1138" s="1">
        <v>44169</v>
      </c>
      <c r="BJ1138" s="1">
        <v>44377</v>
      </c>
      <c r="BM1138">
        <v>40</v>
      </c>
      <c r="BN1138">
        <v>0</v>
      </c>
      <c r="BO1138">
        <v>8</v>
      </c>
      <c r="BP1138">
        <v>8</v>
      </c>
      <c r="BQ1138">
        <v>8</v>
      </c>
      <c r="BR1138">
        <v>8</v>
      </c>
      <c r="BS1138">
        <v>8</v>
      </c>
      <c r="BT1138">
        <v>0</v>
      </c>
      <c r="BU1138" t="str">
        <f t="shared" si="60"/>
        <v>8:00 AM</v>
      </c>
      <c r="BV1138" t="str">
        <f t="shared" si="61"/>
        <v>5:00 PM</v>
      </c>
      <c r="BW1138" t="s">
        <v>415</v>
      </c>
      <c r="BX1138">
        <v>0</v>
      </c>
      <c r="BY1138">
        <v>24</v>
      </c>
      <c r="BZ1138" t="s">
        <v>111</v>
      </c>
      <c r="CA1138">
        <v>0</v>
      </c>
      <c r="CB1138" t="s">
        <v>6193</v>
      </c>
      <c r="CC1138" t="s">
        <v>1372</v>
      </c>
      <c r="CD1138" t="s">
        <v>387</v>
      </c>
      <c r="CE1138" t="s">
        <v>116</v>
      </c>
      <c r="CF1138" t="s">
        <v>117</v>
      </c>
      <c r="CG1138">
        <v>96950</v>
      </c>
      <c r="CH1138" s="3">
        <v>3660.8</v>
      </c>
      <c r="CI1138" s="3">
        <v>3660.8</v>
      </c>
      <c r="CJ1138" s="3">
        <v>0</v>
      </c>
      <c r="CK1138" s="3">
        <v>0</v>
      </c>
      <c r="CL1138" t="s">
        <v>952</v>
      </c>
      <c r="CM1138" t="s">
        <v>1377</v>
      </c>
      <c r="CN1138" t="s">
        <v>133</v>
      </c>
      <c r="CP1138" t="s">
        <v>111</v>
      </c>
      <c r="CQ1138" t="s">
        <v>134</v>
      </c>
      <c r="CR1138" t="s">
        <v>111</v>
      </c>
      <c r="CS1138" t="s">
        <v>111</v>
      </c>
      <c r="CT1138" t="s">
        <v>134</v>
      </c>
      <c r="CU1138" t="s">
        <v>134</v>
      </c>
      <c r="CV1138" t="s">
        <v>119</v>
      </c>
      <c r="CW1138" t="s">
        <v>1378</v>
      </c>
      <c r="CX1138">
        <v>16702346601</v>
      </c>
      <c r="CY1138" t="s">
        <v>648</v>
      </c>
      <c r="CZ1138" t="s">
        <v>1272</v>
      </c>
      <c r="DA1138" t="s">
        <v>134</v>
      </c>
      <c r="DB1138" t="s">
        <v>111</v>
      </c>
    </row>
    <row r="1139" spans="1:106" ht="15" customHeight="1" x14ac:dyDescent="0.25">
      <c r="A1139" t="s">
        <v>8931</v>
      </c>
      <c r="B1139" t="s">
        <v>137</v>
      </c>
      <c r="C1139" s="1">
        <v>44171.87631226852</v>
      </c>
      <c r="D1139" s="1">
        <v>44201</v>
      </c>
      <c r="E1139" t="s">
        <v>110</v>
      </c>
      <c r="G1139" t="s">
        <v>111</v>
      </c>
      <c r="H1139" t="s">
        <v>111</v>
      </c>
      <c r="I1139" t="s">
        <v>111</v>
      </c>
      <c r="J1139" t="s">
        <v>8932</v>
      </c>
      <c r="K1139" t="s">
        <v>5013</v>
      </c>
      <c r="L1139" t="s">
        <v>6035</v>
      </c>
      <c r="N1139" t="s">
        <v>116</v>
      </c>
      <c r="O1139" t="s">
        <v>117</v>
      </c>
      <c r="P1139">
        <v>96950</v>
      </c>
      <c r="Q1139" t="s">
        <v>118</v>
      </c>
      <c r="R1139" t="s">
        <v>117</v>
      </c>
      <c r="S1139">
        <v>16702356129</v>
      </c>
      <c r="U1139">
        <v>23621</v>
      </c>
      <c r="V1139" t="s">
        <v>120</v>
      </c>
      <c r="X1139" t="s">
        <v>1325</v>
      </c>
      <c r="Y1139" t="s">
        <v>1326</v>
      </c>
      <c r="Z1139" t="s">
        <v>1327</v>
      </c>
      <c r="AA1139" t="s">
        <v>8933</v>
      </c>
      <c r="AB1139" t="s">
        <v>1324</v>
      </c>
      <c r="AD1139" t="s">
        <v>154</v>
      </c>
      <c r="AE1139" t="s">
        <v>117</v>
      </c>
      <c r="AF1139">
        <v>96950</v>
      </c>
      <c r="AG1139" t="s">
        <v>118</v>
      </c>
      <c r="AH1139" t="s">
        <v>117</v>
      </c>
      <c r="AI1139">
        <v>16702356129</v>
      </c>
      <c r="AK1139" t="s">
        <v>1328</v>
      </c>
      <c r="BC1139" t="str">
        <f>"47-2051.00"</f>
        <v>47-2051.00</v>
      </c>
      <c r="BD1139" t="s">
        <v>2200</v>
      </c>
      <c r="BE1139" t="s">
        <v>8934</v>
      </c>
      <c r="BF1139" t="s">
        <v>4556</v>
      </c>
      <c r="BG1139">
        <v>20</v>
      </c>
      <c r="BH1139">
        <v>20</v>
      </c>
      <c r="BI1139" s="1">
        <v>44270</v>
      </c>
      <c r="BJ1139" s="1">
        <v>44634</v>
      </c>
      <c r="BK1139" s="1">
        <v>44270</v>
      </c>
      <c r="BL1139" s="1">
        <v>44634</v>
      </c>
      <c r="BM1139">
        <v>40</v>
      </c>
      <c r="BN1139">
        <v>0</v>
      </c>
      <c r="BO1139">
        <v>8</v>
      </c>
      <c r="BP1139">
        <v>8</v>
      </c>
      <c r="BQ1139">
        <v>8</v>
      </c>
      <c r="BR1139">
        <v>8</v>
      </c>
      <c r="BS1139">
        <v>8</v>
      </c>
      <c r="BT1139">
        <v>0</v>
      </c>
      <c r="BU1139" t="str">
        <f t="shared" si="60"/>
        <v>8:00 AM</v>
      </c>
      <c r="BV1139" t="str">
        <f t="shared" si="61"/>
        <v>5:00 PM</v>
      </c>
      <c r="BW1139" t="s">
        <v>128</v>
      </c>
      <c r="BX1139">
        <v>0</v>
      </c>
      <c r="BY1139">
        <v>3</v>
      </c>
      <c r="BZ1139" t="s">
        <v>111</v>
      </c>
      <c r="CA1139">
        <v>0</v>
      </c>
      <c r="CB1139" t="s">
        <v>8935</v>
      </c>
      <c r="CC1139" t="s">
        <v>1324</v>
      </c>
      <c r="CE1139" t="s">
        <v>154</v>
      </c>
      <c r="CF1139" t="s">
        <v>117</v>
      </c>
      <c r="CG1139">
        <v>96950</v>
      </c>
      <c r="CH1139" s="3">
        <v>8.34</v>
      </c>
      <c r="CI1139" s="3">
        <v>8.34</v>
      </c>
      <c r="CJ1139" s="3">
        <v>12.51</v>
      </c>
      <c r="CK1139" s="3">
        <v>12.51</v>
      </c>
      <c r="CL1139" t="s">
        <v>132</v>
      </c>
      <c r="CM1139" t="s">
        <v>509</v>
      </c>
      <c r="CN1139" t="s">
        <v>133</v>
      </c>
      <c r="CP1139" t="s">
        <v>111</v>
      </c>
      <c r="CQ1139" t="s">
        <v>134</v>
      </c>
      <c r="CR1139" t="s">
        <v>111</v>
      </c>
      <c r="CS1139" t="s">
        <v>134</v>
      </c>
      <c r="CT1139" t="s">
        <v>119</v>
      </c>
      <c r="CU1139" t="s">
        <v>134</v>
      </c>
      <c r="CV1139" t="s">
        <v>119</v>
      </c>
      <c r="CW1139" t="s">
        <v>1331</v>
      </c>
      <c r="CX1139">
        <v>16702356129</v>
      </c>
      <c r="CY1139" t="s">
        <v>1328</v>
      </c>
      <c r="CZ1139" t="s">
        <v>335</v>
      </c>
      <c r="DA1139" t="s">
        <v>134</v>
      </c>
      <c r="DB1139" t="s">
        <v>111</v>
      </c>
    </row>
    <row r="1140" spans="1:106" ht="15" customHeight="1" x14ac:dyDescent="0.25">
      <c r="A1140" t="s">
        <v>5012</v>
      </c>
      <c r="B1140" t="s">
        <v>137</v>
      </c>
      <c r="C1140" s="1">
        <v>44171.880546296299</v>
      </c>
      <c r="D1140" s="1">
        <v>44200</v>
      </c>
      <c r="E1140" t="s">
        <v>110</v>
      </c>
      <c r="G1140" t="s">
        <v>111</v>
      </c>
      <c r="H1140" t="s">
        <v>111</v>
      </c>
      <c r="I1140" t="s">
        <v>111</v>
      </c>
      <c r="J1140" t="s">
        <v>1322</v>
      </c>
      <c r="K1140" t="s">
        <v>5013</v>
      </c>
      <c r="L1140" t="s">
        <v>1324</v>
      </c>
      <c r="N1140" t="s">
        <v>154</v>
      </c>
      <c r="O1140" t="s">
        <v>117</v>
      </c>
      <c r="P1140">
        <v>96950</v>
      </c>
      <c r="Q1140" t="s">
        <v>118</v>
      </c>
      <c r="S1140">
        <v>16702356129</v>
      </c>
      <c r="U1140">
        <v>23621</v>
      </c>
      <c r="V1140" t="s">
        <v>120</v>
      </c>
      <c r="X1140" t="s">
        <v>1325</v>
      </c>
      <c r="Y1140" t="s">
        <v>1326</v>
      </c>
      <c r="Z1140" t="s">
        <v>1327</v>
      </c>
      <c r="AA1140" t="s">
        <v>5014</v>
      </c>
      <c r="AB1140" t="s">
        <v>1324</v>
      </c>
      <c r="AD1140" t="s">
        <v>154</v>
      </c>
      <c r="AE1140" t="s">
        <v>117</v>
      </c>
      <c r="AF1140">
        <v>96950</v>
      </c>
      <c r="AG1140" t="s">
        <v>118</v>
      </c>
      <c r="AH1140" t="s">
        <v>117</v>
      </c>
      <c r="AI1140">
        <v>16702356129</v>
      </c>
      <c r="AK1140" t="s">
        <v>1328</v>
      </c>
      <c r="BC1140" t="str">
        <f>"47-3012.00"</f>
        <v>47-3012.00</v>
      </c>
      <c r="BD1140" t="s">
        <v>5015</v>
      </c>
      <c r="BE1140" t="s">
        <v>5016</v>
      </c>
      <c r="BF1140" t="s">
        <v>5014</v>
      </c>
      <c r="BG1140">
        <v>20</v>
      </c>
      <c r="BH1140">
        <v>20</v>
      </c>
      <c r="BI1140" s="1">
        <v>44270</v>
      </c>
      <c r="BJ1140" s="1">
        <v>44634</v>
      </c>
      <c r="BK1140" s="1">
        <v>44270</v>
      </c>
      <c r="BL1140" s="1">
        <v>44634</v>
      </c>
      <c r="BM1140">
        <v>40</v>
      </c>
      <c r="BN1140">
        <v>0</v>
      </c>
      <c r="BO1140">
        <v>8</v>
      </c>
      <c r="BP1140">
        <v>8</v>
      </c>
      <c r="BQ1140">
        <v>8</v>
      </c>
      <c r="BR1140">
        <v>8</v>
      </c>
      <c r="BS1140">
        <v>8</v>
      </c>
      <c r="BT1140">
        <v>0</v>
      </c>
      <c r="BU1140" t="str">
        <f t="shared" si="60"/>
        <v>8:00 AM</v>
      </c>
      <c r="BV1140" t="str">
        <f t="shared" si="61"/>
        <v>5:00 PM</v>
      </c>
      <c r="BW1140" t="s">
        <v>128</v>
      </c>
      <c r="BX1140">
        <v>0</v>
      </c>
      <c r="BY1140">
        <v>12</v>
      </c>
      <c r="BZ1140" t="s">
        <v>111</v>
      </c>
      <c r="CA1140">
        <v>0</v>
      </c>
      <c r="CB1140" t="s">
        <v>5017</v>
      </c>
      <c r="CC1140" t="s">
        <v>1324</v>
      </c>
      <c r="CE1140" t="s">
        <v>154</v>
      </c>
      <c r="CF1140" t="s">
        <v>117</v>
      </c>
      <c r="CG1140">
        <v>96950</v>
      </c>
      <c r="CH1140" s="3">
        <v>10.61</v>
      </c>
      <c r="CI1140" s="3">
        <v>10.61</v>
      </c>
      <c r="CJ1140" s="3">
        <v>15.92</v>
      </c>
      <c r="CK1140" s="3">
        <v>15.92</v>
      </c>
      <c r="CL1140" t="s">
        <v>132</v>
      </c>
      <c r="CM1140" t="s">
        <v>509</v>
      </c>
      <c r="CN1140" t="s">
        <v>133</v>
      </c>
      <c r="CP1140" t="s">
        <v>111</v>
      </c>
      <c r="CQ1140" t="s">
        <v>134</v>
      </c>
      <c r="CR1140" t="s">
        <v>111</v>
      </c>
      <c r="CS1140" t="s">
        <v>134</v>
      </c>
      <c r="CT1140" t="s">
        <v>119</v>
      </c>
      <c r="CU1140" t="s">
        <v>134</v>
      </c>
      <c r="CV1140" t="s">
        <v>119</v>
      </c>
      <c r="CW1140" t="s">
        <v>1331</v>
      </c>
      <c r="CX1140">
        <v>16702356129</v>
      </c>
      <c r="CY1140" t="s">
        <v>1328</v>
      </c>
      <c r="CZ1140" t="s">
        <v>335</v>
      </c>
      <c r="DA1140" t="s">
        <v>134</v>
      </c>
      <c r="DB1140" t="s">
        <v>111</v>
      </c>
    </row>
    <row r="1141" spans="1:106" ht="15" customHeight="1" x14ac:dyDescent="0.25">
      <c r="A1141" t="s">
        <v>6034</v>
      </c>
      <c r="B1141" t="s">
        <v>137</v>
      </c>
      <c r="C1141" s="1">
        <v>44171.884072569446</v>
      </c>
      <c r="D1141" s="1">
        <v>44228</v>
      </c>
      <c r="E1141" t="s">
        <v>110</v>
      </c>
      <c r="G1141" t="s">
        <v>111</v>
      </c>
      <c r="H1141" t="s">
        <v>111</v>
      </c>
      <c r="I1141" t="s">
        <v>111</v>
      </c>
      <c r="J1141" t="s">
        <v>1322</v>
      </c>
      <c r="K1141" t="s">
        <v>3623</v>
      </c>
      <c r="L1141" t="s">
        <v>1324</v>
      </c>
      <c r="N1141" t="s">
        <v>154</v>
      </c>
      <c r="O1141" t="s">
        <v>117</v>
      </c>
      <c r="P1141">
        <v>96950</v>
      </c>
      <c r="Q1141" t="s">
        <v>118</v>
      </c>
      <c r="R1141" t="s">
        <v>117</v>
      </c>
      <c r="S1141">
        <v>16702356129</v>
      </c>
      <c r="U1141">
        <v>531110</v>
      </c>
      <c r="V1141" t="s">
        <v>120</v>
      </c>
      <c r="X1141" t="s">
        <v>1325</v>
      </c>
      <c r="Y1141" t="s">
        <v>1326</v>
      </c>
      <c r="Z1141" t="s">
        <v>1327</v>
      </c>
      <c r="AA1141" t="s">
        <v>258</v>
      </c>
      <c r="AB1141" t="s">
        <v>6035</v>
      </c>
      <c r="AD1141" t="s">
        <v>116</v>
      </c>
      <c r="AE1141" t="s">
        <v>117</v>
      </c>
      <c r="AF1141">
        <v>96950</v>
      </c>
      <c r="AG1141" t="s">
        <v>118</v>
      </c>
      <c r="AH1141" t="s">
        <v>117</v>
      </c>
      <c r="AI1141">
        <v>16702356129</v>
      </c>
      <c r="AK1141" t="s">
        <v>1328</v>
      </c>
      <c r="BC1141" t="str">
        <f>"37-2012.00"</f>
        <v>37-2012.00</v>
      </c>
      <c r="BD1141" t="s">
        <v>424</v>
      </c>
      <c r="BE1141" t="s">
        <v>6036</v>
      </c>
      <c r="BF1141" t="s">
        <v>6037</v>
      </c>
      <c r="BG1141">
        <v>15</v>
      </c>
      <c r="BH1141">
        <v>15</v>
      </c>
      <c r="BI1141" s="1">
        <v>44270</v>
      </c>
      <c r="BJ1141" s="1">
        <v>44634</v>
      </c>
      <c r="BK1141" s="1">
        <v>44270</v>
      </c>
      <c r="BL1141" s="1">
        <v>44634</v>
      </c>
      <c r="BM1141">
        <v>40</v>
      </c>
      <c r="BN1141">
        <v>0</v>
      </c>
      <c r="BO1141">
        <v>8</v>
      </c>
      <c r="BP1141">
        <v>8</v>
      </c>
      <c r="BQ1141">
        <v>8</v>
      </c>
      <c r="BR1141">
        <v>8</v>
      </c>
      <c r="BS1141">
        <v>8</v>
      </c>
      <c r="BT1141">
        <v>0</v>
      </c>
      <c r="BU1141" t="str">
        <f t="shared" si="60"/>
        <v>8:00 AM</v>
      </c>
      <c r="BV1141" t="str">
        <f t="shared" si="61"/>
        <v>5:00 PM</v>
      </c>
      <c r="BW1141" t="s">
        <v>128</v>
      </c>
      <c r="BX1141">
        <v>0</v>
      </c>
      <c r="BY1141">
        <v>3</v>
      </c>
      <c r="BZ1141" t="s">
        <v>111</v>
      </c>
      <c r="CA1141">
        <v>0</v>
      </c>
      <c r="CB1141" t="s">
        <v>6038</v>
      </c>
      <c r="CC1141" t="s">
        <v>1324</v>
      </c>
      <c r="CE1141" t="s">
        <v>154</v>
      </c>
      <c r="CF1141" t="s">
        <v>117</v>
      </c>
      <c r="CG1141">
        <v>96950</v>
      </c>
      <c r="CH1141" s="3">
        <v>7.59</v>
      </c>
      <c r="CI1141" s="3">
        <v>7.59</v>
      </c>
      <c r="CJ1141" s="3">
        <v>11.39</v>
      </c>
      <c r="CK1141" s="3">
        <v>11.39</v>
      </c>
      <c r="CL1141" t="s">
        <v>132</v>
      </c>
      <c r="CM1141" t="s">
        <v>509</v>
      </c>
      <c r="CN1141" t="s">
        <v>133</v>
      </c>
      <c r="CP1141" t="s">
        <v>111</v>
      </c>
      <c r="CQ1141" t="s">
        <v>134</v>
      </c>
      <c r="CR1141" t="s">
        <v>111</v>
      </c>
      <c r="CS1141" t="s">
        <v>134</v>
      </c>
      <c r="CT1141" t="s">
        <v>119</v>
      </c>
      <c r="CU1141" t="s">
        <v>134</v>
      </c>
      <c r="CV1141" t="s">
        <v>119</v>
      </c>
      <c r="CW1141" t="s">
        <v>1331</v>
      </c>
      <c r="CX1141">
        <v>16702356129</v>
      </c>
      <c r="CY1141" t="s">
        <v>1328</v>
      </c>
      <c r="CZ1141" t="s">
        <v>335</v>
      </c>
      <c r="DA1141" t="s">
        <v>134</v>
      </c>
      <c r="DB1141" t="s">
        <v>111</v>
      </c>
    </row>
    <row r="1142" spans="1:106" ht="15" customHeight="1" x14ac:dyDescent="0.25">
      <c r="A1142" t="s">
        <v>1321</v>
      </c>
      <c r="B1142" t="s">
        <v>137</v>
      </c>
      <c r="C1142" s="1">
        <v>44171.890059490739</v>
      </c>
      <c r="D1142" s="1">
        <v>44200</v>
      </c>
      <c r="E1142" t="s">
        <v>110</v>
      </c>
      <c r="G1142" t="s">
        <v>111</v>
      </c>
      <c r="H1142" t="s">
        <v>111</v>
      </c>
      <c r="I1142" t="s">
        <v>111</v>
      </c>
      <c r="J1142" t="s">
        <v>1322</v>
      </c>
      <c r="K1142" t="s">
        <v>1323</v>
      </c>
      <c r="L1142" t="s">
        <v>1324</v>
      </c>
      <c r="N1142" t="s">
        <v>154</v>
      </c>
      <c r="O1142" t="s">
        <v>117</v>
      </c>
      <c r="P1142">
        <v>96950</v>
      </c>
      <c r="Q1142" t="s">
        <v>118</v>
      </c>
      <c r="R1142" t="s">
        <v>117</v>
      </c>
      <c r="S1142">
        <v>16702356129</v>
      </c>
      <c r="U1142">
        <v>531110</v>
      </c>
      <c r="V1142" t="s">
        <v>120</v>
      </c>
      <c r="X1142" t="s">
        <v>1325</v>
      </c>
      <c r="Y1142" t="s">
        <v>1326</v>
      </c>
      <c r="Z1142" t="s">
        <v>1327</v>
      </c>
      <c r="AA1142" t="s">
        <v>258</v>
      </c>
      <c r="AB1142" t="s">
        <v>1324</v>
      </c>
      <c r="AD1142" t="s">
        <v>154</v>
      </c>
      <c r="AE1142" t="s">
        <v>117</v>
      </c>
      <c r="AF1142">
        <v>96950</v>
      </c>
      <c r="AG1142" t="s">
        <v>118</v>
      </c>
      <c r="AH1142" t="s">
        <v>117</v>
      </c>
      <c r="AI1142">
        <v>16702356129</v>
      </c>
      <c r="AK1142" t="s">
        <v>1328</v>
      </c>
      <c r="BC1142" t="str">
        <f>"49-9071.00"</f>
        <v>49-9071.00</v>
      </c>
      <c r="BD1142" t="s">
        <v>125</v>
      </c>
      <c r="BE1142" t="s">
        <v>1329</v>
      </c>
      <c r="BF1142" t="s">
        <v>127</v>
      </c>
      <c r="BG1142">
        <v>20</v>
      </c>
      <c r="BH1142">
        <v>20</v>
      </c>
      <c r="BI1142" s="1">
        <v>44270</v>
      </c>
      <c r="BJ1142" s="1">
        <v>44634</v>
      </c>
      <c r="BK1142" s="1">
        <v>44270</v>
      </c>
      <c r="BL1142" s="1">
        <v>44634</v>
      </c>
      <c r="BM1142">
        <v>40</v>
      </c>
      <c r="BN1142">
        <v>0</v>
      </c>
      <c r="BO1142">
        <v>8</v>
      </c>
      <c r="BP1142">
        <v>8</v>
      </c>
      <c r="BQ1142">
        <v>8</v>
      </c>
      <c r="BR1142">
        <v>8</v>
      </c>
      <c r="BS1142">
        <v>8</v>
      </c>
      <c r="BT1142">
        <v>0</v>
      </c>
      <c r="BU1142" t="str">
        <f t="shared" si="60"/>
        <v>8:00 AM</v>
      </c>
      <c r="BV1142" t="str">
        <f t="shared" si="61"/>
        <v>5:00 PM</v>
      </c>
      <c r="BW1142" t="s">
        <v>128</v>
      </c>
      <c r="BX1142">
        <v>0</v>
      </c>
      <c r="BY1142">
        <v>24</v>
      </c>
      <c r="BZ1142" t="s">
        <v>111</v>
      </c>
      <c r="CA1142">
        <v>0</v>
      </c>
      <c r="CB1142" t="s">
        <v>1330</v>
      </c>
      <c r="CC1142" t="s">
        <v>1324</v>
      </c>
      <c r="CE1142" t="s">
        <v>154</v>
      </c>
      <c r="CF1142" t="s">
        <v>117</v>
      </c>
      <c r="CG1142">
        <v>96950</v>
      </c>
      <c r="CH1142" s="3">
        <v>8.7100000000000009</v>
      </c>
      <c r="CI1142" s="3">
        <v>8.7100000000000009</v>
      </c>
      <c r="CJ1142" s="3">
        <v>13.06</v>
      </c>
      <c r="CK1142" s="3">
        <v>13.06</v>
      </c>
      <c r="CL1142" t="s">
        <v>132</v>
      </c>
      <c r="CM1142" t="s">
        <v>268</v>
      </c>
      <c r="CN1142" t="s">
        <v>133</v>
      </c>
      <c r="CP1142" t="s">
        <v>111</v>
      </c>
      <c r="CQ1142" t="s">
        <v>134</v>
      </c>
      <c r="CR1142" t="s">
        <v>111</v>
      </c>
      <c r="CS1142" t="s">
        <v>134</v>
      </c>
      <c r="CT1142" t="s">
        <v>119</v>
      </c>
      <c r="CU1142" t="s">
        <v>134</v>
      </c>
      <c r="CV1142" t="s">
        <v>119</v>
      </c>
      <c r="CW1142" t="s">
        <v>1331</v>
      </c>
      <c r="CX1142">
        <v>16702356129</v>
      </c>
      <c r="CY1142" t="s">
        <v>1328</v>
      </c>
      <c r="CZ1142" t="s">
        <v>335</v>
      </c>
      <c r="DA1142" t="s">
        <v>134</v>
      </c>
      <c r="DB1142" t="s">
        <v>111</v>
      </c>
    </row>
    <row r="1143" spans="1:106" ht="15" customHeight="1" x14ac:dyDescent="0.25">
      <c r="A1143" t="s">
        <v>3509</v>
      </c>
      <c r="B1143" t="s">
        <v>193</v>
      </c>
      <c r="C1143" s="1">
        <v>44172.004028703705</v>
      </c>
      <c r="D1143" s="1">
        <v>44208</v>
      </c>
      <c r="E1143" t="s">
        <v>110</v>
      </c>
      <c r="G1143" t="s">
        <v>111</v>
      </c>
      <c r="H1143" t="s">
        <v>111</v>
      </c>
      <c r="I1143" t="s">
        <v>111</v>
      </c>
      <c r="J1143" t="s">
        <v>224</v>
      </c>
      <c r="L1143" t="s">
        <v>225</v>
      </c>
      <c r="M1143" t="s">
        <v>226</v>
      </c>
      <c r="N1143" t="s">
        <v>154</v>
      </c>
      <c r="O1143" t="s">
        <v>117</v>
      </c>
      <c r="P1143">
        <v>96950</v>
      </c>
      <c r="Q1143" t="s">
        <v>118</v>
      </c>
      <c r="S1143">
        <v>16702340560</v>
      </c>
      <c r="T1143">
        <v>115</v>
      </c>
      <c r="U1143">
        <v>531110</v>
      </c>
      <c r="V1143" t="s">
        <v>120</v>
      </c>
      <c r="X1143" t="s">
        <v>227</v>
      </c>
      <c r="Y1143" t="s">
        <v>228</v>
      </c>
      <c r="Z1143" t="s">
        <v>229</v>
      </c>
      <c r="AA1143" t="s">
        <v>230</v>
      </c>
      <c r="AB1143" t="s">
        <v>225</v>
      </c>
      <c r="AC1143" t="s">
        <v>226</v>
      </c>
      <c r="AD1143" t="s">
        <v>154</v>
      </c>
      <c r="AE1143" t="s">
        <v>117</v>
      </c>
      <c r="AF1143">
        <v>96950</v>
      </c>
      <c r="AG1143" t="s">
        <v>118</v>
      </c>
      <c r="AI1143">
        <v>16702340560</v>
      </c>
      <c r="AJ1143">
        <v>115</v>
      </c>
      <c r="AK1143" t="s">
        <v>231</v>
      </c>
      <c r="BC1143" t="str">
        <f>"11-1021.00"</f>
        <v>11-1021.00</v>
      </c>
      <c r="BD1143" t="s">
        <v>838</v>
      </c>
      <c r="BE1143" t="s">
        <v>3510</v>
      </c>
      <c r="BF1143" t="s">
        <v>626</v>
      </c>
      <c r="BG1143">
        <v>1</v>
      </c>
      <c r="BI1143" s="1">
        <v>44291</v>
      </c>
      <c r="BJ1143" s="1">
        <v>44655</v>
      </c>
      <c r="BM1143">
        <v>35</v>
      </c>
      <c r="BN1143">
        <v>0</v>
      </c>
      <c r="BO1143">
        <v>7</v>
      </c>
      <c r="BP1143">
        <v>7</v>
      </c>
      <c r="BQ1143">
        <v>7</v>
      </c>
      <c r="BR1143">
        <v>7</v>
      </c>
      <c r="BS1143">
        <v>7</v>
      </c>
      <c r="BT1143">
        <v>0</v>
      </c>
      <c r="BU1143" t="str">
        <f>"8:00 PM"</f>
        <v>8:00 PM</v>
      </c>
      <c r="BV1143" t="str">
        <f t="shared" si="61"/>
        <v>5:00 PM</v>
      </c>
      <c r="BW1143" t="s">
        <v>415</v>
      </c>
      <c r="BX1143">
        <v>0</v>
      </c>
      <c r="BY1143">
        <v>12</v>
      </c>
      <c r="BZ1143" t="s">
        <v>134</v>
      </c>
      <c r="CA1143">
        <v>5</v>
      </c>
      <c r="CB1143" s="2" t="s">
        <v>3511</v>
      </c>
      <c r="CC1143" t="s">
        <v>225</v>
      </c>
      <c r="CD1143" t="s">
        <v>226</v>
      </c>
      <c r="CE1143" t="s">
        <v>154</v>
      </c>
      <c r="CF1143" t="s">
        <v>117</v>
      </c>
      <c r="CG1143">
        <v>96950</v>
      </c>
      <c r="CH1143" s="3">
        <v>22.55</v>
      </c>
      <c r="CI1143" s="3">
        <v>22.55</v>
      </c>
      <c r="CJ1143" s="3">
        <v>33.83</v>
      </c>
      <c r="CK1143" s="3">
        <v>33.83</v>
      </c>
      <c r="CL1143" t="s">
        <v>132</v>
      </c>
      <c r="CM1143" t="s">
        <v>234</v>
      </c>
      <c r="CN1143" t="s">
        <v>133</v>
      </c>
      <c r="CP1143" t="s">
        <v>111</v>
      </c>
      <c r="CQ1143" t="s">
        <v>134</v>
      </c>
      <c r="CR1143" t="s">
        <v>111</v>
      </c>
      <c r="CS1143" t="s">
        <v>134</v>
      </c>
      <c r="CT1143" t="s">
        <v>134</v>
      </c>
      <c r="CU1143" t="s">
        <v>119</v>
      </c>
      <c r="CV1143" t="s">
        <v>119</v>
      </c>
      <c r="CW1143" t="s">
        <v>235</v>
      </c>
      <c r="CX1143">
        <v>16702340560</v>
      </c>
      <c r="CY1143" t="s">
        <v>3490</v>
      </c>
      <c r="CZ1143" t="s">
        <v>236</v>
      </c>
      <c r="DA1143" t="s">
        <v>134</v>
      </c>
      <c r="DB1143" t="s">
        <v>111</v>
      </c>
    </row>
    <row r="1144" spans="1:106" ht="15" customHeight="1" x14ac:dyDescent="0.25">
      <c r="A1144" t="s">
        <v>4371</v>
      </c>
      <c r="B1144" t="s">
        <v>137</v>
      </c>
      <c r="C1144" s="1">
        <v>44172.011769907411</v>
      </c>
      <c r="D1144" s="1">
        <v>44216</v>
      </c>
      <c r="E1144" t="s">
        <v>110</v>
      </c>
      <c r="G1144" t="s">
        <v>111</v>
      </c>
      <c r="H1144" t="s">
        <v>111</v>
      </c>
      <c r="I1144" t="s">
        <v>111</v>
      </c>
      <c r="J1144" t="s">
        <v>400</v>
      </c>
      <c r="K1144" t="s">
        <v>401</v>
      </c>
      <c r="L1144" t="s">
        <v>402</v>
      </c>
      <c r="M1144" t="s">
        <v>403</v>
      </c>
      <c r="N1144" t="s">
        <v>116</v>
      </c>
      <c r="O1144" t="s">
        <v>117</v>
      </c>
      <c r="P1144">
        <v>96950</v>
      </c>
      <c r="Q1144" t="s">
        <v>118</v>
      </c>
      <c r="R1144" t="s">
        <v>404</v>
      </c>
      <c r="S1144">
        <v>16703236877</v>
      </c>
      <c r="U1144">
        <v>62161</v>
      </c>
      <c r="V1144" t="s">
        <v>120</v>
      </c>
      <c r="X1144" t="s">
        <v>405</v>
      </c>
      <c r="Y1144" t="s">
        <v>406</v>
      </c>
      <c r="Z1144" t="s">
        <v>407</v>
      </c>
      <c r="AA1144" t="s">
        <v>123</v>
      </c>
      <c r="AB1144" t="s">
        <v>408</v>
      </c>
      <c r="AD1144" t="s">
        <v>409</v>
      </c>
      <c r="AE1144" t="s">
        <v>410</v>
      </c>
      <c r="AF1144">
        <v>96931</v>
      </c>
      <c r="AG1144" t="s">
        <v>118</v>
      </c>
      <c r="AH1144" t="s">
        <v>404</v>
      </c>
      <c r="AI1144">
        <v>16716498746</v>
      </c>
      <c r="AJ1144">
        <v>203</v>
      </c>
      <c r="AK1144" t="s">
        <v>411</v>
      </c>
      <c r="BC1144" t="str">
        <f>"29-1128.00"</f>
        <v>29-1128.00</v>
      </c>
      <c r="BD1144" t="s">
        <v>4372</v>
      </c>
      <c r="BE1144" t="s">
        <v>4373</v>
      </c>
      <c r="BF1144" t="s">
        <v>4374</v>
      </c>
      <c r="BG1144">
        <v>4</v>
      </c>
      <c r="BH1144">
        <v>4</v>
      </c>
      <c r="BI1144" s="1">
        <v>44270</v>
      </c>
      <c r="BJ1144" s="1">
        <v>44634</v>
      </c>
      <c r="BK1144" s="1">
        <v>44270</v>
      </c>
      <c r="BL1144" s="1">
        <v>44634</v>
      </c>
      <c r="BM1144">
        <v>40</v>
      </c>
      <c r="BN1144">
        <v>0</v>
      </c>
      <c r="BO1144">
        <v>8</v>
      </c>
      <c r="BP1144">
        <v>8</v>
      </c>
      <c r="BQ1144">
        <v>8</v>
      </c>
      <c r="BR1144">
        <v>8</v>
      </c>
      <c r="BS1144">
        <v>5</v>
      </c>
      <c r="BT1144">
        <v>3</v>
      </c>
      <c r="BU1144" t="str">
        <f>"8:30 AM"</f>
        <v>8:30 AM</v>
      </c>
      <c r="BV1144" t="str">
        <f>"5:30 PM"</f>
        <v>5:30 PM</v>
      </c>
      <c r="BW1144" t="s">
        <v>415</v>
      </c>
      <c r="BX1144">
        <v>0</v>
      </c>
      <c r="BY1144">
        <v>0</v>
      </c>
      <c r="BZ1144" t="s">
        <v>111</v>
      </c>
      <c r="CA1144">
        <v>0</v>
      </c>
      <c r="CB1144" t="s">
        <v>4375</v>
      </c>
      <c r="CC1144" t="s">
        <v>402</v>
      </c>
      <c r="CD1144" t="s">
        <v>403</v>
      </c>
      <c r="CE1144" t="s">
        <v>116</v>
      </c>
      <c r="CF1144" t="s">
        <v>117</v>
      </c>
      <c r="CG1144">
        <v>96950</v>
      </c>
      <c r="CH1144" s="3">
        <v>18.16</v>
      </c>
      <c r="CI1144" s="3">
        <v>18.16</v>
      </c>
      <c r="CL1144" t="s">
        <v>132</v>
      </c>
      <c r="CN1144" t="s">
        <v>133</v>
      </c>
      <c r="CP1144" t="s">
        <v>111</v>
      </c>
      <c r="CQ1144" t="s">
        <v>134</v>
      </c>
      <c r="CR1144" t="s">
        <v>111</v>
      </c>
      <c r="CS1144" t="s">
        <v>111</v>
      </c>
      <c r="CT1144" t="s">
        <v>119</v>
      </c>
      <c r="CU1144" t="s">
        <v>134</v>
      </c>
      <c r="CV1144" t="s">
        <v>119</v>
      </c>
      <c r="CW1144" t="s">
        <v>418</v>
      </c>
      <c r="CX1144">
        <v>16703236877</v>
      </c>
      <c r="CY1144" t="s">
        <v>419</v>
      </c>
      <c r="CZ1144" t="s">
        <v>119</v>
      </c>
      <c r="DA1144" t="s">
        <v>134</v>
      </c>
      <c r="DB1144" t="s">
        <v>111</v>
      </c>
    </row>
    <row r="1145" spans="1:106" ht="15" customHeight="1" x14ac:dyDescent="0.25">
      <c r="A1145" t="s">
        <v>5247</v>
      </c>
      <c r="B1145" t="s">
        <v>109</v>
      </c>
      <c r="C1145" s="1">
        <v>44172.015769097219</v>
      </c>
      <c r="D1145" s="1">
        <v>44216</v>
      </c>
      <c r="E1145" t="s">
        <v>110</v>
      </c>
      <c r="G1145" t="s">
        <v>111</v>
      </c>
      <c r="H1145" t="s">
        <v>111</v>
      </c>
      <c r="I1145" t="s">
        <v>111</v>
      </c>
      <c r="J1145" t="s">
        <v>400</v>
      </c>
      <c r="K1145" t="s">
        <v>401</v>
      </c>
      <c r="L1145" t="s">
        <v>1892</v>
      </c>
      <c r="M1145" t="s">
        <v>403</v>
      </c>
      <c r="N1145" t="s">
        <v>116</v>
      </c>
      <c r="O1145" t="s">
        <v>117</v>
      </c>
      <c r="P1145">
        <v>96950</v>
      </c>
      <c r="Q1145" t="s">
        <v>118</v>
      </c>
      <c r="R1145" t="s">
        <v>119</v>
      </c>
      <c r="S1145">
        <v>16703236877</v>
      </c>
      <c r="U1145">
        <v>62161</v>
      </c>
      <c r="V1145" t="s">
        <v>120</v>
      </c>
      <c r="X1145" t="s">
        <v>405</v>
      </c>
      <c r="Y1145" t="s">
        <v>406</v>
      </c>
      <c r="Z1145" t="s">
        <v>407</v>
      </c>
      <c r="AA1145" t="s">
        <v>123</v>
      </c>
      <c r="AB1145" t="s">
        <v>1893</v>
      </c>
      <c r="AD1145" t="s">
        <v>409</v>
      </c>
      <c r="AE1145" t="s">
        <v>410</v>
      </c>
      <c r="AF1145">
        <v>96931</v>
      </c>
      <c r="AG1145" t="s">
        <v>118</v>
      </c>
      <c r="AH1145" t="s">
        <v>119</v>
      </c>
      <c r="AI1145">
        <v>16716498746</v>
      </c>
      <c r="AJ1145">
        <v>203</v>
      </c>
      <c r="AK1145" t="s">
        <v>411</v>
      </c>
      <c r="BC1145" t="str">
        <f>"31-1011.00"</f>
        <v>31-1011.00</v>
      </c>
      <c r="BD1145" t="s">
        <v>3659</v>
      </c>
      <c r="BE1145" t="s">
        <v>5248</v>
      </c>
      <c r="BF1145" t="s">
        <v>3661</v>
      </c>
      <c r="BG1145">
        <v>6</v>
      </c>
      <c r="BI1145" s="1">
        <v>44270</v>
      </c>
      <c r="BJ1145" s="1">
        <v>44634</v>
      </c>
      <c r="BM1145">
        <v>40</v>
      </c>
      <c r="BN1145">
        <v>0</v>
      </c>
      <c r="BO1145">
        <v>8</v>
      </c>
      <c r="BP1145">
        <v>8</v>
      </c>
      <c r="BQ1145">
        <v>8</v>
      </c>
      <c r="BR1145">
        <v>8</v>
      </c>
      <c r="BS1145">
        <v>5</v>
      </c>
      <c r="BT1145">
        <v>3</v>
      </c>
      <c r="BU1145" t="str">
        <f>"8:30 AM"</f>
        <v>8:30 AM</v>
      </c>
      <c r="BV1145" t="str">
        <f>"5:30 PM"</f>
        <v>5:30 PM</v>
      </c>
      <c r="BW1145" t="s">
        <v>128</v>
      </c>
      <c r="BX1145">
        <v>0</v>
      </c>
      <c r="BY1145">
        <v>6</v>
      </c>
      <c r="BZ1145" t="s">
        <v>111</v>
      </c>
      <c r="CA1145">
        <v>0</v>
      </c>
      <c r="CB1145" t="s">
        <v>3662</v>
      </c>
      <c r="CC1145" t="s">
        <v>1892</v>
      </c>
      <c r="CD1145" t="s">
        <v>403</v>
      </c>
      <c r="CE1145" t="s">
        <v>116</v>
      </c>
      <c r="CF1145" t="s">
        <v>117</v>
      </c>
      <c r="CG1145">
        <v>96950</v>
      </c>
      <c r="CH1145" s="3">
        <v>12.21</v>
      </c>
      <c r="CI1145" s="3">
        <v>12.21</v>
      </c>
      <c r="CJ1145" s="3">
        <v>18.309999999999999</v>
      </c>
      <c r="CK1145" s="3">
        <v>18.309999999999999</v>
      </c>
      <c r="CL1145" t="s">
        <v>132</v>
      </c>
      <c r="CN1145" t="s">
        <v>133</v>
      </c>
      <c r="CP1145" t="s">
        <v>111</v>
      </c>
      <c r="CQ1145" t="s">
        <v>134</v>
      </c>
      <c r="CR1145" t="s">
        <v>111</v>
      </c>
      <c r="CS1145" t="s">
        <v>134</v>
      </c>
      <c r="CT1145" t="s">
        <v>119</v>
      </c>
      <c r="CU1145" t="s">
        <v>134</v>
      </c>
      <c r="CV1145" t="s">
        <v>119</v>
      </c>
      <c r="CW1145" t="s">
        <v>418</v>
      </c>
      <c r="CX1145">
        <v>16703236877</v>
      </c>
      <c r="CY1145" t="s">
        <v>419</v>
      </c>
      <c r="CZ1145" t="s">
        <v>119</v>
      </c>
      <c r="DA1145" t="s">
        <v>134</v>
      </c>
      <c r="DB1145" t="s">
        <v>111</v>
      </c>
    </row>
    <row r="1146" spans="1:106" ht="15" customHeight="1" x14ac:dyDescent="0.25">
      <c r="A1146" t="s">
        <v>5958</v>
      </c>
      <c r="B1146" t="s">
        <v>137</v>
      </c>
      <c r="C1146" s="1">
        <v>44172.018343055555</v>
      </c>
      <c r="D1146" s="1">
        <v>44216</v>
      </c>
      <c r="E1146" t="s">
        <v>110</v>
      </c>
      <c r="G1146" t="s">
        <v>111</v>
      </c>
      <c r="H1146" t="s">
        <v>111</v>
      </c>
      <c r="I1146" t="s">
        <v>111</v>
      </c>
      <c r="J1146" t="s">
        <v>400</v>
      </c>
      <c r="K1146" t="s">
        <v>401</v>
      </c>
      <c r="L1146" t="s">
        <v>1892</v>
      </c>
      <c r="M1146" t="s">
        <v>403</v>
      </c>
      <c r="N1146" t="s">
        <v>409</v>
      </c>
      <c r="O1146" t="s">
        <v>117</v>
      </c>
      <c r="P1146">
        <v>96950</v>
      </c>
      <c r="Q1146" t="s">
        <v>118</v>
      </c>
      <c r="R1146" t="s">
        <v>119</v>
      </c>
      <c r="S1146">
        <v>16703236877</v>
      </c>
      <c r="U1146">
        <v>6216</v>
      </c>
      <c r="V1146" t="s">
        <v>120</v>
      </c>
      <c r="X1146" t="s">
        <v>405</v>
      </c>
      <c r="Y1146" t="s">
        <v>406</v>
      </c>
      <c r="Z1146" t="s">
        <v>407</v>
      </c>
      <c r="AA1146" t="s">
        <v>123</v>
      </c>
      <c r="AB1146" t="s">
        <v>408</v>
      </c>
      <c r="AD1146" t="s">
        <v>409</v>
      </c>
      <c r="AE1146" t="s">
        <v>410</v>
      </c>
      <c r="AF1146">
        <v>96913</v>
      </c>
      <c r="AG1146" t="s">
        <v>118</v>
      </c>
      <c r="AH1146" t="s">
        <v>119</v>
      </c>
      <c r="AI1146">
        <v>16716498746</v>
      </c>
      <c r="AJ1146">
        <v>203</v>
      </c>
      <c r="AK1146" t="s">
        <v>411</v>
      </c>
      <c r="BC1146" t="str">
        <f>"31-1014.00"</f>
        <v>31-1014.00</v>
      </c>
      <c r="BD1146" t="s">
        <v>1978</v>
      </c>
      <c r="BE1146" t="s">
        <v>5959</v>
      </c>
      <c r="BF1146" t="s">
        <v>1980</v>
      </c>
      <c r="BG1146">
        <v>6</v>
      </c>
      <c r="BH1146">
        <v>6</v>
      </c>
      <c r="BI1146" s="1">
        <v>44270</v>
      </c>
      <c r="BJ1146" s="1">
        <v>44634</v>
      </c>
      <c r="BK1146" s="1">
        <v>44270</v>
      </c>
      <c r="BL1146" s="1">
        <v>44634</v>
      </c>
      <c r="BM1146">
        <v>40</v>
      </c>
      <c r="BN1146">
        <v>0</v>
      </c>
      <c r="BO1146">
        <v>8</v>
      </c>
      <c r="BP1146">
        <v>8</v>
      </c>
      <c r="BQ1146">
        <v>8</v>
      </c>
      <c r="BR1146">
        <v>8</v>
      </c>
      <c r="BS1146">
        <v>5</v>
      </c>
      <c r="BT1146">
        <v>3</v>
      </c>
      <c r="BU1146" t="str">
        <f>"8:30 AM"</f>
        <v>8:30 AM</v>
      </c>
      <c r="BV1146" t="str">
        <f>"5:30 PM"</f>
        <v>5:30 PM</v>
      </c>
      <c r="BW1146" t="s">
        <v>128</v>
      </c>
      <c r="BX1146">
        <v>0</v>
      </c>
      <c r="BY1146">
        <v>0</v>
      </c>
      <c r="BZ1146" t="s">
        <v>111</v>
      </c>
      <c r="CA1146">
        <v>0</v>
      </c>
      <c r="CB1146" t="s">
        <v>5960</v>
      </c>
      <c r="CC1146" t="s">
        <v>1892</v>
      </c>
      <c r="CD1146" t="s">
        <v>403</v>
      </c>
      <c r="CE1146" t="s">
        <v>116</v>
      </c>
      <c r="CF1146" t="s">
        <v>117</v>
      </c>
      <c r="CG1146">
        <v>96950</v>
      </c>
      <c r="CH1146" s="3">
        <v>12.21</v>
      </c>
      <c r="CI1146" s="3">
        <v>12.21</v>
      </c>
      <c r="CJ1146" s="3">
        <v>18.309999999999999</v>
      </c>
      <c r="CK1146" s="3">
        <v>18.309999999999999</v>
      </c>
      <c r="CL1146" t="s">
        <v>132</v>
      </c>
      <c r="CN1146" t="s">
        <v>133</v>
      </c>
      <c r="CP1146" t="s">
        <v>111</v>
      </c>
      <c r="CQ1146" t="s">
        <v>134</v>
      </c>
      <c r="CR1146" t="s">
        <v>111</v>
      </c>
      <c r="CS1146" t="s">
        <v>134</v>
      </c>
      <c r="CT1146" t="s">
        <v>119</v>
      </c>
      <c r="CU1146" t="s">
        <v>134</v>
      </c>
      <c r="CV1146" t="s">
        <v>119</v>
      </c>
      <c r="CW1146" t="s">
        <v>418</v>
      </c>
      <c r="CX1146">
        <v>16703236877</v>
      </c>
      <c r="CY1146" t="s">
        <v>419</v>
      </c>
      <c r="CZ1146" t="s">
        <v>119</v>
      </c>
      <c r="DA1146" t="s">
        <v>134</v>
      </c>
      <c r="DB1146" t="s">
        <v>111</v>
      </c>
    </row>
    <row r="1147" spans="1:106" ht="15" customHeight="1" x14ac:dyDescent="0.25">
      <c r="A1147" t="s">
        <v>9189</v>
      </c>
      <c r="B1147" t="s">
        <v>137</v>
      </c>
      <c r="C1147" s="1">
        <v>44172.019635879631</v>
      </c>
      <c r="D1147" s="1">
        <v>44216</v>
      </c>
      <c r="E1147" t="s">
        <v>110</v>
      </c>
      <c r="G1147" t="s">
        <v>111</v>
      </c>
      <c r="H1147" t="s">
        <v>111</v>
      </c>
      <c r="I1147" t="s">
        <v>111</v>
      </c>
      <c r="J1147" t="s">
        <v>9190</v>
      </c>
      <c r="K1147" t="s">
        <v>401</v>
      </c>
      <c r="L1147" t="s">
        <v>1892</v>
      </c>
      <c r="M1147" t="s">
        <v>403</v>
      </c>
      <c r="N1147" t="s">
        <v>116</v>
      </c>
      <c r="O1147" t="s">
        <v>117</v>
      </c>
      <c r="P1147">
        <v>96950</v>
      </c>
      <c r="Q1147" t="s">
        <v>118</v>
      </c>
      <c r="R1147" t="s">
        <v>119</v>
      </c>
      <c r="S1147">
        <v>16703236877</v>
      </c>
      <c r="U1147">
        <v>62161</v>
      </c>
      <c r="V1147" t="s">
        <v>120</v>
      </c>
      <c r="X1147" t="s">
        <v>5675</v>
      </c>
      <c r="Y1147" t="s">
        <v>406</v>
      </c>
      <c r="Z1147" t="s">
        <v>407</v>
      </c>
      <c r="AA1147" t="s">
        <v>123</v>
      </c>
      <c r="AB1147" t="s">
        <v>408</v>
      </c>
      <c r="AD1147" t="s">
        <v>409</v>
      </c>
      <c r="AE1147" t="s">
        <v>410</v>
      </c>
      <c r="AF1147">
        <v>96931</v>
      </c>
      <c r="AG1147" t="s">
        <v>118</v>
      </c>
      <c r="AH1147" t="s">
        <v>119</v>
      </c>
      <c r="AI1147">
        <v>16716498746</v>
      </c>
      <c r="AJ1147">
        <v>203</v>
      </c>
      <c r="AK1147" t="s">
        <v>411</v>
      </c>
      <c r="BC1147" t="str">
        <f>"31-2021.00"</f>
        <v>31-2021.00</v>
      </c>
      <c r="BD1147" t="s">
        <v>4756</v>
      </c>
      <c r="BE1147" t="s">
        <v>9191</v>
      </c>
      <c r="BF1147" t="s">
        <v>7452</v>
      </c>
      <c r="BG1147">
        <v>6</v>
      </c>
      <c r="BH1147">
        <v>6</v>
      </c>
      <c r="BI1147" s="1">
        <v>44270</v>
      </c>
      <c r="BJ1147" s="1">
        <v>44634</v>
      </c>
      <c r="BK1147" s="1">
        <v>44270</v>
      </c>
      <c r="BL1147" s="1">
        <v>44634</v>
      </c>
      <c r="BM1147">
        <v>40</v>
      </c>
      <c r="BN1147">
        <v>0</v>
      </c>
      <c r="BO1147">
        <v>8</v>
      </c>
      <c r="BP1147">
        <v>8</v>
      </c>
      <c r="BQ1147">
        <v>8</v>
      </c>
      <c r="BR1147">
        <v>8</v>
      </c>
      <c r="BS1147">
        <v>5</v>
      </c>
      <c r="BT1147">
        <v>3</v>
      </c>
      <c r="BU1147" t="str">
        <f>"8:30 AM"</f>
        <v>8:30 AM</v>
      </c>
      <c r="BV1147" t="str">
        <f>"5:30 PM"</f>
        <v>5:30 PM</v>
      </c>
      <c r="BW1147" t="s">
        <v>349</v>
      </c>
      <c r="BX1147">
        <v>0</v>
      </c>
      <c r="BY1147">
        <v>0</v>
      </c>
      <c r="BZ1147" t="s">
        <v>111</v>
      </c>
      <c r="CA1147">
        <v>0</v>
      </c>
      <c r="CB1147" t="s">
        <v>9192</v>
      </c>
      <c r="CC1147" t="s">
        <v>1892</v>
      </c>
      <c r="CD1147" t="s">
        <v>403</v>
      </c>
      <c r="CE1147" t="s">
        <v>116</v>
      </c>
      <c r="CF1147" t="s">
        <v>117</v>
      </c>
      <c r="CG1147">
        <v>96950</v>
      </c>
      <c r="CH1147" s="3">
        <v>19.98</v>
      </c>
      <c r="CI1147" s="3">
        <v>19.98</v>
      </c>
      <c r="CL1147" t="s">
        <v>132</v>
      </c>
      <c r="CN1147" t="s">
        <v>133</v>
      </c>
      <c r="CP1147" t="s">
        <v>111</v>
      </c>
      <c r="CQ1147" t="s">
        <v>134</v>
      </c>
      <c r="CR1147" t="s">
        <v>111</v>
      </c>
      <c r="CS1147" t="s">
        <v>111</v>
      </c>
      <c r="CT1147" t="s">
        <v>119</v>
      </c>
      <c r="CU1147" t="s">
        <v>134</v>
      </c>
      <c r="CV1147" t="s">
        <v>119</v>
      </c>
      <c r="CW1147" t="s">
        <v>418</v>
      </c>
      <c r="CX1147">
        <v>16703236877</v>
      </c>
      <c r="CY1147" t="s">
        <v>419</v>
      </c>
      <c r="CZ1147" t="s">
        <v>119</v>
      </c>
      <c r="DA1147" t="s">
        <v>134</v>
      </c>
      <c r="DB1147" t="s">
        <v>111</v>
      </c>
    </row>
    <row r="1148" spans="1:106" ht="15" customHeight="1" x14ac:dyDescent="0.25">
      <c r="A1148" t="s">
        <v>5894</v>
      </c>
      <c r="B1148" t="s">
        <v>137</v>
      </c>
      <c r="C1148" s="1">
        <v>44172.020763773151</v>
      </c>
      <c r="D1148" s="1">
        <v>44216</v>
      </c>
      <c r="E1148" t="s">
        <v>110</v>
      </c>
      <c r="G1148" t="s">
        <v>111</v>
      </c>
      <c r="H1148" t="s">
        <v>111</v>
      </c>
      <c r="I1148" t="s">
        <v>111</v>
      </c>
      <c r="J1148" t="s">
        <v>400</v>
      </c>
      <c r="K1148" t="s">
        <v>401</v>
      </c>
      <c r="L1148" t="s">
        <v>2084</v>
      </c>
      <c r="M1148" t="s">
        <v>403</v>
      </c>
      <c r="N1148" t="s">
        <v>116</v>
      </c>
      <c r="O1148" t="s">
        <v>117</v>
      </c>
      <c r="P1148">
        <v>96950</v>
      </c>
      <c r="Q1148" t="s">
        <v>118</v>
      </c>
      <c r="R1148" t="s">
        <v>404</v>
      </c>
      <c r="S1148">
        <v>16703236877</v>
      </c>
      <c r="U1148">
        <v>6216</v>
      </c>
      <c r="V1148" t="s">
        <v>120</v>
      </c>
      <c r="X1148" t="s">
        <v>405</v>
      </c>
      <c r="Y1148" t="s">
        <v>406</v>
      </c>
      <c r="Z1148" t="s">
        <v>407</v>
      </c>
      <c r="AA1148" t="s">
        <v>123</v>
      </c>
      <c r="AB1148" t="s">
        <v>408</v>
      </c>
      <c r="AD1148" t="s">
        <v>409</v>
      </c>
      <c r="AE1148" t="s">
        <v>410</v>
      </c>
      <c r="AF1148">
        <v>96931</v>
      </c>
      <c r="AG1148" t="s">
        <v>118</v>
      </c>
      <c r="AH1148" t="s">
        <v>404</v>
      </c>
      <c r="AI1148">
        <v>16716498746</v>
      </c>
      <c r="AJ1148">
        <v>203</v>
      </c>
      <c r="AK1148" t="s">
        <v>411</v>
      </c>
      <c r="BC1148" t="str">
        <f>"29-1141.00"</f>
        <v>29-1141.00</v>
      </c>
      <c r="BD1148" t="s">
        <v>2087</v>
      </c>
      <c r="BE1148" t="s">
        <v>5895</v>
      </c>
      <c r="BF1148" t="s">
        <v>3536</v>
      </c>
      <c r="BG1148">
        <v>8</v>
      </c>
      <c r="BH1148">
        <v>8</v>
      </c>
      <c r="BI1148" s="1">
        <v>44270</v>
      </c>
      <c r="BJ1148" s="1">
        <v>44634</v>
      </c>
      <c r="BK1148" s="1">
        <v>44270</v>
      </c>
      <c r="BL1148" s="1">
        <v>44634</v>
      </c>
      <c r="BM1148">
        <v>40</v>
      </c>
      <c r="BN1148">
        <v>0</v>
      </c>
      <c r="BO1148">
        <v>8</v>
      </c>
      <c r="BP1148">
        <v>8</v>
      </c>
      <c r="BQ1148">
        <v>8</v>
      </c>
      <c r="BR1148">
        <v>8</v>
      </c>
      <c r="BS1148">
        <v>5</v>
      </c>
      <c r="BT1148">
        <v>3</v>
      </c>
      <c r="BU1148" t="str">
        <f>"8:30 AM"</f>
        <v>8:30 AM</v>
      </c>
      <c r="BV1148" t="str">
        <f>"5:30 PM"</f>
        <v>5:30 PM</v>
      </c>
      <c r="BW1148" t="s">
        <v>349</v>
      </c>
      <c r="BX1148">
        <v>0</v>
      </c>
      <c r="BY1148">
        <v>0</v>
      </c>
      <c r="BZ1148" t="s">
        <v>111</v>
      </c>
      <c r="CA1148">
        <v>0</v>
      </c>
      <c r="CB1148" s="2" t="s">
        <v>3537</v>
      </c>
      <c r="CC1148" t="s">
        <v>2084</v>
      </c>
      <c r="CD1148" t="s">
        <v>403</v>
      </c>
      <c r="CE1148" t="s">
        <v>116</v>
      </c>
      <c r="CF1148" t="s">
        <v>117</v>
      </c>
      <c r="CG1148">
        <v>96950</v>
      </c>
      <c r="CH1148" s="3">
        <v>22.19</v>
      </c>
      <c r="CI1148" s="3">
        <v>22.19</v>
      </c>
      <c r="CL1148" t="s">
        <v>132</v>
      </c>
      <c r="CN1148" t="s">
        <v>133</v>
      </c>
      <c r="CP1148" t="s">
        <v>111</v>
      </c>
      <c r="CQ1148" t="s">
        <v>134</v>
      </c>
      <c r="CR1148" t="s">
        <v>111</v>
      </c>
      <c r="CS1148" t="s">
        <v>111</v>
      </c>
      <c r="CT1148" t="s">
        <v>119</v>
      </c>
      <c r="CU1148" t="s">
        <v>134</v>
      </c>
      <c r="CV1148" t="s">
        <v>119</v>
      </c>
      <c r="CW1148" t="s">
        <v>418</v>
      </c>
      <c r="CX1148">
        <v>16703236877</v>
      </c>
      <c r="CY1148" t="s">
        <v>419</v>
      </c>
      <c r="CZ1148" t="s">
        <v>119</v>
      </c>
      <c r="DA1148" t="s">
        <v>134</v>
      </c>
      <c r="DB1148" t="s">
        <v>111</v>
      </c>
    </row>
    <row r="1149" spans="1:106" ht="15" customHeight="1" x14ac:dyDescent="0.25">
      <c r="A1149" t="s">
        <v>3483</v>
      </c>
      <c r="B1149" t="s">
        <v>137</v>
      </c>
      <c r="C1149" s="1">
        <v>44172.022477430553</v>
      </c>
      <c r="D1149" s="1">
        <v>44202</v>
      </c>
      <c r="E1149" t="s">
        <v>110</v>
      </c>
      <c r="G1149" t="s">
        <v>111</v>
      </c>
      <c r="H1149" t="s">
        <v>111</v>
      </c>
      <c r="I1149" t="s">
        <v>111</v>
      </c>
      <c r="J1149" t="s">
        <v>3484</v>
      </c>
      <c r="L1149" t="s">
        <v>225</v>
      </c>
      <c r="M1149" t="s">
        <v>3485</v>
      </c>
      <c r="N1149" t="s">
        <v>154</v>
      </c>
      <c r="O1149" t="s">
        <v>117</v>
      </c>
      <c r="P1149">
        <v>96950</v>
      </c>
      <c r="Q1149" t="s">
        <v>118</v>
      </c>
      <c r="S1149">
        <v>16702340560</v>
      </c>
      <c r="T1149">
        <v>115</v>
      </c>
      <c r="U1149">
        <v>531110</v>
      </c>
      <c r="V1149" t="s">
        <v>120</v>
      </c>
      <c r="X1149" t="s">
        <v>227</v>
      </c>
      <c r="Y1149" t="s">
        <v>228</v>
      </c>
      <c r="Z1149" t="s">
        <v>3486</v>
      </c>
      <c r="AA1149" t="s">
        <v>230</v>
      </c>
      <c r="AB1149" t="s">
        <v>225</v>
      </c>
      <c r="AC1149" t="s">
        <v>226</v>
      </c>
      <c r="AD1149" t="s">
        <v>154</v>
      </c>
      <c r="AE1149" t="s">
        <v>117</v>
      </c>
      <c r="AF1149">
        <v>96950</v>
      </c>
      <c r="AG1149" t="s">
        <v>118</v>
      </c>
      <c r="AI1149">
        <v>16702340560</v>
      </c>
      <c r="AJ1149">
        <v>115</v>
      </c>
      <c r="AK1149" t="s">
        <v>231</v>
      </c>
      <c r="BC1149" t="str">
        <f>"43-1011.00"</f>
        <v>43-1011.00</v>
      </c>
      <c r="BD1149" t="s">
        <v>730</v>
      </c>
      <c r="BE1149" t="s">
        <v>3487</v>
      </c>
      <c r="BF1149" t="s">
        <v>3488</v>
      </c>
      <c r="BG1149">
        <v>1</v>
      </c>
      <c r="BH1149">
        <v>1</v>
      </c>
      <c r="BI1149" s="1">
        <v>44291</v>
      </c>
      <c r="BJ1149" s="1">
        <v>44655</v>
      </c>
      <c r="BK1149" s="1">
        <v>44291</v>
      </c>
      <c r="BL1149" s="1">
        <v>44655</v>
      </c>
      <c r="BM1149">
        <v>35</v>
      </c>
      <c r="BN1149">
        <v>0</v>
      </c>
      <c r="BO1149">
        <v>7</v>
      </c>
      <c r="BP1149">
        <v>7</v>
      </c>
      <c r="BQ1149">
        <v>7</v>
      </c>
      <c r="BR1149">
        <v>7</v>
      </c>
      <c r="BS1149">
        <v>7</v>
      </c>
      <c r="BT1149">
        <v>0</v>
      </c>
      <c r="BU1149" t="str">
        <f>"8:00 AM"</f>
        <v>8:00 AM</v>
      </c>
      <c r="BV1149" t="str">
        <f>"5:00 PM"</f>
        <v>5:00 PM</v>
      </c>
      <c r="BW1149" t="s">
        <v>349</v>
      </c>
      <c r="BX1149">
        <v>0</v>
      </c>
      <c r="BY1149">
        <v>24</v>
      </c>
      <c r="BZ1149" t="s">
        <v>134</v>
      </c>
      <c r="CA1149">
        <v>3</v>
      </c>
      <c r="CB1149" s="2" t="s">
        <v>3489</v>
      </c>
      <c r="CC1149" t="s">
        <v>225</v>
      </c>
      <c r="CD1149" t="s">
        <v>226</v>
      </c>
      <c r="CE1149" t="s">
        <v>154</v>
      </c>
      <c r="CF1149" t="s">
        <v>117</v>
      </c>
      <c r="CG1149">
        <v>96950</v>
      </c>
      <c r="CH1149" s="3">
        <v>13.62</v>
      </c>
      <c r="CI1149" s="3">
        <v>13.62</v>
      </c>
      <c r="CJ1149" s="3">
        <v>20.43</v>
      </c>
      <c r="CK1149" s="3">
        <v>20.43</v>
      </c>
      <c r="CL1149" t="s">
        <v>132</v>
      </c>
      <c r="CM1149" t="s">
        <v>234</v>
      </c>
      <c r="CN1149" t="s">
        <v>133</v>
      </c>
      <c r="CP1149" t="s">
        <v>111</v>
      </c>
      <c r="CQ1149" t="s">
        <v>134</v>
      </c>
      <c r="CR1149" t="s">
        <v>111</v>
      </c>
      <c r="CS1149" t="s">
        <v>134</v>
      </c>
      <c r="CT1149" t="s">
        <v>134</v>
      </c>
      <c r="CU1149" t="s">
        <v>134</v>
      </c>
      <c r="CV1149" t="s">
        <v>119</v>
      </c>
      <c r="CW1149" t="s">
        <v>235</v>
      </c>
      <c r="CX1149">
        <v>16702340560</v>
      </c>
      <c r="CY1149" t="s">
        <v>3490</v>
      </c>
      <c r="CZ1149" t="s">
        <v>236</v>
      </c>
      <c r="DA1149" t="s">
        <v>134</v>
      </c>
      <c r="DB1149" t="s">
        <v>111</v>
      </c>
    </row>
    <row r="1150" spans="1:106" ht="15" customHeight="1" x14ac:dyDescent="0.25">
      <c r="A1150" t="s">
        <v>9603</v>
      </c>
      <c r="B1150" t="s">
        <v>109</v>
      </c>
      <c r="C1150" s="1">
        <v>44172.022202777778</v>
      </c>
      <c r="D1150" s="1">
        <v>44228</v>
      </c>
      <c r="E1150" t="s">
        <v>110</v>
      </c>
      <c r="G1150" t="s">
        <v>111</v>
      </c>
      <c r="H1150" t="s">
        <v>111</v>
      </c>
      <c r="I1150" t="s">
        <v>111</v>
      </c>
      <c r="J1150" t="s">
        <v>1117</v>
      </c>
      <c r="K1150" t="s">
        <v>1118</v>
      </c>
      <c r="L1150" t="s">
        <v>2084</v>
      </c>
      <c r="M1150" t="s">
        <v>1119</v>
      </c>
      <c r="N1150" t="s">
        <v>116</v>
      </c>
      <c r="O1150" t="s">
        <v>117</v>
      </c>
      <c r="P1150">
        <v>96950</v>
      </c>
      <c r="Q1150" t="s">
        <v>118</v>
      </c>
      <c r="R1150" t="s">
        <v>404</v>
      </c>
      <c r="S1150">
        <v>16703236877</v>
      </c>
      <c r="U1150">
        <v>62161</v>
      </c>
      <c r="V1150" t="s">
        <v>120</v>
      </c>
      <c r="X1150" t="s">
        <v>405</v>
      </c>
      <c r="Y1150" t="s">
        <v>406</v>
      </c>
      <c r="Z1150" t="s">
        <v>407</v>
      </c>
      <c r="AA1150" t="s">
        <v>123</v>
      </c>
      <c r="AB1150" t="s">
        <v>408</v>
      </c>
      <c r="AD1150" t="s">
        <v>409</v>
      </c>
      <c r="AE1150" t="s">
        <v>410</v>
      </c>
      <c r="AF1150">
        <v>96931</v>
      </c>
      <c r="AG1150" t="s">
        <v>118</v>
      </c>
      <c r="AH1150" t="s">
        <v>404</v>
      </c>
      <c r="AI1150">
        <v>16716498746</v>
      </c>
      <c r="AJ1150">
        <v>203</v>
      </c>
      <c r="AK1150" t="s">
        <v>411</v>
      </c>
      <c r="BC1150" t="str">
        <f>"43-1011.00"</f>
        <v>43-1011.00</v>
      </c>
      <c r="BD1150" t="s">
        <v>730</v>
      </c>
      <c r="BE1150" t="s">
        <v>8369</v>
      </c>
      <c r="BF1150" t="s">
        <v>8370</v>
      </c>
      <c r="BG1150">
        <v>1</v>
      </c>
      <c r="BI1150" s="1">
        <v>44270</v>
      </c>
      <c r="BJ1150" s="1">
        <v>44634</v>
      </c>
      <c r="BM1150">
        <v>40</v>
      </c>
      <c r="BN1150">
        <v>0</v>
      </c>
      <c r="BO1150">
        <v>8</v>
      </c>
      <c r="BP1150">
        <v>8</v>
      </c>
      <c r="BQ1150">
        <v>8</v>
      </c>
      <c r="BR1150">
        <v>8</v>
      </c>
      <c r="BS1150">
        <v>5</v>
      </c>
      <c r="BT1150">
        <v>3</v>
      </c>
      <c r="BU1150" t="str">
        <f t="shared" ref="BU1150:BU1169" si="62">"8:30 AM"</f>
        <v>8:30 AM</v>
      </c>
      <c r="BV1150" t="str">
        <f t="shared" ref="BV1150:BV1169" si="63">"5:30 PM"</f>
        <v>5:30 PM</v>
      </c>
      <c r="BW1150" t="s">
        <v>349</v>
      </c>
      <c r="BX1150">
        <v>0</v>
      </c>
      <c r="BY1150">
        <v>12</v>
      </c>
      <c r="BZ1150" t="s">
        <v>134</v>
      </c>
      <c r="CA1150">
        <v>3</v>
      </c>
      <c r="CB1150" t="s">
        <v>509</v>
      </c>
      <c r="CC1150" t="s">
        <v>402</v>
      </c>
      <c r="CD1150" t="s">
        <v>1119</v>
      </c>
      <c r="CE1150" t="s">
        <v>116</v>
      </c>
      <c r="CF1150" t="s">
        <v>117</v>
      </c>
      <c r="CG1150">
        <v>96950</v>
      </c>
      <c r="CH1150" s="3">
        <v>13.62</v>
      </c>
      <c r="CI1150" s="3">
        <v>13.62</v>
      </c>
      <c r="CJ1150" s="3">
        <v>20.43</v>
      </c>
      <c r="CK1150" s="3">
        <v>20.43</v>
      </c>
      <c r="CL1150" t="s">
        <v>132</v>
      </c>
      <c r="CN1150" t="s">
        <v>133</v>
      </c>
      <c r="CP1150" t="s">
        <v>111</v>
      </c>
      <c r="CQ1150" t="s">
        <v>134</v>
      </c>
      <c r="CR1150" t="s">
        <v>111</v>
      </c>
      <c r="CS1150" t="s">
        <v>134</v>
      </c>
      <c r="CT1150" t="s">
        <v>119</v>
      </c>
      <c r="CU1150" t="s">
        <v>134</v>
      </c>
      <c r="CV1150" t="s">
        <v>119</v>
      </c>
      <c r="CW1150" t="s">
        <v>418</v>
      </c>
      <c r="CX1150">
        <v>16703236877</v>
      </c>
      <c r="CY1150" t="s">
        <v>419</v>
      </c>
      <c r="CZ1150" t="s">
        <v>119</v>
      </c>
      <c r="DA1150" t="s">
        <v>134</v>
      </c>
      <c r="DB1150" t="s">
        <v>111</v>
      </c>
    </row>
    <row r="1151" spans="1:106" ht="15" customHeight="1" x14ac:dyDescent="0.25">
      <c r="A1151" t="s">
        <v>6083</v>
      </c>
      <c r="B1151" t="s">
        <v>109</v>
      </c>
      <c r="C1151" s="1">
        <v>44172.023343171299</v>
      </c>
      <c r="D1151" s="1">
        <v>44228</v>
      </c>
      <c r="E1151" t="s">
        <v>110</v>
      </c>
      <c r="G1151" t="s">
        <v>111</v>
      </c>
      <c r="H1151" t="s">
        <v>111</v>
      </c>
      <c r="I1151" t="s">
        <v>111</v>
      </c>
      <c r="J1151" t="s">
        <v>1117</v>
      </c>
      <c r="K1151" t="s">
        <v>1118</v>
      </c>
      <c r="L1151" t="s">
        <v>1892</v>
      </c>
      <c r="M1151" t="s">
        <v>1119</v>
      </c>
      <c r="N1151" t="s">
        <v>116</v>
      </c>
      <c r="O1151" t="s">
        <v>117</v>
      </c>
      <c r="P1151">
        <v>96950</v>
      </c>
      <c r="Q1151" t="s">
        <v>118</v>
      </c>
      <c r="R1151" t="s">
        <v>119</v>
      </c>
      <c r="S1151">
        <v>16703236877</v>
      </c>
      <c r="U1151">
        <v>62161</v>
      </c>
      <c r="V1151" t="s">
        <v>120</v>
      </c>
      <c r="X1151" t="s">
        <v>405</v>
      </c>
      <c r="Y1151" t="s">
        <v>406</v>
      </c>
      <c r="Z1151" t="s">
        <v>407</v>
      </c>
      <c r="AA1151" t="s">
        <v>123</v>
      </c>
      <c r="AB1151" t="s">
        <v>408</v>
      </c>
      <c r="AD1151" t="s">
        <v>409</v>
      </c>
      <c r="AE1151" t="s">
        <v>410</v>
      </c>
      <c r="AF1151">
        <v>96931</v>
      </c>
      <c r="AG1151" t="s">
        <v>118</v>
      </c>
      <c r="AH1151" t="s">
        <v>119</v>
      </c>
      <c r="AI1151">
        <v>16716498746</v>
      </c>
      <c r="AJ1151">
        <v>203</v>
      </c>
      <c r="AK1151" t="s">
        <v>411</v>
      </c>
      <c r="BC1151" t="str">
        <f>"31-1011.00"</f>
        <v>31-1011.00</v>
      </c>
      <c r="BD1151" t="s">
        <v>3659</v>
      </c>
      <c r="BE1151" t="s">
        <v>3660</v>
      </c>
      <c r="BF1151" t="s">
        <v>3661</v>
      </c>
      <c r="BG1151">
        <v>6</v>
      </c>
      <c r="BI1151" s="1">
        <v>44270</v>
      </c>
      <c r="BJ1151" s="1">
        <v>44634</v>
      </c>
      <c r="BM1151">
        <v>40</v>
      </c>
      <c r="BN1151">
        <v>0</v>
      </c>
      <c r="BO1151">
        <v>8</v>
      </c>
      <c r="BP1151">
        <v>8</v>
      </c>
      <c r="BQ1151">
        <v>8</v>
      </c>
      <c r="BR1151">
        <v>8</v>
      </c>
      <c r="BS1151">
        <v>5</v>
      </c>
      <c r="BT1151">
        <v>3</v>
      </c>
      <c r="BU1151" t="str">
        <f t="shared" si="62"/>
        <v>8:30 AM</v>
      </c>
      <c r="BV1151" t="str">
        <f t="shared" si="63"/>
        <v>5:30 PM</v>
      </c>
      <c r="BW1151" t="s">
        <v>128</v>
      </c>
      <c r="BX1151">
        <v>0</v>
      </c>
      <c r="BY1151">
        <v>6</v>
      </c>
      <c r="BZ1151" t="s">
        <v>111</v>
      </c>
      <c r="CA1151">
        <v>0</v>
      </c>
      <c r="CB1151" t="s">
        <v>3662</v>
      </c>
      <c r="CC1151" t="s">
        <v>1892</v>
      </c>
      <c r="CD1151" t="s">
        <v>1119</v>
      </c>
      <c r="CE1151" t="s">
        <v>116</v>
      </c>
      <c r="CF1151" t="s">
        <v>117</v>
      </c>
      <c r="CG1151">
        <v>96950</v>
      </c>
      <c r="CH1151" s="3">
        <v>12.21</v>
      </c>
      <c r="CI1151" s="3">
        <v>12.21</v>
      </c>
      <c r="CJ1151" s="3">
        <v>18.309999999999999</v>
      </c>
      <c r="CK1151" s="3">
        <v>18.309999999999999</v>
      </c>
      <c r="CL1151" t="s">
        <v>132</v>
      </c>
      <c r="CN1151" t="s">
        <v>133</v>
      </c>
      <c r="CP1151" t="s">
        <v>111</v>
      </c>
      <c r="CQ1151" t="s">
        <v>134</v>
      </c>
      <c r="CR1151" t="s">
        <v>111</v>
      </c>
      <c r="CS1151" t="s">
        <v>134</v>
      </c>
      <c r="CT1151" t="s">
        <v>119</v>
      </c>
      <c r="CU1151" t="s">
        <v>134</v>
      </c>
      <c r="CV1151" t="s">
        <v>119</v>
      </c>
      <c r="CW1151" t="s">
        <v>418</v>
      </c>
      <c r="CX1151">
        <v>16703236877</v>
      </c>
      <c r="CY1151" t="s">
        <v>419</v>
      </c>
      <c r="CZ1151" t="s">
        <v>119</v>
      </c>
      <c r="DA1151" t="s">
        <v>134</v>
      </c>
      <c r="DB1151" t="s">
        <v>111</v>
      </c>
    </row>
    <row r="1152" spans="1:106" ht="15" customHeight="1" x14ac:dyDescent="0.25">
      <c r="A1152" t="s">
        <v>5576</v>
      </c>
      <c r="B1152" t="s">
        <v>109</v>
      </c>
      <c r="C1152" s="1">
        <v>44172.024466550924</v>
      </c>
      <c r="D1152" s="1">
        <v>44228</v>
      </c>
      <c r="E1152" t="s">
        <v>110</v>
      </c>
      <c r="G1152" t="s">
        <v>111</v>
      </c>
      <c r="H1152" t="s">
        <v>111</v>
      </c>
      <c r="I1152" t="s">
        <v>111</v>
      </c>
      <c r="J1152" t="s">
        <v>1117</v>
      </c>
      <c r="K1152" t="s">
        <v>1118</v>
      </c>
      <c r="L1152" t="s">
        <v>402</v>
      </c>
      <c r="M1152" t="s">
        <v>1119</v>
      </c>
      <c r="N1152" t="s">
        <v>116</v>
      </c>
      <c r="O1152" t="s">
        <v>117</v>
      </c>
      <c r="P1152">
        <v>96950</v>
      </c>
      <c r="Q1152" t="s">
        <v>118</v>
      </c>
      <c r="R1152" t="s">
        <v>404</v>
      </c>
      <c r="S1152">
        <v>16703236877</v>
      </c>
      <c r="U1152">
        <v>6216</v>
      </c>
      <c r="V1152" t="s">
        <v>120</v>
      </c>
      <c r="X1152" t="s">
        <v>405</v>
      </c>
      <c r="Y1152" t="s">
        <v>406</v>
      </c>
      <c r="Z1152" t="s">
        <v>407</v>
      </c>
      <c r="AA1152" t="s">
        <v>123</v>
      </c>
      <c r="AB1152" t="s">
        <v>408</v>
      </c>
      <c r="AD1152" t="s">
        <v>409</v>
      </c>
      <c r="AE1152" t="s">
        <v>410</v>
      </c>
      <c r="AF1152">
        <v>96950</v>
      </c>
      <c r="AG1152" t="s">
        <v>118</v>
      </c>
      <c r="AH1152" t="s">
        <v>404</v>
      </c>
      <c r="AI1152">
        <v>16716498746</v>
      </c>
      <c r="AJ1152">
        <v>203</v>
      </c>
      <c r="AK1152" t="s">
        <v>411</v>
      </c>
      <c r="BC1152" t="str">
        <f>"29-1128.00"</f>
        <v>29-1128.00</v>
      </c>
      <c r="BD1152" t="s">
        <v>4372</v>
      </c>
      <c r="BE1152" t="s">
        <v>5577</v>
      </c>
      <c r="BF1152" t="s">
        <v>4374</v>
      </c>
      <c r="BG1152">
        <v>4</v>
      </c>
      <c r="BI1152" s="1">
        <v>44270</v>
      </c>
      <c r="BJ1152" s="1">
        <v>44634</v>
      </c>
      <c r="BM1152">
        <v>40</v>
      </c>
      <c r="BN1152">
        <v>0</v>
      </c>
      <c r="BO1152">
        <v>8</v>
      </c>
      <c r="BP1152">
        <v>8</v>
      </c>
      <c r="BQ1152">
        <v>8</v>
      </c>
      <c r="BR1152">
        <v>8</v>
      </c>
      <c r="BS1152">
        <v>5</v>
      </c>
      <c r="BT1152">
        <v>3</v>
      </c>
      <c r="BU1152" t="str">
        <f t="shared" si="62"/>
        <v>8:30 AM</v>
      </c>
      <c r="BV1152" t="str">
        <f t="shared" si="63"/>
        <v>5:30 PM</v>
      </c>
      <c r="BW1152" t="s">
        <v>415</v>
      </c>
      <c r="BX1152">
        <v>0</v>
      </c>
      <c r="BY1152">
        <v>0</v>
      </c>
      <c r="BZ1152" t="s">
        <v>111</v>
      </c>
      <c r="CA1152">
        <v>0</v>
      </c>
      <c r="CB1152" t="s">
        <v>4375</v>
      </c>
      <c r="CC1152" t="s">
        <v>402</v>
      </c>
      <c r="CD1152" t="s">
        <v>1119</v>
      </c>
      <c r="CE1152" t="s">
        <v>116</v>
      </c>
      <c r="CF1152" t="s">
        <v>117</v>
      </c>
      <c r="CG1152">
        <v>96950</v>
      </c>
      <c r="CH1152" s="3">
        <v>18.16</v>
      </c>
      <c r="CI1152" s="3">
        <v>18.16</v>
      </c>
      <c r="CL1152" t="s">
        <v>132</v>
      </c>
      <c r="CN1152" t="s">
        <v>133</v>
      </c>
      <c r="CP1152" t="s">
        <v>111</v>
      </c>
      <c r="CQ1152" t="s">
        <v>134</v>
      </c>
      <c r="CR1152" t="s">
        <v>111</v>
      </c>
      <c r="CS1152" t="s">
        <v>111</v>
      </c>
      <c r="CT1152" t="s">
        <v>119</v>
      </c>
      <c r="CU1152" t="s">
        <v>134</v>
      </c>
      <c r="CV1152" t="s">
        <v>119</v>
      </c>
      <c r="CW1152" t="s">
        <v>418</v>
      </c>
      <c r="CX1152">
        <v>16703236877</v>
      </c>
      <c r="CY1152" t="s">
        <v>419</v>
      </c>
      <c r="CZ1152" t="s">
        <v>119</v>
      </c>
      <c r="DA1152" t="s">
        <v>134</v>
      </c>
      <c r="DB1152" t="s">
        <v>111</v>
      </c>
    </row>
    <row r="1153" spans="1:106" ht="15" customHeight="1" x14ac:dyDescent="0.25">
      <c r="A1153" t="s">
        <v>8761</v>
      </c>
      <c r="B1153" t="s">
        <v>109</v>
      </c>
      <c r="C1153" s="1">
        <v>44172.025606712959</v>
      </c>
      <c r="D1153" s="1">
        <v>44228</v>
      </c>
      <c r="E1153" t="s">
        <v>110</v>
      </c>
      <c r="G1153" t="s">
        <v>111</v>
      </c>
      <c r="H1153" t="s">
        <v>111</v>
      </c>
      <c r="I1153" t="s">
        <v>111</v>
      </c>
      <c r="J1153" t="s">
        <v>1117</v>
      </c>
      <c r="K1153" t="s">
        <v>1118</v>
      </c>
      <c r="L1153" t="s">
        <v>402</v>
      </c>
      <c r="M1153" t="s">
        <v>1119</v>
      </c>
      <c r="N1153" t="s">
        <v>116</v>
      </c>
      <c r="O1153" t="s">
        <v>117</v>
      </c>
      <c r="P1153">
        <v>96950</v>
      </c>
      <c r="Q1153" t="s">
        <v>118</v>
      </c>
      <c r="R1153" t="s">
        <v>404</v>
      </c>
      <c r="S1153">
        <v>16703236877</v>
      </c>
      <c r="U1153">
        <v>62161</v>
      </c>
      <c r="V1153" t="s">
        <v>120</v>
      </c>
      <c r="X1153" t="s">
        <v>405</v>
      </c>
      <c r="Y1153" t="s">
        <v>406</v>
      </c>
      <c r="Z1153" t="s">
        <v>407</v>
      </c>
      <c r="AA1153" t="s">
        <v>123</v>
      </c>
      <c r="AB1153" t="s">
        <v>408</v>
      </c>
      <c r="AC1153" t="s">
        <v>2079</v>
      </c>
      <c r="AD1153" t="s">
        <v>409</v>
      </c>
      <c r="AE1153" t="s">
        <v>410</v>
      </c>
      <c r="AF1153">
        <v>96931</v>
      </c>
      <c r="AG1153" t="s">
        <v>118</v>
      </c>
      <c r="AH1153" t="s">
        <v>404</v>
      </c>
      <c r="AI1153">
        <v>16716498746</v>
      </c>
      <c r="AJ1153">
        <v>203</v>
      </c>
      <c r="AK1153" t="s">
        <v>411</v>
      </c>
      <c r="BC1153" t="str">
        <f>"21-1021.00"</f>
        <v>21-1021.00</v>
      </c>
      <c r="BD1153" t="s">
        <v>2080</v>
      </c>
      <c r="BE1153" t="s">
        <v>2081</v>
      </c>
      <c r="BF1153" t="s">
        <v>2082</v>
      </c>
      <c r="BG1153">
        <v>2</v>
      </c>
      <c r="BI1153" s="1">
        <v>44270</v>
      </c>
      <c r="BJ1153" s="1">
        <v>44634</v>
      </c>
      <c r="BM1153">
        <v>40</v>
      </c>
      <c r="BN1153">
        <v>0</v>
      </c>
      <c r="BO1153">
        <v>8</v>
      </c>
      <c r="BP1153">
        <v>8</v>
      </c>
      <c r="BQ1153">
        <v>8</v>
      </c>
      <c r="BR1153">
        <v>8</v>
      </c>
      <c r="BS1153">
        <v>5</v>
      </c>
      <c r="BT1153">
        <v>3</v>
      </c>
      <c r="BU1153" t="str">
        <f t="shared" si="62"/>
        <v>8:30 AM</v>
      </c>
      <c r="BV1153" t="str">
        <f t="shared" si="63"/>
        <v>5:30 PM</v>
      </c>
      <c r="BW1153" t="s">
        <v>349</v>
      </c>
      <c r="BX1153">
        <v>0</v>
      </c>
      <c r="BY1153">
        <v>0</v>
      </c>
      <c r="BZ1153" t="s">
        <v>111</v>
      </c>
      <c r="CA1153">
        <v>0</v>
      </c>
      <c r="CB1153" s="2" t="s">
        <v>8762</v>
      </c>
      <c r="CC1153" t="s">
        <v>2084</v>
      </c>
      <c r="CD1153" t="s">
        <v>1119</v>
      </c>
      <c r="CE1153" t="s">
        <v>116</v>
      </c>
      <c r="CF1153" t="s">
        <v>117</v>
      </c>
      <c r="CG1153">
        <v>96950</v>
      </c>
      <c r="CH1153" s="3">
        <v>13.53</v>
      </c>
      <c r="CI1153" s="3">
        <v>13.53</v>
      </c>
      <c r="CL1153" t="s">
        <v>132</v>
      </c>
      <c r="CN1153" t="s">
        <v>133</v>
      </c>
      <c r="CP1153" t="s">
        <v>111</v>
      </c>
      <c r="CQ1153" t="s">
        <v>134</v>
      </c>
      <c r="CR1153" t="s">
        <v>111</v>
      </c>
      <c r="CS1153" t="s">
        <v>111</v>
      </c>
      <c r="CT1153" t="s">
        <v>119</v>
      </c>
      <c r="CU1153" t="s">
        <v>134</v>
      </c>
      <c r="CV1153" t="s">
        <v>119</v>
      </c>
      <c r="CW1153" t="s">
        <v>418</v>
      </c>
      <c r="CX1153">
        <v>16703236877</v>
      </c>
      <c r="CY1153" t="s">
        <v>419</v>
      </c>
      <c r="CZ1153" t="s">
        <v>119</v>
      </c>
      <c r="DA1153" t="s">
        <v>134</v>
      </c>
      <c r="DB1153" t="s">
        <v>111</v>
      </c>
    </row>
    <row r="1154" spans="1:106" ht="15" customHeight="1" x14ac:dyDescent="0.25">
      <c r="A1154" t="s">
        <v>7976</v>
      </c>
      <c r="B1154" t="s">
        <v>109</v>
      </c>
      <c r="C1154" s="1">
        <v>44172.032126851853</v>
      </c>
      <c r="D1154" s="1">
        <v>44228</v>
      </c>
      <c r="E1154" t="s">
        <v>110</v>
      </c>
      <c r="G1154" t="s">
        <v>111</v>
      </c>
      <c r="H1154" t="s">
        <v>111</v>
      </c>
      <c r="I1154" t="s">
        <v>111</v>
      </c>
      <c r="J1154" t="s">
        <v>2536</v>
      </c>
      <c r="K1154" t="s">
        <v>5379</v>
      </c>
      <c r="L1154" t="s">
        <v>402</v>
      </c>
      <c r="M1154" t="s">
        <v>5380</v>
      </c>
      <c r="N1154" t="s">
        <v>116</v>
      </c>
      <c r="O1154" t="s">
        <v>117</v>
      </c>
      <c r="P1154">
        <v>96950</v>
      </c>
      <c r="Q1154" t="s">
        <v>118</v>
      </c>
      <c r="R1154" t="s">
        <v>404</v>
      </c>
      <c r="S1154">
        <v>16703236877</v>
      </c>
      <c r="U1154">
        <v>62161</v>
      </c>
      <c r="V1154" t="s">
        <v>120</v>
      </c>
      <c r="X1154" t="s">
        <v>405</v>
      </c>
      <c r="Y1154" t="s">
        <v>406</v>
      </c>
      <c r="Z1154" t="s">
        <v>407</v>
      </c>
      <c r="AA1154" t="s">
        <v>123</v>
      </c>
      <c r="AB1154" t="s">
        <v>408</v>
      </c>
      <c r="AD1154" t="s">
        <v>409</v>
      </c>
      <c r="AE1154" t="s">
        <v>410</v>
      </c>
      <c r="AF1154">
        <v>96950</v>
      </c>
      <c r="AG1154" t="s">
        <v>118</v>
      </c>
      <c r="AH1154" t="s">
        <v>404</v>
      </c>
      <c r="AI1154">
        <v>16716498746</v>
      </c>
      <c r="AJ1154">
        <v>203</v>
      </c>
      <c r="AK1154" t="s">
        <v>411</v>
      </c>
      <c r="BC1154" t="str">
        <f>"31-1014.00"</f>
        <v>31-1014.00</v>
      </c>
      <c r="BD1154" t="s">
        <v>1978</v>
      </c>
      <c r="BE1154" t="s">
        <v>5381</v>
      </c>
      <c r="BF1154" t="s">
        <v>1980</v>
      </c>
      <c r="BG1154">
        <v>3</v>
      </c>
      <c r="BI1154" s="1">
        <v>44270</v>
      </c>
      <c r="BJ1154" s="1">
        <v>44634</v>
      </c>
      <c r="BM1154">
        <v>40</v>
      </c>
      <c r="BN1154">
        <v>0</v>
      </c>
      <c r="BO1154">
        <v>8</v>
      </c>
      <c r="BP1154">
        <v>8</v>
      </c>
      <c r="BQ1154">
        <v>8</v>
      </c>
      <c r="BR1154">
        <v>8</v>
      </c>
      <c r="BS1154">
        <v>5</v>
      </c>
      <c r="BT1154">
        <v>3</v>
      </c>
      <c r="BU1154" t="str">
        <f t="shared" si="62"/>
        <v>8:30 AM</v>
      </c>
      <c r="BV1154" t="str">
        <f t="shared" si="63"/>
        <v>5:30 PM</v>
      </c>
      <c r="BW1154" t="s">
        <v>128</v>
      </c>
      <c r="BX1154">
        <v>0</v>
      </c>
      <c r="BY1154">
        <v>12</v>
      </c>
      <c r="BZ1154" t="s">
        <v>111</v>
      </c>
      <c r="CA1154">
        <v>0</v>
      </c>
      <c r="CB1154" s="2" t="s">
        <v>7977</v>
      </c>
      <c r="CC1154" t="s">
        <v>2084</v>
      </c>
      <c r="CD1154" t="s">
        <v>5380</v>
      </c>
      <c r="CE1154" t="s">
        <v>116</v>
      </c>
      <c r="CF1154" t="s">
        <v>117</v>
      </c>
      <c r="CG1154">
        <v>96950</v>
      </c>
      <c r="CH1154" s="3">
        <v>12.21</v>
      </c>
      <c r="CI1154" s="3">
        <v>12.21</v>
      </c>
      <c r="CJ1154" s="3">
        <v>18.309999999999999</v>
      </c>
      <c r="CK1154" s="3">
        <v>18.309999999999999</v>
      </c>
      <c r="CL1154" t="s">
        <v>132</v>
      </c>
      <c r="CN1154" t="s">
        <v>133</v>
      </c>
      <c r="CP1154" t="s">
        <v>111</v>
      </c>
      <c r="CQ1154" t="s">
        <v>134</v>
      </c>
      <c r="CR1154" t="s">
        <v>111</v>
      </c>
      <c r="CS1154" t="s">
        <v>134</v>
      </c>
      <c r="CT1154" t="s">
        <v>119</v>
      </c>
      <c r="CU1154" t="s">
        <v>134</v>
      </c>
      <c r="CV1154" t="s">
        <v>119</v>
      </c>
      <c r="CW1154" t="s">
        <v>418</v>
      </c>
      <c r="CX1154">
        <v>16703236877</v>
      </c>
      <c r="CY1154" t="s">
        <v>419</v>
      </c>
      <c r="CZ1154" t="s">
        <v>119</v>
      </c>
      <c r="DA1154" t="s">
        <v>134</v>
      </c>
      <c r="DB1154" t="s">
        <v>111</v>
      </c>
    </row>
    <row r="1155" spans="1:106" ht="15" customHeight="1" x14ac:dyDescent="0.25">
      <c r="A1155" t="s">
        <v>7995</v>
      </c>
      <c r="B1155" t="s">
        <v>109</v>
      </c>
      <c r="C1155" s="1">
        <v>44172.033528703701</v>
      </c>
      <c r="D1155" s="1">
        <v>44228</v>
      </c>
      <c r="E1155" t="s">
        <v>110</v>
      </c>
      <c r="G1155" t="s">
        <v>111</v>
      </c>
      <c r="H1155" t="s">
        <v>111</v>
      </c>
      <c r="I1155" t="s">
        <v>111</v>
      </c>
      <c r="J1155" t="s">
        <v>1117</v>
      </c>
      <c r="K1155" t="s">
        <v>1118</v>
      </c>
      <c r="L1155" t="s">
        <v>1892</v>
      </c>
      <c r="M1155" t="s">
        <v>1119</v>
      </c>
      <c r="N1155" t="s">
        <v>116</v>
      </c>
      <c r="O1155" t="s">
        <v>117</v>
      </c>
      <c r="P1155">
        <v>96950</v>
      </c>
      <c r="Q1155" t="s">
        <v>118</v>
      </c>
      <c r="R1155" t="s">
        <v>119</v>
      </c>
      <c r="S1155">
        <v>16703236877</v>
      </c>
      <c r="U1155">
        <v>62161</v>
      </c>
      <c r="V1155" t="s">
        <v>120</v>
      </c>
      <c r="X1155" t="s">
        <v>405</v>
      </c>
      <c r="Y1155" t="s">
        <v>406</v>
      </c>
      <c r="Z1155" t="s">
        <v>407</v>
      </c>
      <c r="AA1155" t="s">
        <v>123</v>
      </c>
      <c r="AB1155" t="s">
        <v>408</v>
      </c>
      <c r="AD1155" t="s">
        <v>409</v>
      </c>
      <c r="AE1155" t="s">
        <v>410</v>
      </c>
      <c r="AF1155">
        <v>96931</v>
      </c>
      <c r="AG1155" t="s">
        <v>118</v>
      </c>
      <c r="AH1155" t="s">
        <v>119</v>
      </c>
      <c r="AI1155">
        <v>16716498746</v>
      </c>
      <c r="AJ1155">
        <v>203</v>
      </c>
      <c r="AK1155" t="s">
        <v>411</v>
      </c>
      <c r="BC1155" t="str">
        <f>"29-1141.00"</f>
        <v>29-1141.00</v>
      </c>
      <c r="BD1155" t="s">
        <v>2087</v>
      </c>
      <c r="BE1155" t="s">
        <v>3535</v>
      </c>
      <c r="BF1155" t="s">
        <v>3536</v>
      </c>
      <c r="BG1155">
        <v>8</v>
      </c>
      <c r="BI1155" s="1">
        <v>44270</v>
      </c>
      <c r="BJ1155" s="1">
        <v>44634</v>
      </c>
      <c r="BM1155">
        <v>40</v>
      </c>
      <c r="BN1155">
        <v>0</v>
      </c>
      <c r="BO1155">
        <v>8</v>
      </c>
      <c r="BP1155">
        <v>8</v>
      </c>
      <c r="BQ1155">
        <v>8</v>
      </c>
      <c r="BR1155">
        <v>8</v>
      </c>
      <c r="BS1155">
        <v>5</v>
      </c>
      <c r="BT1155">
        <v>3</v>
      </c>
      <c r="BU1155" t="str">
        <f t="shared" si="62"/>
        <v>8:30 AM</v>
      </c>
      <c r="BV1155" t="str">
        <f t="shared" si="63"/>
        <v>5:30 PM</v>
      </c>
      <c r="BW1155" t="s">
        <v>349</v>
      </c>
      <c r="BX1155">
        <v>0</v>
      </c>
      <c r="BY1155">
        <v>0</v>
      </c>
      <c r="BZ1155" t="s">
        <v>111</v>
      </c>
      <c r="CA1155">
        <v>0</v>
      </c>
      <c r="CB1155" s="2" t="s">
        <v>3537</v>
      </c>
      <c r="CC1155" t="s">
        <v>1892</v>
      </c>
      <c r="CD1155" t="s">
        <v>3538</v>
      </c>
      <c r="CE1155" t="s">
        <v>116</v>
      </c>
      <c r="CF1155" t="s">
        <v>117</v>
      </c>
      <c r="CG1155">
        <v>96950</v>
      </c>
      <c r="CH1155" s="3">
        <v>22.19</v>
      </c>
      <c r="CI1155" s="3">
        <v>22.19</v>
      </c>
      <c r="CL1155" t="s">
        <v>132</v>
      </c>
      <c r="CN1155" t="s">
        <v>133</v>
      </c>
      <c r="CP1155" t="s">
        <v>111</v>
      </c>
      <c r="CQ1155" t="s">
        <v>134</v>
      </c>
      <c r="CR1155" t="s">
        <v>111</v>
      </c>
      <c r="CS1155" t="s">
        <v>111</v>
      </c>
      <c r="CT1155" t="s">
        <v>119</v>
      </c>
      <c r="CU1155" t="s">
        <v>134</v>
      </c>
      <c r="CV1155" t="s">
        <v>119</v>
      </c>
      <c r="CW1155" t="s">
        <v>418</v>
      </c>
      <c r="CX1155">
        <v>16703236877</v>
      </c>
      <c r="CY1155" t="s">
        <v>419</v>
      </c>
      <c r="CZ1155" t="s">
        <v>119</v>
      </c>
      <c r="DA1155" t="s">
        <v>134</v>
      </c>
      <c r="DB1155" t="s">
        <v>111</v>
      </c>
    </row>
    <row r="1156" spans="1:106" ht="15" customHeight="1" x14ac:dyDescent="0.25">
      <c r="A1156" t="s">
        <v>7450</v>
      </c>
      <c r="B1156" t="s">
        <v>109</v>
      </c>
      <c r="C1156" s="1">
        <v>44172.034391435183</v>
      </c>
      <c r="D1156" s="1">
        <v>44228</v>
      </c>
      <c r="E1156" t="s">
        <v>110</v>
      </c>
      <c r="G1156" t="s">
        <v>111</v>
      </c>
      <c r="H1156" t="s">
        <v>111</v>
      </c>
      <c r="I1156" t="s">
        <v>111</v>
      </c>
      <c r="J1156" t="s">
        <v>1117</v>
      </c>
      <c r="K1156" t="s">
        <v>1118</v>
      </c>
      <c r="L1156" t="s">
        <v>1892</v>
      </c>
      <c r="M1156" t="s">
        <v>1119</v>
      </c>
      <c r="N1156" t="s">
        <v>116</v>
      </c>
      <c r="O1156" t="s">
        <v>117</v>
      </c>
      <c r="P1156">
        <v>96950</v>
      </c>
      <c r="Q1156" t="s">
        <v>118</v>
      </c>
      <c r="R1156" t="s">
        <v>119</v>
      </c>
      <c r="S1156">
        <v>16703236877</v>
      </c>
      <c r="U1156">
        <v>62161</v>
      </c>
      <c r="V1156" t="s">
        <v>120</v>
      </c>
      <c r="X1156" t="s">
        <v>405</v>
      </c>
      <c r="Y1156" t="s">
        <v>406</v>
      </c>
      <c r="Z1156" t="s">
        <v>407</v>
      </c>
      <c r="AA1156" t="s">
        <v>123</v>
      </c>
      <c r="AB1156" t="s">
        <v>408</v>
      </c>
      <c r="AD1156" t="s">
        <v>409</v>
      </c>
      <c r="AE1156" t="s">
        <v>410</v>
      </c>
      <c r="AF1156">
        <v>96931</v>
      </c>
      <c r="AG1156" t="s">
        <v>118</v>
      </c>
      <c r="AH1156" t="s">
        <v>119</v>
      </c>
      <c r="AI1156">
        <v>16716498746</v>
      </c>
      <c r="AJ1156">
        <v>203</v>
      </c>
      <c r="AK1156" t="s">
        <v>411</v>
      </c>
      <c r="BC1156" t="str">
        <f>"31-2021.00"</f>
        <v>31-2021.00</v>
      </c>
      <c r="BD1156" t="s">
        <v>4756</v>
      </c>
      <c r="BE1156" t="s">
        <v>7451</v>
      </c>
      <c r="BF1156" t="s">
        <v>7452</v>
      </c>
      <c r="BG1156">
        <v>4</v>
      </c>
      <c r="BI1156" s="1">
        <v>44270</v>
      </c>
      <c r="BJ1156" s="1">
        <v>44634</v>
      </c>
      <c r="BM1156">
        <v>40</v>
      </c>
      <c r="BN1156">
        <v>0</v>
      </c>
      <c r="BO1156">
        <v>8</v>
      </c>
      <c r="BP1156">
        <v>8</v>
      </c>
      <c r="BQ1156">
        <v>8</v>
      </c>
      <c r="BR1156">
        <v>8</v>
      </c>
      <c r="BS1156">
        <v>5</v>
      </c>
      <c r="BT1156">
        <v>3</v>
      </c>
      <c r="BU1156" t="str">
        <f t="shared" si="62"/>
        <v>8:30 AM</v>
      </c>
      <c r="BV1156" t="str">
        <f t="shared" si="63"/>
        <v>5:30 PM</v>
      </c>
      <c r="BW1156" t="s">
        <v>349</v>
      </c>
      <c r="BX1156">
        <v>0</v>
      </c>
      <c r="BY1156">
        <v>0</v>
      </c>
      <c r="BZ1156" t="s">
        <v>111</v>
      </c>
      <c r="CA1156">
        <v>0</v>
      </c>
      <c r="CB1156" t="s">
        <v>4759</v>
      </c>
      <c r="CC1156" t="s">
        <v>1896</v>
      </c>
      <c r="CD1156" t="s">
        <v>1119</v>
      </c>
      <c r="CE1156" t="s">
        <v>116</v>
      </c>
      <c r="CF1156" t="s">
        <v>117</v>
      </c>
      <c r="CG1156">
        <v>96950</v>
      </c>
      <c r="CH1156" s="3">
        <v>19.98</v>
      </c>
      <c r="CI1156" s="3">
        <v>19.98</v>
      </c>
      <c r="CL1156" t="s">
        <v>132</v>
      </c>
      <c r="CN1156" t="s">
        <v>133</v>
      </c>
      <c r="CP1156" t="s">
        <v>111</v>
      </c>
      <c r="CQ1156" t="s">
        <v>134</v>
      </c>
      <c r="CR1156" t="s">
        <v>111</v>
      </c>
      <c r="CS1156" t="s">
        <v>111</v>
      </c>
      <c r="CT1156" t="s">
        <v>119</v>
      </c>
      <c r="CU1156" t="s">
        <v>134</v>
      </c>
      <c r="CV1156" t="s">
        <v>119</v>
      </c>
      <c r="CW1156" t="s">
        <v>418</v>
      </c>
      <c r="CX1156">
        <v>16703236877</v>
      </c>
      <c r="CY1156" t="s">
        <v>419</v>
      </c>
      <c r="CZ1156" t="s">
        <v>119</v>
      </c>
      <c r="DA1156" t="s">
        <v>134</v>
      </c>
      <c r="DB1156" t="s">
        <v>111</v>
      </c>
    </row>
    <row r="1157" spans="1:106" ht="15" customHeight="1" x14ac:dyDescent="0.25">
      <c r="A1157" t="s">
        <v>1977</v>
      </c>
      <c r="B1157" t="s">
        <v>109</v>
      </c>
      <c r="C1157" s="1">
        <v>44172.036008101852</v>
      </c>
      <c r="D1157" s="1">
        <v>44229</v>
      </c>
      <c r="E1157" t="s">
        <v>110</v>
      </c>
      <c r="G1157" t="s">
        <v>111</v>
      </c>
      <c r="H1157" t="s">
        <v>111</v>
      </c>
      <c r="I1157" t="s">
        <v>111</v>
      </c>
      <c r="J1157" t="s">
        <v>1117</v>
      </c>
      <c r="K1157" t="s">
        <v>1118</v>
      </c>
      <c r="L1157" t="s">
        <v>1892</v>
      </c>
      <c r="M1157" t="s">
        <v>1119</v>
      </c>
      <c r="N1157" t="s">
        <v>116</v>
      </c>
      <c r="O1157" t="s">
        <v>117</v>
      </c>
      <c r="P1157">
        <v>96950</v>
      </c>
      <c r="Q1157" t="s">
        <v>118</v>
      </c>
      <c r="R1157" t="s">
        <v>119</v>
      </c>
      <c r="S1157">
        <v>16703236877</v>
      </c>
      <c r="U1157">
        <v>6216</v>
      </c>
      <c r="V1157" t="s">
        <v>120</v>
      </c>
      <c r="X1157" t="s">
        <v>405</v>
      </c>
      <c r="Y1157" t="s">
        <v>406</v>
      </c>
      <c r="Z1157" t="s">
        <v>407</v>
      </c>
      <c r="AA1157" t="s">
        <v>123</v>
      </c>
      <c r="AB1157" t="s">
        <v>1893</v>
      </c>
      <c r="AD1157" t="s">
        <v>409</v>
      </c>
      <c r="AE1157" t="s">
        <v>410</v>
      </c>
      <c r="AF1157">
        <v>96931</v>
      </c>
      <c r="AG1157" t="s">
        <v>118</v>
      </c>
      <c r="AH1157" t="s">
        <v>119</v>
      </c>
      <c r="AI1157">
        <v>16716498746</v>
      </c>
      <c r="AJ1157">
        <v>203</v>
      </c>
      <c r="AK1157" t="s">
        <v>411</v>
      </c>
      <c r="BC1157" t="str">
        <f>"31-1014.00"</f>
        <v>31-1014.00</v>
      </c>
      <c r="BD1157" t="s">
        <v>1978</v>
      </c>
      <c r="BE1157" t="s">
        <v>1979</v>
      </c>
      <c r="BF1157" t="s">
        <v>1980</v>
      </c>
      <c r="BG1157">
        <v>6</v>
      </c>
      <c r="BI1157" s="1">
        <v>44270</v>
      </c>
      <c r="BJ1157" s="1">
        <v>44634</v>
      </c>
      <c r="BM1157">
        <v>40</v>
      </c>
      <c r="BN1157">
        <v>0</v>
      </c>
      <c r="BO1157">
        <v>8</v>
      </c>
      <c r="BP1157">
        <v>8</v>
      </c>
      <c r="BQ1157">
        <v>8</v>
      </c>
      <c r="BR1157">
        <v>8</v>
      </c>
      <c r="BS1157">
        <v>5</v>
      </c>
      <c r="BT1157">
        <v>3</v>
      </c>
      <c r="BU1157" t="str">
        <f t="shared" si="62"/>
        <v>8:30 AM</v>
      </c>
      <c r="BV1157" t="str">
        <f t="shared" si="63"/>
        <v>5:30 PM</v>
      </c>
      <c r="BW1157" t="s">
        <v>128</v>
      </c>
      <c r="BX1157">
        <v>0</v>
      </c>
      <c r="BY1157">
        <v>0</v>
      </c>
      <c r="BZ1157" t="s">
        <v>111</v>
      </c>
      <c r="CA1157">
        <v>0</v>
      </c>
      <c r="CB1157" t="s">
        <v>1981</v>
      </c>
      <c r="CC1157" t="s">
        <v>1892</v>
      </c>
      <c r="CD1157" t="s">
        <v>1119</v>
      </c>
      <c r="CE1157" t="s">
        <v>116</v>
      </c>
      <c r="CF1157" t="s">
        <v>117</v>
      </c>
      <c r="CG1157">
        <v>96950</v>
      </c>
      <c r="CH1157" s="3">
        <v>12.21</v>
      </c>
      <c r="CI1157" s="3">
        <v>12.21</v>
      </c>
      <c r="CJ1157" s="3">
        <v>18.309999999999999</v>
      </c>
      <c r="CK1157" s="3">
        <v>18.309999999999999</v>
      </c>
      <c r="CL1157" t="s">
        <v>132</v>
      </c>
      <c r="CN1157" t="s">
        <v>133</v>
      </c>
      <c r="CP1157" t="s">
        <v>111</v>
      </c>
      <c r="CQ1157" t="s">
        <v>134</v>
      </c>
      <c r="CR1157" t="s">
        <v>111</v>
      </c>
      <c r="CS1157" t="s">
        <v>134</v>
      </c>
      <c r="CT1157" t="s">
        <v>119</v>
      </c>
      <c r="CU1157" t="s">
        <v>134</v>
      </c>
      <c r="CV1157" t="s">
        <v>119</v>
      </c>
      <c r="CW1157" t="s">
        <v>418</v>
      </c>
      <c r="CX1157">
        <v>16703236877</v>
      </c>
      <c r="CY1157" t="s">
        <v>419</v>
      </c>
      <c r="CZ1157" t="s">
        <v>119</v>
      </c>
      <c r="DA1157" t="s">
        <v>134</v>
      </c>
      <c r="DB1157" t="s">
        <v>111</v>
      </c>
    </row>
    <row r="1158" spans="1:106" ht="15" customHeight="1" x14ac:dyDescent="0.25">
      <c r="A1158" t="s">
        <v>6953</v>
      </c>
      <c r="B1158" t="s">
        <v>109</v>
      </c>
      <c r="C1158" s="1">
        <v>44172.037940972223</v>
      </c>
      <c r="D1158" s="1">
        <v>44225</v>
      </c>
      <c r="E1158" t="s">
        <v>110</v>
      </c>
      <c r="G1158" t="s">
        <v>111</v>
      </c>
      <c r="H1158" t="s">
        <v>111</v>
      </c>
      <c r="I1158" t="s">
        <v>111</v>
      </c>
      <c r="J1158" t="s">
        <v>3238</v>
      </c>
      <c r="K1158" t="s">
        <v>3239</v>
      </c>
      <c r="L1158" t="s">
        <v>1892</v>
      </c>
      <c r="M1158" t="s">
        <v>3240</v>
      </c>
      <c r="N1158" t="s">
        <v>116</v>
      </c>
      <c r="O1158" t="s">
        <v>117</v>
      </c>
      <c r="P1158">
        <v>96950</v>
      </c>
      <c r="Q1158" t="s">
        <v>118</v>
      </c>
      <c r="R1158" t="s">
        <v>119</v>
      </c>
      <c r="S1158">
        <v>16703236877</v>
      </c>
      <c r="U1158">
        <v>62134</v>
      </c>
      <c r="V1158" t="s">
        <v>120</v>
      </c>
      <c r="X1158" t="s">
        <v>405</v>
      </c>
      <c r="Y1158" t="s">
        <v>406</v>
      </c>
      <c r="Z1158" t="s">
        <v>407</v>
      </c>
      <c r="AA1158" t="s">
        <v>123</v>
      </c>
      <c r="AB1158" t="s">
        <v>408</v>
      </c>
      <c r="AD1158" t="s">
        <v>409</v>
      </c>
      <c r="AE1158" t="s">
        <v>410</v>
      </c>
      <c r="AF1158">
        <v>96931</v>
      </c>
      <c r="AG1158" t="s">
        <v>118</v>
      </c>
      <c r="AH1158" t="s">
        <v>119</v>
      </c>
      <c r="AI1158">
        <v>16716498746</v>
      </c>
      <c r="AJ1158">
        <v>203</v>
      </c>
      <c r="AK1158" t="s">
        <v>411</v>
      </c>
      <c r="BC1158" t="str">
        <f>"31-2022.00"</f>
        <v>31-2022.00</v>
      </c>
      <c r="BD1158" t="s">
        <v>6954</v>
      </c>
      <c r="BE1158" t="s">
        <v>6955</v>
      </c>
      <c r="BF1158" t="s">
        <v>6956</v>
      </c>
      <c r="BG1158">
        <v>4</v>
      </c>
      <c r="BI1158" s="1">
        <v>44270</v>
      </c>
      <c r="BJ1158" s="1">
        <v>44634</v>
      </c>
      <c r="BM1158">
        <v>40</v>
      </c>
      <c r="BN1158">
        <v>0</v>
      </c>
      <c r="BO1158">
        <v>8</v>
      </c>
      <c r="BP1158">
        <v>8</v>
      </c>
      <c r="BQ1158">
        <v>8</v>
      </c>
      <c r="BR1158">
        <v>8</v>
      </c>
      <c r="BS1158">
        <v>5</v>
      </c>
      <c r="BT1158">
        <v>3</v>
      </c>
      <c r="BU1158" t="str">
        <f t="shared" si="62"/>
        <v>8:30 AM</v>
      </c>
      <c r="BV1158" t="str">
        <f t="shared" si="63"/>
        <v>5:30 PM</v>
      </c>
      <c r="BW1158" t="s">
        <v>128</v>
      </c>
      <c r="BX1158">
        <v>0</v>
      </c>
      <c r="BY1158">
        <v>6</v>
      </c>
      <c r="BZ1158" t="s">
        <v>111</v>
      </c>
      <c r="CA1158">
        <v>0</v>
      </c>
      <c r="CB1158" t="s">
        <v>6957</v>
      </c>
      <c r="CC1158" t="s">
        <v>1896</v>
      </c>
      <c r="CD1158" t="s">
        <v>3240</v>
      </c>
      <c r="CE1158" t="s">
        <v>116</v>
      </c>
      <c r="CF1158" t="s">
        <v>117</v>
      </c>
      <c r="CG1158">
        <v>96950</v>
      </c>
      <c r="CH1158" s="3">
        <v>9.9600000000000009</v>
      </c>
      <c r="CJ1158" s="3">
        <v>14.94</v>
      </c>
      <c r="CK1158" s="3">
        <v>14.94</v>
      </c>
      <c r="CL1158" t="s">
        <v>132</v>
      </c>
      <c r="CN1158" t="s">
        <v>133</v>
      </c>
      <c r="CP1158" t="s">
        <v>111</v>
      </c>
      <c r="CQ1158" t="s">
        <v>134</v>
      </c>
      <c r="CR1158" t="s">
        <v>111</v>
      </c>
      <c r="CS1158" t="s">
        <v>134</v>
      </c>
      <c r="CT1158" t="s">
        <v>119</v>
      </c>
      <c r="CU1158" t="s">
        <v>134</v>
      </c>
      <c r="CV1158" t="s">
        <v>119</v>
      </c>
      <c r="CW1158" t="s">
        <v>418</v>
      </c>
      <c r="CX1158">
        <v>16703236877</v>
      </c>
      <c r="CY1158" t="s">
        <v>419</v>
      </c>
      <c r="CZ1158" t="s">
        <v>119</v>
      </c>
      <c r="DA1158" t="s">
        <v>134</v>
      </c>
      <c r="DB1158" t="s">
        <v>111</v>
      </c>
    </row>
    <row r="1159" spans="1:106" ht="15" customHeight="1" x14ac:dyDescent="0.25">
      <c r="A1159" t="s">
        <v>7308</v>
      </c>
      <c r="B1159" t="s">
        <v>109</v>
      </c>
      <c r="C1159" s="1">
        <v>44172.039769907409</v>
      </c>
      <c r="D1159" s="1">
        <v>44229</v>
      </c>
      <c r="E1159" t="s">
        <v>110</v>
      </c>
      <c r="G1159" t="s">
        <v>111</v>
      </c>
      <c r="H1159" t="s">
        <v>111</v>
      </c>
      <c r="I1159" t="s">
        <v>111</v>
      </c>
      <c r="J1159" t="s">
        <v>1117</v>
      </c>
      <c r="K1159" t="s">
        <v>1118</v>
      </c>
      <c r="L1159" t="s">
        <v>402</v>
      </c>
      <c r="M1159" t="s">
        <v>1119</v>
      </c>
      <c r="N1159" t="s">
        <v>116</v>
      </c>
      <c r="O1159" t="s">
        <v>117</v>
      </c>
      <c r="P1159">
        <v>96950</v>
      </c>
      <c r="Q1159" t="s">
        <v>118</v>
      </c>
      <c r="R1159" t="s">
        <v>404</v>
      </c>
      <c r="S1159">
        <v>16703236877</v>
      </c>
      <c r="U1159">
        <v>6216</v>
      </c>
      <c r="V1159" t="s">
        <v>120</v>
      </c>
      <c r="X1159" t="s">
        <v>405</v>
      </c>
      <c r="Y1159" t="s">
        <v>406</v>
      </c>
      <c r="Z1159" t="s">
        <v>407</v>
      </c>
      <c r="AA1159" t="s">
        <v>123</v>
      </c>
      <c r="AB1159" t="s">
        <v>3601</v>
      </c>
      <c r="AD1159" t="s">
        <v>409</v>
      </c>
      <c r="AE1159" t="s">
        <v>410</v>
      </c>
      <c r="AF1159">
        <v>96931</v>
      </c>
      <c r="AG1159" t="s">
        <v>118</v>
      </c>
      <c r="AH1159" t="s">
        <v>404</v>
      </c>
      <c r="AI1159">
        <v>16716498746</v>
      </c>
      <c r="AJ1159">
        <v>203</v>
      </c>
      <c r="AK1159" t="s">
        <v>411</v>
      </c>
      <c r="BC1159" t="str">
        <f>"21-1093.00"</f>
        <v>21-1093.00</v>
      </c>
      <c r="BD1159" t="s">
        <v>3602</v>
      </c>
      <c r="BE1159" t="s">
        <v>3603</v>
      </c>
      <c r="BF1159" t="s">
        <v>3604</v>
      </c>
      <c r="BG1159">
        <v>2</v>
      </c>
      <c r="BI1159" s="1">
        <v>44270</v>
      </c>
      <c r="BJ1159" s="1">
        <v>44634</v>
      </c>
      <c r="BM1159">
        <v>40</v>
      </c>
      <c r="BN1159">
        <v>0</v>
      </c>
      <c r="BO1159">
        <v>8</v>
      </c>
      <c r="BP1159">
        <v>8</v>
      </c>
      <c r="BQ1159">
        <v>8</v>
      </c>
      <c r="BR1159">
        <v>8</v>
      </c>
      <c r="BS1159">
        <v>5</v>
      </c>
      <c r="BT1159">
        <v>3</v>
      </c>
      <c r="BU1159" t="str">
        <f t="shared" si="62"/>
        <v>8:30 AM</v>
      </c>
      <c r="BV1159" t="str">
        <f t="shared" si="63"/>
        <v>5:30 PM</v>
      </c>
      <c r="BW1159" t="s">
        <v>349</v>
      </c>
      <c r="BX1159">
        <v>0</v>
      </c>
      <c r="BY1159">
        <v>0</v>
      </c>
      <c r="BZ1159" t="s">
        <v>111</v>
      </c>
      <c r="CA1159">
        <v>0</v>
      </c>
      <c r="CB1159" t="s">
        <v>2083</v>
      </c>
      <c r="CC1159" t="s">
        <v>402</v>
      </c>
      <c r="CD1159" t="s">
        <v>1119</v>
      </c>
      <c r="CE1159" t="s">
        <v>116</v>
      </c>
      <c r="CF1159" t="s">
        <v>117</v>
      </c>
      <c r="CG1159">
        <v>96950</v>
      </c>
      <c r="CH1159" s="3">
        <v>14.74</v>
      </c>
      <c r="CI1159" s="3">
        <v>14.74</v>
      </c>
      <c r="CL1159" t="s">
        <v>132</v>
      </c>
      <c r="CN1159" t="s">
        <v>133</v>
      </c>
      <c r="CP1159" t="s">
        <v>111</v>
      </c>
      <c r="CQ1159" t="s">
        <v>134</v>
      </c>
      <c r="CR1159" t="s">
        <v>111</v>
      </c>
      <c r="CS1159" t="s">
        <v>111</v>
      </c>
      <c r="CT1159" t="s">
        <v>119</v>
      </c>
      <c r="CU1159" t="s">
        <v>134</v>
      </c>
      <c r="CV1159" t="s">
        <v>119</v>
      </c>
      <c r="CW1159" t="s">
        <v>418</v>
      </c>
      <c r="CX1159">
        <v>16703236877</v>
      </c>
      <c r="CY1159" t="s">
        <v>419</v>
      </c>
      <c r="CZ1159" t="s">
        <v>119</v>
      </c>
      <c r="DA1159" t="s">
        <v>134</v>
      </c>
      <c r="DB1159" t="s">
        <v>111</v>
      </c>
    </row>
    <row r="1160" spans="1:106" ht="15" customHeight="1" x14ac:dyDescent="0.25">
      <c r="A1160" t="s">
        <v>8377</v>
      </c>
      <c r="B1160" t="s">
        <v>109</v>
      </c>
      <c r="C1160" s="1">
        <v>44172.041270833332</v>
      </c>
      <c r="D1160" s="1">
        <v>44235</v>
      </c>
      <c r="E1160" t="s">
        <v>110</v>
      </c>
      <c r="G1160" t="s">
        <v>111</v>
      </c>
      <c r="H1160" t="s">
        <v>111</v>
      </c>
      <c r="I1160" t="s">
        <v>111</v>
      </c>
      <c r="J1160" t="s">
        <v>2536</v>
      </c>
      <c r="K1160" t="s">
        <v>2537</v>
      </c>
      <c r="L1160" t="s">
        <v>402</v>
      </c>
      <c r="M1160" t="s">
        <v>5380</v>
      </c>
      <c r="N1160" t="s">
        <v>116</v>
      </c>
      <c r="O1160" t="s">
        <v>117</v>
      </c>
      <c r="P1160">
        <v>96950</v>
      </c>
      <c r="Q1160" t="s">
        <v>118</v>
      </c>
      <c r="R1160" t="s">
        <v>404</v>
      </c>
      <c r="S1160">
        <v>16703236877</v>
      </c>
      <c r="U1160">
        <v>62161</v>
      </c>
      <c r="V1160" t="s">
        <v>120</v>
      </c>
      <c r="X1160" t="s">
        <v>405</v>
      </c>
      <c r="Y1160" t="s">
        <v>406</v>
      </c>
      <c r="Z1160" t="s">
        <v>407</v>
      </c>
      <c r="AA1160" t="s">
        <v>123</v>
      </c>
      <c r="AB1160" t="s">
        <v>408</v>
      </c>
      <c r="AD1160" t="s">
        <v>409</v>
      </c>
      <c r="AE1160" t="s">
        <v>410</v>
      </c>
      <c r="AF1160">
        <v>96950</v>
      </c>
      <c r="AG1160" t="s">
        <v>118</v>
      </c>
      <c r="AH1160" t="s">
        <v>404</v>
      </c>
      <c r="AI1160">
        <v>16716498746</v>
      </c>
      <c r="AJ1160">
        <v>203</v>
      </c>
      <c r="AK1160" t="s">
        <v>411</v>
      </c>
      <c r="BC1160" t="str">
        <f>"31-9092.00"</f>
        <v>31-9092.00</v>
      </c>
      <c r="BD1160" t="s">
        <v>3629</v>
      </c>
      <c r="BE1160" t="s">
        <v>5825</v>
      </c>
      <c r="BF1160" t="s">
        <v>5826</v>
      </c>
      <c r="BG1160">
        <v>2</v>
      </c>
      <c r="BI1160" s="1">
        <v>44270</v>
      </c>
      <c r="BJ1160" s="1">
        <v>44634</v>
      </c>
      <c r="BM1160">
        <v>40</v>
      </c>
      <c r="BN1160">
        <v>0</v>
      </c>
      <c r="BO1160">
        <v>8</v>
      </c>
      <c r="BP1160">
        <v>8</v>
      </c>
      <c r="BQ1160">
        <v>8</v>
      </c>
      <c r="BR1160">
        <v>8</v>
      </c>
      <c r="BS1160">
        <v>5</v>
      </c>
      <c r="BT1160">
        <v>3</v>
      </c>
      <c r="BU1160" t="str">
        <f t="shared" si="62"/>
        <v>8:30 AM</v>
      </c>
      <c r="BV1160" t="str">
        <f t="shared" si="63"/>
        <v>5:30 PM</v>
      </c>
      <c r="BW1160" t="s">
        <v>128</v>
      </c>
      <c r="BX1160">
        <v>0</v>
      </c>
      <c r="BY1160">
        <v>6</v>
      </c>
      <c r="BZ1160" t="s">
        <v>111</v>
      </c>
      <c r="CA1160">
        <v>0</v>
      </c>
      <c r="CB1160" s="2" t="s">
        <v>8378</v>
      </c>
      <c r="CC1160" t="s">
        <v>3346</v>
      </c>
      <c r="CD1160" t="s">
        <v>5380</v>
      </c>
      <c r="CE1160" t="s">
        <v>116</v>
      </c>
      <c r="CF1160" t="s">
        <v>117</v>
      </c>
      <c r="CG1160">
        <v>96950</v>
      </c>
      <c r="CH1160" s="3">
        <v>11.66</v>
      </c>
      <c r="CI1160" s="3">
        <v>11.66</v>
      </c>
      <c r="CJ1160" s="3">
        <v>17.489999999999998</v>
      </c>
      <c r="CK1160" s="3">
        <v>17.489999999999998</v>
      </c>
      <c r="CL1160" t="s">
        <v>132</v>
      </c>
      <c r="CN1160" t="s">
        <v>133</v>
      </c>
      <c r="CP1160" t="s">
        <v>111</v>
      </c>
      <c r="CQ1160" t="s">
        <v>134</v>
      </c>
      <c r="CR1160" t="s">
        <v>111</v>
      </c>
      <c r="CS1160" t="s">
        <v>134</v>
      </c>
      <c r="CT1160" t="s">
        <v>119</v>
      </c>
      <c r="CU1160" t="s">
        <v>134</v>
      </c>
      <c r="CV1160" t="s">
        <v>119</v>
      </c>
      <c r="CW1160" t="s">
        <v>418</v>
      </c>
      <c r="CX1160">
        <v>16703236877</v>
      </c>
      <c r="CY1160" t="s">
        <v>419</v>
      </c>
      <c r="CZ1160" t="s">
        <v>119</v>
      </c>
      <c r="DA1160" t="s">
        <v>134</v>
      </c>
      <c r="DB1160" t="s">
        <v>111</v>
      </c>
    </row>
    <row r="1161" spans="1:106" ht="15" customHeight="1" x14ac:dyDescent="0.25">
      <c r="A1161" t="s">
        <v>5101</v>
      </c>
      <c r="B1161" t="s">
        <v>109</v>
      </c>
      <c r="C1161" s="1">
        <v>44172.050025578705</v>
      </c>
      <c r="D1161" s="1">
        <v>44225</v>
      </c>
      <c r="E1161" t="s">
        <v>110</v>
      </c>
      <c r="G1161" t="s">
        <v>111</v>
      </c>
      <c r="H1161" t="s">
        <v>111</v>
      </c>
      <c r="I1161" t="s">
        <v>111</v>
      </c>
      <c r="J1161" t="s">
        <v>1117</v>
      </c>
      <c r="K1161" t="s">
        <v>1118</v>
      </c>
      <c r="L1161" t="s">
        <v>2580</v>
      </c>
      <c r="M1161" t="s">
        <v>1119</v>
      </c>
      <c r="N1161" t="s">
        <v>116</v>
      </c>
      <c r="O1161" t="s">
        <v>117</v>
      </c>
      <c r="P1161">
        <v>96950</v>
      </c>
      <c r="Q1161" t="s">
        <v>118</v>
      </c>
      <c r="R1161" t="s">
        <v>404</v>
      </c>
      <c r="S1161">
        <v>16703236877</v>
      </c>
      <c r="U1161">
        <v>62161</v>
      </c>
      <c r="V1161" t="s">
        <v>120</v>
      </c>
      <c r="X1161" t="s">
        <v>405</v>
      </c>
      <c r="Y1161" t="s">
        <v>406</v>
      </c>
      <c r="Z1161" t="s">
        <v>407</v>
      </c>
      <c r="AA1161" t="s">
        <v>123</v>
      </c>
      <c r="AB1161" t="s">
        <v>408</v>
      </c>
      <c r="AD1161" t="s">
        <v>409</v>
      </c>
      <c r="AE1161" t="s">
        <v>410</v>
      </c>
      <c r="AF1161">
        <v>96931</v>
      </c>
      <c r="AG1161" t="s">
        <v>118</v>
      </c>
      <c r="AH1161" t="s">
        <v>404</v>
      </c>
      <c r="AI1161">
        <v>16716498746</v>
      </c>
      <c r="AJ1161">
        <v>203</v>
      </c>
      <c r="AK1161" t="s">
        <v>411</v>
      </c>
      <c r="BC1161" t="str">
        <f>"43-3031.00"</f>
        <v>43-3031.00</v>
      </c>
      <c r="BD1161" t="s">
        <v>176</v>
      </c>
      <c r="BE1161" t="s">
        <v>2581</v>
      </c>
      <c r="BF1161" t="s">
        <v>2074</v>
      </c>
      <c r="BG1161">
        <v>3</v>
      </c>
      <c r="BI1161" s="1">
        <v>44270</v>
      </c>
      <c r="BJ1161" s="1">
        <v>44634</v>
      </c>
      <c r="BM1161">
        <v>40</v>
      </c>
      <c r="BN1161">
        <v>0</v>
      </c>
      <c r="BO1161">
        <v>8</v>
      </c>
      <c r="BP1161">
        <v>8</v>
      </c>
      <c r="BQ1161">
        <v>8</v>
      </c>
      <c r="BR1161">
        <v>8</v>
      </c>
      <c r="BS1161">
        <v>5</v>
      </c>
      <c r="BT1161">
        <v>3</v>
      </c>
      <c r="BU1161" t="str">
        <f t="shared" si="62"/>
        <v>8:30 AM</v>
      </c>
      <c r="BV1161" t="str">
        <f t="shared" si="63"/>
        <v>5:30 PM</v>
      </c>
      <c r="BW1161" t="s">
        <v>162</v>
      </c>
      <c r="BX1161">
        <v>0</v>
      </c>
      <c r="BY1161">
        <v>12</v>
      </c>
      <c r="BZ1161" t="s">
        <v>111</v>
      </c>
      <c r="CA1161">
        <v>0</v>
      </c>
      <c r="CB1161" t="s">
        <v>1243</v>
      </c>
      <c r="CC1161" t="s">
        <v>402</v>
      </c>
      <c r="CD1161" t="s">
        <v>1119</v>
      </c>
      <c r="CE1161" t="s">
        <v>116</v>
      </c>
      <c r="CF1161" t="s">
        <v>117</v>
      </c>
      <c r="CG1161">
        <v>96950</v>
      </c>
      <c r="CH1161" s="3">
        <v>9.49</v>
      </c>
      <c r="CI1161" s="3">
        <v>9.49</v>
      </c>
      <c r="CJ1161" s="3">
        <v>14.23</v>
      </c>
      <c r="CK1161" s="3">
        <v>14.23</v>
      </c>
      <c r="CL1161" t="s">
        <v>132</v>
      </c>
      <c r="CN1161" t="s">
        <v>133</v>
      </c>
      <c r="CP1161" t="s">
        <v>111</v>
      </c>
      <c r="CQ1161" t="s">
        <v>134</v>
      </c>
      <c r="CR1161" t="s">
        <v>111</v>
      </c>
      <c r="CS1161" t="s">
        <v>134</v>
      </c>
      <c r="CT1161" t="s">
        <v>119</v>
      </c>
      <c r="CU1161" t="s">
        <v>134</v>
      </c>
      <c r="CV1161" t="s">
        <v>119</v>
      </c>
      <c r="CW1161" t="s">
        <v>418</v>
      </c>
      <c r="CX1161">
        <v>16703236877</v>
      </c>
      <c r="CY1161" t="s">
        <v>419</v>
      </c>
      <c r="CZ1161" t="s">
        <v>119</v>
      </c>
      <c r="DA1161" t="s">
        <v>134</v>
      </c>
      <c r="DB1161" t="s">
        <v>111</v>
      </c>
    </row>
    <row r="1162" spans="1:106" ht="15" customHeight="1" x14ac:dyDescent="0.25">
      <c r="A1162" t="s">
        <v>4669</v>
      </c>
      <c r="B1162" t="s">
        <v>109</v>
      </c>
      <c r="C1162" s="1">
        <v>44172.050401967594</v>
      </c>
      <c r="D1162" s="1">
        <v>44228</v>
      </c>
      <c r="E1162" t="s">
        <v>110</v>
      </c>
      <c r="G1162" t="s">
        <v>111</v>
      </c>
      <c r="H1162" t="s">
        <v>111</v>
      </c>
      <c r="I1162" t="s">
        <v>111</v>
      </c>
      <c r="J1162" t="s">
        <v>1117</v>
      </c>
      <c r="K1162" t="s">
        <v>1118</v>
      </c>
      <c r="L1162" t="s">
        <v>1892</v>
      </c>
      <c r="M1162" t="s">
        <v>1119</v>
      </c>
      <c r="N1162" t="s">
        <v>116</v>
      </c>
      <c r="O1162" t="s">
        <v>117</v>
      </c>
      <c r="P1162">
        <v>96950</v>
      </c>
      <c r="Q1162" t="s">
        <v>118</v>
      </c>
      <c r="R1162" t="s">
        <v>119</v>
      </c>
      <c r="S1162">
        <v>16703236877</v>
      </c>
      <c r="U1162">
        <v>62161</v>
      </c>
      <c r="V1162" t="s">
        <v>120</v>
      </c>
      <c r="X1162" t="s">
        <v>405</v>
      </c>
      <c r="Y1162" t="s">
        <v>406</v>
      </c>
      <c r="Z1162" t="s">
        <v>407</v>
      </c>
      <c r="AA1162" t="s">
        <v>123</v>
      </c>
      <c r="AB1162" t="s">
        <v>408</v>
      </c>
      <c r="AD1162" t="s">
        <v>409</v>
      </c>
      <c r="AE1162" t="s">
        <v>410</v>
      </c>
      <c r="AF1162">
        <v>96931</v>
      </c>
      <c r="AG1162" t="s">
        <v>118</v>
      </c>
      <c r="AH1162" t="s">
        <v>119</v>
      </c>
      <c r="AI1162">
        <v>16716498746</v>
      </c>
      <c r="AJ1162">
        <v>203</v>
      </c>
      <c r="AK1162" t="s">
        <v>411</v>
      </c>
      <c r="BC1162" t="str">
        <f>"49-9071.00"</f>
        <v>49-9071.00</v>
      </c>
      <c r="BD1162" t="s">
        <v>125</v>
      </c>
      <c r="BE1162" t="s">
        <v>4162</v>
      </c>
      <c r="BF1162" t="s">
        <v>4163</v>
      </c>
      <c r="BG1162">
        <v>3</v>
      </c>
      <c r="BI1162" s="1">
        <v>44270</v>
      </c>
      <c r="BJ1162" s="1">
        <v>44634</v>
      </c>
      <c r="BM1162">
        <v>40</v>
      </c>
      <c r="BN1162">
        <v>0</v>
      </c>
      <c r="BO1162">
        <v>8</v>
      </c>
      <c r="BP1162">
        <v>8</v>
      </c>
      <c r="BQ1162">
        <v>8</v>
      </c>
      <c r="BR1162">
        <v>8</v>
      </c>
      <c r="BS1162">
        <v>5</v>
      </c>
      <c r="BT1162">
        <v>3</v>
      </c>
      <c r="BU1162" t="str">
        <f t="shared" si="62"/>
        <v>8:30 AM</v>
      </c>
      <c r="BV1162" t="str">
        <f t="shared" si="63"/>
        <v>5:30 PM</v>
      </c>
      <c r="BW1162" t="s">
        <v>128</v>
      </c>
      <c r="BX1162">
        <v>0</v>
      </c>
      <c r="BY1162">
        <v>6</v>
      </c>
      <c r="BZ1162" t="s">
        <v>111</v>
      </c>
      <c r="CA1162">
        <v>0</v>
      </c>
      <c r="CB1162" t="s">
        <v>3215</v>
      </c>
      <c r="CC1162" t="s">
        <v>1892</v>
      </c>
      <c r="CD1162" t="s">
        <v>403</v>
      </c>
      <c r="CE1162" t="s">
        <v>116</v>
      </c>
      <c r="CF1162" t="s">
        <v>117</v>
      </c>
      <c r="CG1162">
        <v>96950</v>
      </c>
      <c r="CH1162" s="3">
        <v>8.7100000000000009</v>
      </c>
      <c r="CI1162" s="3">
        <v>8.7100000000000009</v>
      </c>
      <c r="CJ1162" s="3">
        <v>13.06</v>
      </c>
      <c r="CK1162" s="3">
        <v>13.06</v>
      </c>
      <c r="CL1162" t="s">
        <v>132</v>
      </c>
      <c r="CN1162" t="s">
        <v>133</v>
      </c>
      <c r="CP1162" t="s">
        <v>111</v>
      </c>
      <c r="CQ1162" t="s">
        <v>134</v>
      </c>
      <c r="CR1162" t="s">
        <v>111</v>
      </c>
      <c r="CS1162" t="s">
        <v>134</v>
      </c>
      <c r="CT1162" t="s">
        <v>119</v>
      </c>
      <c r="CU1162" t="s">
        <v>134</v>
      </c>
      <c r="CV1162" t="s">
        <v>119</v>
      </c>
      <c r="CW1162" t="s">
        <v>418</v>
      </c>
      <c r="CX1162">
        <v>16703236877</v>
      </c>
      <c r="CY1162" t="s">
        <v>419</v>
      </c>
      <c r="CZ1162" t="s">
        <v>119</v>
      </c>
      <c r="DA1162" t="s">
        <v>134</v>
      </c>
      <c r="DB1162" t="s">
        <v>111</v>
      </c>
    </row>
    <row r="1163" spans="1:106" ht="15" customHeight="1" x14ac:dyDescent="0.25">
      <c r="A1163" t="s">
        <v>8260</v>
      </c>
      <c r="B1163" t="s">
        <v>109</v>
      </c>
      <c r="C1163" s="1">
        <v>44172.049754976855</v>
      </c>
      <c r="D1163" s="1">
        <v>44235</v>
      </c>
      <c r="E1163" t="s">
        <v>110</v>
      </c>
      <c r="G1163" t="s">
        <v>111</v>
      </c>
      <c r="H1163" t="s">
        <v>111</v>
      </c>
      <c r="I1163" t="s">
        <v>111</v>
      </c>
      <c r="J1163" t="s">
        <v>3212</v>
      </c>
      <c r="K1163" t="s">
        <v>401</v>
      </c>
      <c r="L1163" t="s">
        <v>1892</v>
      </c>
      <c r="M1163" t="s">
        <v>403</v>
      </c>
      <c r="N1163" t="s">
        <v>116</v>
      </c>
      <c r="O1163" t="s">
        <v>117</v>
      </c>
      <c r="P1163">
        <v>96950</v>
      </c>
      <c r="Q1163" t="s">
        <v>118</v>
      </c>
      <c r="R1163" t="s">
        <v>119</v>
      </c>
      <c r="S1163">
        <v>16703236877</v>
      </c>
      <c r="U1163">
        <v>62161</v>
      </c>
      <c r="V1163" t="s">
        <v>120</v>
      </c>
      <c r="X1163" t="s">
        <v>405</v>
      </c>
      <c r="Y1163" t="s">
        <v>406</v>
      </c>
      <c r="Z1163" t="s">
        <v>407</v>
      </c>
      <c r="AA1163" t="s">
        <v>123</v>
      </c>
      <c r="AB1163" t="s">
        <v>408</v>
      </c>
      <c r="AD1163" t="s">
        <v>409</v>
      </c>
      <c r="AE1163" t="s">
        <v>410</v>
      </c>
      <c r="AF1163">
        <v>96931</v>
      </c>
      <c r="AG1163" t="s">
        <v>118</v>
      </c>
      <c r="AH1163" t="s">
        <v>119</v>
      </c>
      <c r="AI1163">
        <v>16716498746</v>
      </c>
      <c r="AJ1163">
        <v>203</v>
      </c>
      <c r="AK1163" t="s">
        <v>411</v>
      </c>
      <c r="BC1163" t="str">
        <f>"49-9071.00"</f>
        <v>49-9071.00</v>
      </c>
      <c r="BD1163" t="s">
        <v>125</v>
      </c>
      <c r="BE1163" t="s">
        <v>3213</v>
      </c>
      <c r="BF1163" t="s">
        <v>3214</v>
      </c>
      <c r="BG1163">
        <v>3</v>
      </c>
      <c r="BI1163" s="1">
        <v>44270</v>
      </c>
      <c r="BJ1163" s="1">
        <v>44634</v>
      </c>
      <c r="BM1163">
        <v>40</v>
      </c>
      <c r="BN1163">
        <v>0</v>
      </c>
      <c r="BO1163">
        <v>8</v>
      </c>
      <c r="BP1163">
        <v>8</v>
      </c>
      <c r="BQ1163">
        <v>8</v>
      </c>
      <c r="BR1163">
        <v>8</v>
      </c>
      <c r="BS1163">
        <v>5</v>
      </c>
      <c r="BT1163">
        <v>3</v>
      </c>
      <c r="BU1163" t="str">
        <f t="shared" si="62"/>
        <v>8:30 AM</v>
      </c>
      <c r="BV1163" t="str">
        <f t="shared" si="63"/>
        <v>5:30 PM</v>
      </c>
      <c r="BW1163" t="s">
        <v>128</v>
      </c>
      <c r="BX1163">
        <v>0</v>
      </c>
      <c r="BY1163">
        <v>0</v>
      </c>
      <c r="BZ1163" t="s">
        <v>111</v>
      </c>
      <c r="CA1163">
        <v>0</v>
      </c>
      <c r="CB1163" t="s">
        <v>3215</v>
      </c>
      <c r="CC1163" t="s">
        <v>1892</v>
      </c>
      <c r="CD1163" t="s">
        <v>403</v>
      </c>
      <c r="CE1163" t="s">
        <v>116</v>
      </c>
      <c r="CF1163" t="s">
        <v>117</v>
      </c>
      <c r="CG1163">
        <v>96950</v>
      </c>
      <c r="CH1163" s="3">
        <v>8.7100000000000009</v>
      </c>
      <c r="CI1163" s="3">
        <v>8.7100000000000009</v>
      </c>
      <c r="CJ1163" s="3">
        <v>13.06</v>
      </c>
      <c r="CK1163" s="3">
        <v>13.06</v>
      </c>
      <c r="CL1163" t="s">
        <v>132</v>
      </c>
      <c r="CN1163" t="s">
        <v>133</v>
      </c>
      <c r="CP1163" t="s">
        <v>111</v>
      </c>
      <c r="CQ1163" t="s">
        <v>134</v>
      </c>
      <c r="CR1163" t="s">
        <v>111</v>
      </c>
      <c r="CS1163" t="s">
        <v>134</v>
      </c>
      <c r="CT1163" t="s">
        <v>119</v>
      </c>
      <c r="CU1163" t="s">
        <v>134</v>
      </c>
      <c r="CV1163" t="s">
        <v>119</v>
      </c>
      <c r="CW1163" t="s">
        <v>418</v>
      </c>
      <c r="CX1163">
        <v>16703236877</v>
      </c>
      <c r="CY1163" t="s">
        <v>419</v>
      </c>
      <c r="CZ1163" t="s">
        <v>119</v>
      </c>
      <c r="DA1163" t="s">
        <v>134</v>
      </c>
      <c r="DB1163" t="s">
        <v>111</v>
      </c>
    </row>
    <row r="1164" spans="1:106" ht="15" customHeight="1" x14ac:dyDescent="0.25">
      <c r="A1164" t="s">
        <v>1891</v>
      </c>
      <c r="B1164" t="s">
        <v>137</v>
      </c>
      <c r="C1164" s="1">
        <v>44172.05109108796</v>
      </c>
      <c r="D1164" s="1">
        <v>44216</v>
      </c>
      <c r="E1164" t="s">
        <v>110</v>
      </c>
      <c r="G1164" t="s">
        <v>111</v>
      </c>
      <c r="H1164" t="s">
        <v>111</v>
      </c>
      <c r="I1164" t="s">
        <v>111</v>
      </c>
      <c r="J1164" t="s">
        <v>400</v>
      </c>
      <c r="K1164" t="s">
        <v>401</v>
      </c>
      <c r="L1164" t="s">
        <v>1892</v>
      </c>
      <c r="M1164" t="s">
        <v>403</v>
      </c>
      <c r="N1164" t="s">
        <v>116</v>
      </c>
      <c r="O1164" t="s">
        <v>117</v>
      </c>
      <c r="P1164">
        <v>96950</v>
      </c>
      <c r="Q1164" t="s">
        <v>118</v>
      </c>
      <c r="R1164" t="s">
        <v>119</v>
      </c>
      <c r="S1164">
        <v>16703236877</v>
      </c>
      <c r="U1164">
        <v>62161</v>
      </c>
      <c r="V1164" t="s">
        <v>120</v>
      </c>
      <c r="X1164" t="s">
        <v>405</v>
      </c>
      <c r="Y1164" t="s">
        <v>406</v>
      </c>
      <c r="Z1164" t="s">
        <v>407</v>
      </c>
      <c r="AA1164" t="s">
        <v>123</v>
      </c>
      <c r="AB1164" t="s">
        <v>1893</v>
      </c>
      <c r="AD1164" t="s">
        <v>409</v>
      </c>
      <c r="AE1164" t="s">
        <v>410</v>
      </c>
      <c r="AF1164">
        <v>96931</v>
      </c>
      <c r="AG1164" t="s">
        <v>118</v>
      </c>
      <c r="AH1164" t="s">
        <v>119</v>
      </c>
      <c r="AI1164">
        <v>16716498746</v>
      </c>
      <c r="AJ1164">
        <v>203</v>
      </c>
      <c r="AK1164" t="s">
        <v>411</v>
      </c>
      <c r="BC1164" t="str">
        <f>"29-1123.00"</f>
        <v>29-1123.00</v>
      </c>
      <c r="BD1164" t="s">
        <v>412</v>
      </c>
      <c r="BE1164" t="s">
        <v>1894</v>
      </c>
      <c r="BF1164" t="s">
        <v>414</v>
      </c>
      <c r="BG1164">
        <v>4</v>
      </c>
      <c r="BH1164">
        <v>4</v>
      </c>
      <c r="BI1164" s="1">
        <v>44270</v>
      </c>
      <c r="BJ1164" s="1">
        <v>44634</v>
      </c>
      <c r="BK1164" s="1">
        <v>44270</v>
      </c>
      <c r="BL1164" s="1">
        <v>44634</v>
      </c>
      <c r="BM1164">
        <v>40</v>
      </c>
      <c r="BN1164">
        <v>0</v>
      </c>
      <c r="BO1164">
        <v>8</v>
      </c>
      <c r="BP1164">
        <v>8</v>
      </c>
      <c r="BQ1164">
        <v>8</v>
      </c>
      <c r="BR1164">
        <v>8</v>
      </c>
      <c r="BS1164">
        <v>5</v>
      </c>
      <c r="BT1164">
        <v>3</v>
      </c>
      <c r="BU1164" t="str">
        <f t="shared" si="62"/>
        <v>8:30 AM</v>
      </c>
      <c r="BV1164" t="str">
        <f t="shared" si="63"/>
        <v>5:30 PM</v>
      </c>
      <c r="BW1164" t="s">
        <v>415</v>
      </c>
      <c r="BX1164">
        <v>0</v>
      </c>
      <c r="BY1164">
        <v>0</v>
      </c>
      <c r="BZ1164" t="s">
        <v>111</v>
      </c>
      <c r="CA1164">
        <v>0</v>
      </c>
      <c r="CB1164" t="s">
        <v>1895</v>
      </c>
      <c r="CC1164" t="s">
        <v>1896</v>
      </c>
      <c r="CD1164" t="s">
        <v>403</v>
      </c>
      <c r="CE1164" t="s">
        <v>116</v>
      </c>
      <c r="CF1164" t="s">
        <v>117</v>
      </c>
      <c r="CG1164">
        <v>96950</v>
      </c>
      <c r="CH1164" s="3">
        <v>43.18</v>
      </c>
      <c r="CI1164" s="3">
        <v>43.18</v>
      </c>
      <c r="CL1164" t="s">
        <v>132</v>
      </c>
      <c r="CN1164" t="s">
        <v>133</v>
      </c>
      <c r="CP1164" t="s">
        <v>111</v>
      </c>
      <c r="CQ1164" t="s">
        <v>134</v>
      </c>
      <c r="CR1164" t="s">
        <v>134</v>
      </c>
      <c r="CS1164" t="s">
        <v>111</v>
      </c>
      <c r="CT1164" t="s">
        <v>119</v>
      </c>
      <c r="CU1164" t="s">
        <v>134</v>
      </c>
      <c r="CV1164" t="s">
        <v>119</v>
      </c>
      <c r="CW1164" t="s">
        <v>418</v>
      </c>
      <c r="CX1164">
        <v>16703236877</v>
      </c>
      <c r="CY1164" t="s">
        <v>419</v>
      </c>
      <c r="CZ1164" t="s">
        <v>119</v>
      </c>
      <c r="DA1164" t="s">
        <v>134</v>
      </c>
      <c r="DB1164" t="s">
        <v>111</v>
      </c>
    </row>
    <row r="1165" spans="1:106" ht="15" customHeight="1" x14ac:dyDescent="0.25">
      <c r="A1165" t="s">
        <v>4484</v>
      </c>
      <c r="B1165" t="s">
        <v>109</v>
      </c>
      <c r="C1165" s="1">
        <v>44172.05080474537</v>
      </c>
      <c r="D1165" s="1">
        <v>44225</v>
      </c>
      <c r="E1165" t="s">
        <v>110</v>
      </c>
      <c r="G1165" t="s">
        <v>111</v>
      </c>
      <c r="H1165" t="s">
        <v>111</v>
      </c>
      <c r="I1165" t="s">
        <v>111</v>
      </c>
      <c r="J1165" t="s">
        <v>1117</v>
      </c>
      <c r="K1165" t="s">
        <v>1118</v>
      </c>
      <c r="L1165" t="s">
        <v>402</v>
      </c>
      <c r="M1165" t="s">
        <v>1119</v>
      </c>
      <c r="N1165" t="s">
        <v>116</v>
      </c>
      <c r="O1165" t="s">
        <v>117</v>
      </c>
      <c r="P1165">
        <v>96950</v>
      </c>
      <c r="Q1165" t="s">
        <v>118</v>
      </c>
      <c r="R1165" t="s">
        <v>404</v>
      </c>
      <c r="S1165">
        <v>16703236877</v>
      </c>
      <c r="U1165">
        <v>62161</v>
      </c>
      <c r="V1165" t="s">
        <v>120</v>
      </c>
      <c r="X1165" t="s">
        <v>405</v>
      </c>
      <c r="Y1165" t="s">
        <v>406</v>
      </c>
      <c r="Z1165" t="s">
        <v>407</v>
      </c>
      <c r="AA1165" t="s">
        <v>123</v>
      </c>
      <c r="AB1165" t="s">
        <v>408</v>
      </c>
      <c r="AD1165" t="s">
        <v>409</v>
      </c>
      <c r="AE1165" t="s">
        <v>410</v>
      </c>
      <c r="AF1165">
        <v>96931</v>
      </c>
      <c r="AG1165" t="s">
        <v>118</v>
      </c>
      <c r="AH1165" t="s">
        <v>404</v>
      </c>
      <c r="AI1165">
        <v>16716498746</v>
      </c>
      <c r="AJ1165">
        <v>203</v>
      </c>
      <c r="AK1165" t="s">
        <v>411</v>
      </c>
      <c r="BC1165" t="str">
        <f>"49-9062.00"</f>
        <v>49-9062.00</v>
      </c>
      <c r="BD1165" t="s">
        <v>1120</v>
      </c>
      <c r="BE1165" t="s">
        <v>1121</v>
      </c>
      <c r="BF1165" t="s">
        <v>1122</v>
      </c>
      <c r="BG1165">
        <v>3</v>
      </c>
      <c r="BI1165" s="1">
        <v>44270</v>
      </c>
      <c r="BJ1165" s="1">
        <v>44634</v>
      </c>
      <c r="BM1165">
        <v>40</v>
      </c>
      <c r="BN1165">
        <v>0</v>
      </c>
      <c r="BO1165">
        <v>8</v>
      </c>
      <c r="BP1165">
        <v>8</v>
      </c>
      <c r="BQ1165">
        <v>8</v>
      </c>
      <c r="BR1165">
        <v>8</v>
      </c>
      <c r="BS1165">
        <v>5</v>
      </c>
      <c r="BT1165">
        <v>3</v>
      </c>
      <c r="BU1165" t="str">
        <f t="shared" si="62"/>
        <v>8:30 AM</v>
      </c>
      <c r="BV1165" t="str">
        <f t="shared" si="63"/>
        <v>5:30 PM</v>
      </c>
      <c r="BW1165" t="s">
        <v>128</v>
      </c>
      <c r="BX1165">
        <v>0</v>
      </c>
      <c r="BY1165">
        <v>0</v>
      </c>
      <c r="BZ1165" t="s">
        <v>111</v>
      </c>
      <c r="CA1165">
        <v>0</v>
      </c>
      <c r="CB1165" t="s">
        <v>1123</v>
      </c>
      <c r="CC1165" t="s">
        <v>402</v>
      </c>
      <c r="CD1165" t="s">
        <v>1119</v>
      </c>
      <c r="CE1165" t="s">
        <v>116</v>
      </c>
      <c r="CF1165" t="s">
        <v>117</v>
      </c>
      <c r="CG1165">
        <v>96950</v>
      </c>
      <c r="CH1165" s="3">
        <v>8.9</v>
      </c>
      <c r="CI1165" s="3">
        <v>8.9</v>
      </c>
      <c r="CJ1165" s="3">
        <v>13.35</v>
      </c>
      <c r="CK1165" s="3">
        <v>13.35</v>
      </c>
      <c r="CL1165" t="s">
        <v>132</v>
      </c>
      <c r="CN1165" t="s">
        <v>133</v>
      </c>
      <c r="CP1165" t="s">
        <v>111</v>
      </c>
      <c r="CQ1165" t="s">
        <v>134</v>
      </c>
      <c r="CR1165" t="s">
        <v>111</v>
      </c>
      <c r="CS1165" t="s">
        <v>134</v>
      </c>
      <c r="CT1165" t="s">
        <v>119</v>
      </c>
      <c r="CU1165" t="s">
        <v>134</v>
      </c>
      <c r="CV1165" t="s">
        <v>119</v>
      </c>
      <c r="CW1165" t="s">
        <v>418</v>
      </c>
      <c r="CX1165">
        <v>16703236877</v>
      </c>
      <c r="CY1165" t="s">
        <v>419</v>
      </c>
      <c r="CZ1165" t="s">
        <v>119</v>
      </c>
      <c r="DA1165" t="s">
        <v>134</v>
      </c>
      <c r="DB1165" t="s">
        <v>111</v>
      </c>
    </row>
    <row r="1166" spans="1:106" ht="15" customHeight="1" x14ac:dyDescent="0.25">
      <c r="A1166" t="s">
        <v>7958</v>
      </c>
      <c r="B1166" t="s">
        <v>109</v>
      </c>
      <c r="C1166" s="1">
        <v>44172.051822337962</v>
      </c>
      <c r="D1166" s="1">
        <v>44225</v>
      </c>
      <c r="E1166" t="s">
        <v>110</v>
      </c>
      <c r="G1166" t="s">
        <v>111</v>
      </c>
      <c r="H1166" t="s">
        <v>111</v>
      </c>
      <c r="I1166" t="s">
        <v>111</v>
      </c>
      <c r="J1166" t="s">
        <v>3238</v>
      </c>
      <c r="K1166" t="s">
        <v>3239</v>
      </c>
      <c r="L1166" t="s">
        <v>1892</v>
      </c>
      <c r="M1166" t="s">
        <v>3240</v>
      </c>
      <c r="N1166" t="s">
        <v>116</v>
      </c>
      <c r="O1166" t="s">
        <v>117</v>
      </c>
      <c r="P1166">
        <v>96950</v>
      </c>
      <c r="Q1166" t="s">
        <v>118</v>
      </c>
      <c r="R1166" t="s">
        <v>119</v>
      </c>
      <c r="S1166">
        <v>16703236877</v>
      </c>
      <c r="U1166">
        <v>62134</v>
      </c>
      <c r="V1166" t="s">
        <v>120</v>
      </c>
      <c r="X1166" t="s">
        <v>405</v>
      </c>
      <c r="Y1166" t="s">
        <v>406</v>
      </c>
      <c r="Z1166" t="s">
        <v>407</v>
      </c>
      <c r="AA1166" t="s">
        <v>123</v>
      </c>
      <c r="AB1166" t="s">
        <v>1893</v>
      </c>
      <c r="AD1166" t="s">
        <v>409</v>
      </c>
      <c r="AE1166" t="s">
        <v>410</v>
      </c>
      <c r="AF1166">
        <v>96931</v>
      </c>
      <c r="AG1166" t="s">
        <v>118</v>
      </c>
      <c r="AH1166" t="s">
        <v>119</v>
      </c>
      <c r="AI1166">
        <v>16716498746</v>
      </c>
      <c r="AJ1166">
        <v>203</v>
      </c>
      <c r="AK1166" t="s">
        <v>411</v>
      </c>
      <c r="BC1166" t="str">
        <f>"29-1123.00"</f>
        <v>29-1123.00</v>
      </c>
      <c r="BD1166" t="s">
        <v>412</v>
      </c>
      <c r="BE1166" t="s">
        <v>3241</v>
      </c>
      <c r="BF1166" t="s">
        <v>414</v>
      </c>
      <c r="BG1166">
        <v>2</v>
      </c>
      <c r="BI1166" s="1">
        <v>44270</v>
      </c>
      <c r="BJ1166" s="1">
        <v>44634</v>
      </c>
      <c r="BM1166">
        <v>40</v>
      </c>
      <c r="BN1166">
        <v>0</v>
      </c>
      <c r="BO1166">
        <v>8</v>
      </c>
      <c r="BP1166">
        <v>8</v>
      </c>
      <c r="BQ1166">
        <v>8</v>
      </c>
      <c r="BR1166">
        <v>8</v>
      </c>
      <c r="BS1166">
        <v>5</v>
      </c>
      <c r="BT1166">
        <v>3</v>
      </c>
      <c r="BU1166" t="str">
        <f t="shared" si="62"/>
        <v>8:30 AM</v>
      </c>
      <c r="BV1166" t="str">
        <f t="shared" si="63"/>
        <v>5:30 PM</v>
      </c>
      <c r="BW1166" t="s">
        <v>415</v>
      </c>
      <c r="BX1166">
        <v>0</v>
      </c>
      <c r="BY1166">
        <v>0</v>
      </c>
      <c r="BZ1166" t="s">
        <v>111</v>
      </c>
      <c r="CA1166">
        <v>0</v>
      </c>
      <c r="CB1166" t="s">
        <v>1895</v>
      </c>
      <c r="CC1166" t="s">
        <v>1892</v>
      </c>
      <c r="CD1166" t="s">
        <v>3240</v>
      </c>
      <c r="CE1166" t="s">
        <v>116</v>
      </c>
      <c r="CF1166" t="s">
        <v>117</v>
      </c>
      <c r="CG1166">
        <v>96950</v>
      </c>
      <c r="CH1166" s="3">
        <v>43.18</v>
      </c>
      <c r="CI1166" s="3">
        <v>43.18</v>
      </c>
      <c r="CL1166" t="s">
        <v>132</v>
      </c>
      <c r="CN1166" t="s">
        <v>133</v>
      </c>
      <c r="CP1166" t="s">
        <v>111</v>
      </c>
      <c r="CQ1166" t="s">
        <v>134</v>
      </c>
      <c r="CR1166" t="s">
        <v>111</v>
      </c>
      <c r="CS1166" t="s">
        <v>111</v>
      </c>
      <c r="CT1166" t="s">
        <v>119</v>
      </c>
      <c r="CU1166" t="s">
        <v>134</v>
      </c>
      <c r="CV1166" t="s">
        <v>119</v>
      </c>
      <c r="CW1166" t="s">
        <v>418</v>
      </c>
      <c r="CX1166">
        <v>16703236877</v>
      </c>
      <c r="CY1166" t="s">
        <v>419</v>
      </c>
      <c r="CZ1166" t="s">
        <v>119</v>
      </c>
      <c r="DA1166" t="s">
        <v>134</v>
      </c>
      <c r="DB1166" t="s">
        <v>111</v>
      </c>
    </row>
    <row r="1167" spans="1:106" ht="15" customHeight="1" x14ac:dyDescent="0.25">
      <c r="A1167" t="s">
        <v>5282</v>
      </c>
      <c r="B1167" t="s">
        <v>109</v>
      </c>
      <c r="C1167" s="1">
        <v>44172.051381712961</v>
      </c>
      <c r="D1167" s="1">
        <v>44225</v>
      </c>
      <c r="E1167" t="s">
        <v>110</v>
      </c>
      <c r="G1167" t="s">
        <v>111</v>
      </c>
      <c r="H1167" t="s">
        <v>111</v>
      </c>
      <c r="I1167" t="s">
        <v>111</v>
      </c>
      <c r="J1167" t="s">
        <v>1117</v>
      </c>
      <c r="K1167" t="s">
        <v>1118</v>
      </c>
      <c r="L1167" t="s">
        <v>1892</v>
      </c>
      <c r="M1167" t="s">
        <v>1119</v>
      </c>
      <c r="N1167" t="s">
        <v>116</v>
      </c>
      <c r="O1167" t="s">
        <v>117</v>
      </c>
      <c r="P1167">
        <v>96950</v>
      </c>
      <c r="Q1167" t="s">
        <v>118</v>
      </c>
      <c r="R1167" t="s">
        <v>119</v>
      </c>
      <c r="S1167">
        <v>16703236877</v>
      </c>
      <c r="U1167">
        <v>62161</v>
      </c>
      <c r="V1167" t="s">
        <v>120</v>
      </c>
      <c r="X1167" t="s">
        <v>405</v>
      </c>
      <c r="Y1167" t="s">
        <v>406</v>
      </c>
      <c r="Z1167" t="s">
        <v>407</v>
      </c>
      <c r="AA1167" t="s">
        <v>123</v>
      </c>
      <c r="AB1167" t="s">
        <v>2906</v>
      </c>
      <c r="AD1167" t="s">
        <v>409</v>
      </c>
      <c r="AE1167" t="s">
        <v>410</v>
      </c>
      <c r="AF1167">
        <v>96931</v>
      </c>
      <c r="AG1167" t="s">
        <v>118</v>
      </c>
      <c r="AH1167" t="s">
        <v>119</v>
      </c>
      <c r="AI1167">
        <v>16716496877</v>
      </c>
      <c r="AJ1167">
        <v>203</v>
      </c>
      <c r="AK1167" t="s">
        <v>411</v>
      </c>
      <c r="BC1167" t="str">
        <f>"29-1123.00"</f>
        <v>29-1123.00</v>
      </c>
      <c r="BD1167" t="s">
        <v>412</v>
      </c>
      <c r="BE1167" t="s">
        <v>2907</v>
      </c>
      <c r="BF1167" t="s">
        <v>414</v>
      </c>
      <c r="BG1167">
        <v>3</v>
      </c>
      <c r="BI1167" s="1">
        <v>44270</v>
      </c>
      <c r="BJ1167" s="1">
        <v>44634</v>
      </c>
      <c r="BM1167">
        <v>40</v>
      </c>
      <c r="BN1167">
        <v>0</v>
      </c>
      <c r="BO1167">
        <v>8</v>
      </c>
      <c r="BP1167">
        <v>8</v>
      </c>
      <c r="BQ1167">
        <v>8</v>
      </c>
      <c r="BR1167">
        <v>8</v>
      </c>
      <c r="BS1167">
        <v>5</v>
      </c>
      <c r="BT1167">
        <v>3</v>
      </c>
      <c r="BU1167" t="str">
        <f t="shared" si="62"/>
        <v>8:30 AM</v>
      </c>
      <c r="BV1167" t="str">
        <f t="shared" si="63"/>
        <v>5:30 PM</v>
      </c>
      <c r="BW1167" t="s">
        <v>415</v>
      </c>
      <c r="BX1167">
        <v>0</v>
      </c>
      <c r="BY1167">
        <v>0</v>
      </c>
      <c r="BZ1167" t="s">
        <v>111</v>
      </c>
      <c r="CA1167">
        <v>0</v>
      </c>
      <c r="CB1167" t="s">
        <v>1895</v>
      </c>
      <c r="CC1167" t="s">
        <v>1892</v>
      </c>
      <c r="CD1167" t="s">
        <v>1119</v>
      </c>
      <c r="CE1167" t="s">
        <v>116</v>
      </c>
      <c r="CF1167" t="s">
        <v>117</v>
      </c>
      <c r="CG1167">
        <v>96950</v>
      </c>
      <c r="CH1167" s="3">
        <v>43.18</v>
      </c>
      <c r="CI1167" s="3">
        <v>43.18</v>
      </c>
      <c r="CL1167" t="s">
        <v>132</v>
      </c>
      <c r="CN1167" t="s">
        <v>133</v>
      </c>
      <c r="CP1167" t="s">
        <v>111</v>
      </c>
      <c r="CQ1167" t="s">
        <v>134</v>
      </c>
      <c r="CR1167" t="s">
        <v>134</v>
      </c>
      <c r="CS1167" t="s">
        <v>111</v>
      </c>
      <c r="CT1167" t="s">
        <v>119</v>
      </c>
      <c r="CU1167" t="s">
        <v>134</v>
      </c>
      <c r="CV1167" t="s">
        <v>119</v>
      </c>
      <c r="CW1167" t="s">
        <v>418</v>
      </c>
      <c r="CX1167">
        <v>16703236877</v>
      </c>
      <c r="CY1167" t="s">
        <v>419</v>
      </c>
      <c r="CZ1167" t="s">
        <v>119</v>
      </c>
      <c r="DA1167" t="s">
        <v>134</v>
      </c>
      <c r="DB1167" t="s">
        <v>111</v>
      </c>
    </row>
    <row r="1168" spans="1:106" ht="15" customHeight="1" x14ac:dyDescent="0.25">
      <c r="A1168" t="s">
        <v>9465</v>
      </c>
      <c r="B1168" t="s">
        <v>109</v>
      </c>
      <c r="C1168" s="1">
        <v>44172.051629629626</v>
      </c>
      <c r="D1168" s="1">
        <v>44225</v>
      </c>
      <c r="E1168" t="s">
        <v>110</v>
      </c>
      <c r="G1168" t="s">
        <v>111</v>
      </c>
      <c r="H1168" t="s">
        <v>111</v>
      </c>
      <c r="I1168" t="s">
        <v>111</v>
      </c>
      <c r="J1168" t="s">
        <v>2536</v>
      </c>
      <c r="K1168" t="s">
        <v>2537</v>
      </c>
      <c r="L1168" t="s">
        <v>3346</v>
      </c>
      <c r="M1168" t="s">
        <v>5380</v>
      </c>
      <c r="N1168" t="s">
        <v>116</v>
      </c>
      <c r="O1168" t="s">
        <v>117</v>
      </c>
      <c r="P1168">
        <v>96950</v>
      </c>
      <c r="Q1168" t="s">
        <v>118</v>
      </c>
      <c r="R1168" t="s">
        <v>404</v>
      </c>
      <c r="S1168">
        <v>16703236877</v>
      </c>
      <c r="U1168">
        <v>62161</v>
      </c>
      <c r="V1168" t="s">
        <v>120</v>
      </c>
      <c r="X1168" t="s">
        <v>5675</v>
      </c>
      <c r="Y1168" t="s">
        <v>406</v>
      </c>
      <c r="Z1168" t="s">
        <v>407</v>
      </c>
      <c r="AA1168" t="s">
        <v>123</v>
      </c>
      <c r="AB1168" t="s">
        <v>408</v>
      </c>
      <c r="AD1168" t="s">
        <v>409</v>
      </c>
      <c r="AE1168" t="s">
        <v>117</v>
      </c>
      <c r="AF1168">
        <v>96931</v>
      </c>
      <c r="AG1168" t="s">
        <v>118</v>
      </c>
      <c r="AH1168" t="s">
        <v>404</v>
      </c>
      <c r="AI1168">
        <v>16716498746</v>
      </c>
      <c r="AJ1168">
        <v>203</v>
      </c>
      <c r="AK1168" t="s">
        <v>411</v>
      </c>
      <c r="BC1168" t="str">
        <f>"49-9071.00"</f>
        <v>49-9071.00</v>
      </c>
      <c r="BD1168" t="s">
        <v>125</v>
      </c>
      <c r="BE1168" t="s">
        <v>5676</v>
      </c>
      <c r="BF1168" t="s">
        <v>127</v>
      </c>
      <c r="BG1168">
        <v>3</v>
      </c>
      <c r="BI1168" s="1">
        <v>44270</v>
      </c>
      <c r="BJ1168" s="1">
        <v>44634</v>
      </c>
      <c r="BM1168">
        <v>40</v>
      </c>
      <c r="BN1168">
        <v>0</v>
      </c>
      <c r="BO1168">
        <v>8</v>
      </c>
      <c r="BP1168">
        <v>8</v>
      </c>
      <c r="BQ1168">
        <v>8</v>
      </c>
      <c r="BR1168">
        <v>8</v>
      </c>
      <c r="BS1168">
        <v>5</v>
      </c>
      <c r="BT1168">
        <v>3</v>
      </c>
      <c r="BU1168" t="str">
        <f t="shared" si="62"/>
        <v>8:30 AM</v>
      </c>
      <c r="BV1168" t="str">
        <f t="shared" si="63"/>
        <v>5:30 PM</v>
      </c>
      <c r="BW1168" t="s">
        <v>162</v>
      </c>
      <c r="BX1168">
        <v>0</v>
      </c>
      <c r="BY1168">
        <v>3</v>
      </c>
      <c r="BZ1168" t="s">
        <v>111</v>
      </c>
      <c r="CA1168">
        <v>0</v>
      </c>
      <c r="CB1168" t="s">
        <v>3345</v>
      </c>
      <c r="CC1168" t="s">
        <v>402</v>
      </c>
      <c r="CD1168" t="s">
        <v>5380</v>
      </c>
      <c r="CE1168" t="s">
        <v>116</v>
      </c>
      <c r="CF1168" t="s">
        <v>117</v>
      </c>
      <c r="CG1168">
        <v>96950</v>
      </c>
      <c r="CH1168" s="3">
        <v>8.7100000000000009</v>
      </c>
      <c r="CI1168" s="3">
        <v>8.7100000000000009</v>
      </c>
      <c r="CJ1168" s="3">
        <v>13.06</v>
      </c>
      <c r="CK1168" s="3">
        <v>13.06</v>
      </c>
      <c r="CL1168" t="s">
        <v>132</v>
      </c>
      <c r="CN1168" t="s">
        <v>133</v>
      </c>
      <c r="CP1168" t="s">
        <v>111</v>
      </c>
      <c r="CQ1168" t="s">
        <v>134</v>
      </c>
      <c r="CR1168" t="s">
        <v>111</v>
      </c>
      <c r="CS1168" t="s">
        <v>134</v>
      </c>
      <c r="CT1168" t="s">
        <v>119</v>
      </c>
      <c r="CU1168" t="s">
        <v>134</v>
      </c>
      <c r="CV1168" t="s">
        <v>119</v>
      </c>
      <c r="CW1168" t="s">
        <v>418</v>
      </c>
      <c r="CX1168">
        <v>16703236877</v>
      </c>
      <c r="CY1168" t="s">
        <v>419</v>
      </c>
      <c r="CZ1168" t="s">
        <v>119</v>
      </c>
      <c r="DA1168" t="s">
        <v>134</v>
      </c>
      <c r="DB1168" t="s">
        <v>111</v>
      </c>
    </row>
    <row r="1169" spans="1:111" ht="15" customHeight="1" x14ac:dyDescent="0.25">
      <c r="A1169" t="s">
        <v>4755</v>
      </c>
      <c r="B1169" t="s">
        <v>109</v>
      </c>
      <c r="C1169" s="1">
        <v>44172.05200462963</v>
      </c>
      <c r="D1169" s="1">
        <v>44228</v>
      </c>
      <c r="E1169" t="s">
        <v>110</v>
      </c>
      <c r="G1169" t="s">
        <v>111</v>
      </c>
      <c r="H1169" t="s">
        <v>111</v>
      </c>
      <c r="I1169" t="s">
        <v>111</v>
      </c>
      <c r="J1169" t="s">
        <v>3238</v>
      </c>
      <c r="K1169" t="s">
        <v>3239</v>
      </c>
      <c r="L1169" t="s">
        <v>1892</v>
      </c>
      <c r="M1169" t="s">
        <v>3240</v>
      </c>
      <c r="N1169" t="s">
        <v>116</v>
      </c>
      <c r="O1169" t="s">
        <v>117</v>
      </c>
      <c r="P1169">
        <v>96950</v>
      </c>
      <c r="Q1169" t="s">
        <v>118</v>
      </c>
      <c r="R1169" t="s">
        <v>119</v>
      </c>
      <c r="S1169">
        <v>16703236877</v>
      </c>
      <c r="U1169">
        <v>62134</v>
      </c>
      <c r="V1169" t="s">
        <v>120</v>
      </c>
      <c r="X1169" t="s">
        <v>405</v>
      </c>
      <c r="Y1169" t="s">
        <v>406</v>
      </c>
      <c r="Z1169" t="s">
        <v>407</v>
      </c>
      <c r="AA1169" t="s">
        <v>123</v>
      </c>
      <c r="AB1169" t="s">
        <v>408</v>
      </c>
      <c r="AD1169" t="s">
        <v>409</v>
      </c>
      <c r="AE1169" t="s">
        <v>410</v>
      </c>
      <c r="AF1169">
        <v>96931</v>
      </c>
      <c r="AG1169" t="s">
        <v>118</v>
      </c>
      <c r="AH1169" t="s">
        <v>119</v>
      </c>
      <c r="AI1169">
        <v>16716498746</v>
      </c>
      <c r="AJ1169">
        <v>203</v>
      </c>
      <c r="AK1169" t="s">
        <v>411</v>
      </c>
      <c r="BC1169" t="str">
        <f>"31-2021.00"</f>
        <v>31-2021.00</v>
      </c>
      <c r="BD1169" t="s">
        <v>4756</v>
      </c>
      <c r="BE1169" t="s">
        <v>4757</v>
      </c>
      <c r="BF1169" t="s">
        <v>4758</v>
      </c>
      <c r="BG1169">
        <v>4</v>
      </c>
      <c r="BI1169" s="1">
        <v>44270</v>
      </c>
      <c r="BJ1169" s="1">
        <v>44634</v>
      </c>
      <c r="BM1169">
        <v>40</v>
      </c>
      <c r="BN1169">
        <v>0</v>
      </c>
      <c r="BO1169">
        <v>8</v>
      </c>
      <c r="BP1169">
        <v>8</v>
      </c>
      <c r="BQ1169">
        <v>8</v>
      </c>
      <c r="BR1169">
        <v>8</v>
      </c>
      <c r="BS1169">
        <v>5</v>
      </c>
      <c r="BT1169">
        <v>3</v>
      </c>
      <c r="BU1169" t="str">
        <f t="shared" si="62"/>
        <v>8:30 AM</v>
      </c>
      <c r="BV1169" t="str">
        <f t="shared" si="63"/>
        <v>5:30 PM</v>
      </c>
      <c r="BW1169" t="s">
        <v>349</v>
      </c>
      <c r="BX1169">
        <v>0</v>
      </c>
      <c r="BY1169">
        <v>0</v>
      </c>
      <c r="BZ1169" t="s">
        <v>111</v>
      </c>
      <c r="CA1169">
        <v>0</v>
      </c>
      <c r="CB1169" t="s">
        <v>4759</v>
      </c>
      <c r="CC1169" t="s">
        <v>1892</v>
      </c>
      <c r="CD1169" t="s">
        <v>3240</v>
      </c>
      <c r="CE1169" t="s">
        <v>116</v>
      </c>
      <c r="CF1169" t="s">
        <v>117</v>
      </c>
      <c r="CG1169">
        <v>96950</v>
      </c>
      <c r="CH1169" s="3">
        <v>19.98</v>
      </c>
      <c r="CI1169" s="3">
        <v>19.98</v>
      </c>
      <c r="CL1169" t="s">
        <v>132</v>
      </c>
      <c r="CN1169" t="s">
        <v>133</v>
      </c>
      <c r="CP1169" t="s">
        <v>111</v>
      </c>
      <c r="CQ1169" t="s">
        <v>134</v>
      </c>
      <c r="CR1169" t="s">
        <v>111</v>
      </c>
      <c r="CS1169" t="s">
        <v>111</v>
      </c>
      <c r="CT1169" t="s">
        <v>119</v>
      </c>
      <c r="CU1169" t="s">
        <v>134</v>
      </c>
      <c r="CV1169" t="s">
        <v>119</v>
      </c>
      <c r="CW1169" t="s">
        <v>418</v>
      </c>
      <c r="CX1169">
        <v>16703236877</v>
      </c>
      <c r="CY1169" t="s">
        <v>419</v>
      </c>
      <c r="CZ1169" t="s">
        <v>119</v>
      </c>
      <c r="DA1169" t="s">
        <v>134</v>
      </c>
      <c r="DB1169" t="s">
        <v>111</v>
      </c>
    </row>
    <row r="1170" spans="1:111" ht="15" customHeight="1" x14ac:dyDescent="0.25">
      <c r="A1170" t="s">
        <v>1969</v>
      </c>
      <c r="B1170" t="s">
        <v>193</v>
      </c>
      <c r="C1170" s="1">
        <v>44172.067267592596</v>
      </c>
      <c r="D1170" s="1">
        <v>44209</v>
      </c>
      <c r="E1170" t="s">
        <v>110</v>
      </c>
      <c r="G1170" t="s">
        <v>134</v>
      </c>
      <c r="H1170" t="s">
        <v>111</v>
      </c>
      <c r="I1170" t="s">
        <v>111</v>
      </c>
      <c r="J1170" t="s">
        <v>1179</v>
      </c>
      <c r="K1170" t="s">
        <v>1970</v>
      </c>
      <c r="L1170" t="s">
        <v>1180</v>
      </c>
      <c r="M1170" t="s">
        <v>1971</v>
      </c>
      <c r="N1170" t="s">
        <v>116</v>
      </c>
      <c r="O1170" t="s">
        <v>117</v>
      </c>
      <c r="P1170">
        <v>96950</v>
      </c>
      <c r="Q1170" t="s">
        <v>118</v>
      </c>
      <c r="S1170">
        <v>16702347000</v>
      </c>
      <c r="U1170">
        <v>72111</v>
      </c>
      <c r="V1170" t="s">
        <v>120</v>
      </c>
      <c r="X1170" t="s">
        <v>388</v>
      </c>
      <c r="Y1170" t="s">
        <v>1181</v>
      </c>
      <c r="Z1170" t="s">
        <v>119</v>
      </c>
      <c r="AA1170" t="s">
        <v>333</v>
      </c>
      <c r="AB1170" t="s">
        <v>1180</v>
      </c>
      <c r="AC1170" t="s">
        <v>1971</v>
      </c>
      <c r="AD1170" t="s">
        <v>116</v>
      </c>
      <c r="AE1170" t="s">
        <v>117</v>
      </c>
      <c r="AF1170">
        <v>96950</v>
      </c>
      <c r="AG1170" t="s">
        <v>118</v>
      </c>
      <c r="AI1170">
        <v>16702347000</v>
      </c>
      <c r="AK1170" t="s">
        <v>1182</v>
      </c>
      <c r="BC1170" t="str">
        <f>"13-2011.01"</f>
        <v>13-2011.01</v>
      </c>
      <c r="BD1170" t="s">
        <v>1024</v>
      </c>
      <c r="BE1170" t="s">
        <v>1972</v>
      </c>
      <c r="BF1170" t="s">
        <v>1973</v>
      </c>
      <c r="BG1170">
        <v>1</v>
      </c>
      <c r="BI1170" s="1">
        <v>44262</v>
      </c>
      <c r="BJ1170" s="1">
        <v>45357</v>
      </c>
      <c r="BM1170">
        <v>35</v>
      </c>
      <c r="BN1170">
        <v>0</v>
      </c>
      <c r="BO1170">
        <v>7</v>
      </c>
      <c r="BP1170">
        <v>7</v>
      </c>
      <c r="BQ1170">
        <v>7</v>
      </c>
      <c r="BR1170">
        <v>7</v>
      </c>
      <c r="BS1170">
        <v>7</v>
      </c>
      <c r="BT1170">
        <v>0</v>
      </c>
      <c r="BU1170" t="str">
        <f>"8:00 AM"</f>
        <v>8:00 AM</v>
      </c>
      <c r="BV1170" t="str">
        <f>"4:00 PM"</f>
        <v>4:00 PM</v>
      </c>
      <c r="BW1170" t="s">
        <v>415</v>
      </c>
      <c r="BX1170">
        <v>0</v>
      </c>
      <c r="BY1170">
        <v>24</v>
      </c>
      <c r="BZ1170" t="s">
        <v>134</v>
      </c>
      <c r="CA1170">
        <v>2</v>
      </c>
      <c r="CB1170" s="2" t="s">
        <v>1974</v>
      </c>
      <c r="CC1170" t="s">
        <v>1975</v>
      </c>
      <c r="CD1170" t="s">
        <v>1971</v>
      </c>
      <c r="CE1170" t="s">
        <v>260</v>
      </c>
      <c r="CF1170" t="s">
        <v>117</v>
      </c>
      <c r="CG1170">
        <v>96950</v>
      </c>
      <c r="CH1170" s="3">
        <v>14.85</v>
      </c>
      <c r="CI1170" s="3">
        <v>14.85</v>
      </c>
      <c r="CL1170" t="s">
        <v>132</v>
      </c>
      <c r="CN1170" t="s">
        <v>133</v>
      </c>
      <c r="CP1170" t="s">
        <v>111</v>
      </c>
      <c r="CQ1170" t="s">
        <v>134</v>
      </c>
      <c r="CR1170" t="s">
        <v>111</v>
      </c>
      <c r="CS1170" t="s">
        <v>111</v>
      </c>
      <c r="CT1170" t="s">
        <v>119</v>
      </c>
      <c r="CU1170" t="s">
        <v>134</v>
      </c>
      <c r="CV1170" t="s">
        <v>134</v>
      </c>
      <c r="CW1170" t="s">
        <v>1976</v>
      </c>
      <c r="CX1170">
        <v>16702347000</v>
      </c>
      <c r="CY1170" t="s">
        <v>1182</v>
      </c>
      <c r="CZ1170" t="s">
        <v>119</v>
      </c>
      <c r="DA1170" t="s">
        <v>134</v>
      </c>
      <c r="DB1170" t="s">
        <v>111</v>
      </c>
    </row>
    <row r="1171" spans="1:111" ht="15" customHeight="1" x14ac:dyDescent="0.25">
      <c r="A1171" t="s">
        <v>3133</v>
      </c>
      <c r="B1171" t="s">
        <v>137</v>
      </c>
      <c r="C1171" s="1">
        <v>44172.07913726852</v>
      </c>
      <c r="D1171" s="1">
        <v>44216</v>
      </c>
      <c r="E1171" t="s">
        <v>138</v>
      </c>
      <c r="F1171" s="1">
        <v>44236.791666666664</v>
      </c>
      <c r="G1171" t="s">
        <v>134</v>
      </c>
      <c r="H1171" t="s">
        <v>111</v>
      </c>
      <c r="I1171" t="s">
        <v>111</v>
      </c>
      <c r="J1171" t="s">
        <v>3134</v>
      </c>
      <c r="K1171" t="s">
        <v>3135</v>
      </c>
      <c r="L1171" t="s">
        <v>3136</v>
      </c>
      <c r="M1171" t="s">
        <v>1758</v>
      </c>
      <c r="N1171" t="s">
        <v>116</v>
      </c>
      <c r="O1171" t="s">
        <v>117</v>
      </c>
      <c r="P1171">
        <v>96950</v>
      </c>
      <c r="Q1171" t="s">
        <v>118</v>
      </c>
      <c r="R1171" t="s">
        <v>119</v>
      </c>
      <c r="S1171">
        <v>16702353010</v>
      </c>
      <c r="U1171">
        <v>54121</v>
      </c>
      <c r="V1171" t="s">
        <v>120</v>
      </c>
      <c r="X1171" t="s">
        <v>3137</v>
      </c>
      <c r="Y1171" t="s">
        <v>3138</v>
      </c>
      <c r="AA1171" t="s">
        <v>2213</v>
      </c>
      <c r="AB1171" t="s">
        <v>3139</v>
      </c>
      <c r="AC1171" t="s">
        <v>3140</v>
      </c>
      <c r="AD1171" t="s">
        <v>154</v>
      </c>
      <c r="AE1171" t="s">
        <v>117</v>
      </c>
      <c r="AF1171">
        <v>96950</v>
      </c>
      <c r="AG1171" t="s">
        <v>118</v>
      </c>
      <c r="AH1171" t="s">
        <v>119</v>
      </c>
      <c r="AI1171">
        <v>16702353010</v>
      </c>
      <c r="AK1171" t="s">
        <v>3141</v>
      </c>
      <c r="BC1171" t="str">
        <f>"13-2011.01"</f>
        <v>13-2011.01</v>
      </c>
      <c r="BD1171" t="s">
        <v>1024</v>
      </c>
      <c r="BE1171" t="s">
        <v>3142</v>
      </c>
      <c r="BF1171" t="s">
        <v>1026</v>
      </c>
      <c r="BG1171">
        <v>1</v>
      </c>
      <c r="BH1171">
        <v>1</v>
      </c>
      <c r="BI1171" s="1">
        <v>44238</v>
      </c>
      <c r="BJ1171" s="1">
        <v>45332</v>
      </c>
      <c r="BK1171" s="1">
        <v>44238</v>
      </c>
      <c r="BL1171" s="1">
        <v>45332</v>
      </c>
      <c r="BM1171">
        <v>35</v>
      </c>
      <c r="BN1171">
        <v>0</v>
      </c>
      <c r="BO1171">
        <v>7</v>
      </c>
      <c r="BP1171">
        <v>7</v>
      </c>
      <c r="BQ1171">
        <v>7</v>
      </c>
      <c r="BR1171">
        <v>7</v>
      </c>
      <c r="BS1171">
        <v>7</v>
      </c>
      <c r="BT1171">
        <v>0</v>
      </c>
      <c r="BU1171" t="str">
        <f>"10:00 AM"</f>
        <v>10:00 AM</v>
      </c>
      <c r="BV1171" t="str">
        <f>"6:00 PM"</f>
        <v>6:00 PM</v>
      </c>
      <c r="BW1171" t="s">
        <v>415</v>
      </c>
      <c r="BX1171">
        <v>0</v>
      </c>
      <c r="BY1171">
        <v>36</v>
      </c>
      <c r="BZ1171" t="s">
        <v>111</v>
      </c>
      <c r="CA1171">
        <v>0</v>
      </c>
      <c r="CB1171" s="2" t="s">
        <v>3143</v>
      </c>
      <c r="CC1171" t="s">
        <v>3136</v>
      </c>
      <c r="CD1171" t="s">
        <v>1758</v>
      </c>
      <c r="CE1171" t="s">
        <v>116</v>
      </c>
      <c r="CF1171" t="s">
        <v>117</v>
      </c>
      <c r="CG1171">
        <v>96950</v>
      </c>
      <c r="CH1171" s="3">
        <v>14.85</v>
      </c>
      <c r="CI1171" s="3">
        <v>14.85</v>
      </c>
      <c r="CJ1171" s="3">
        <v>22.28</v>
      </c>
      <c r="CK1171" s="3">
        <v>22.28</v>
      </c>
      <c r="CL1171" t="s">
        <v>132</v>
      </c>
      <c r="CN1171" t="s">
        <v>133</v>
      </c>
      <c r="CP1171" t="s">
        <v>111</v>
      </c>
      <c r="CQ1171" t="s">
        <v>134</v>
      </c>
      <c r="CR1171" t="s">
        <v>134</v>
      </c>
      <c r="CS1171" t="s">
        <v>134</v>
      </c>
      <c r="CT1171" t="s">
        <v>119</v>
      </c>
      <c r="CU1171" t="s">
        <v>134</v>
      </c>
      <c r="CV1171" t="s">
        <v>134</v>
      </c>
      <c r="CW1171" t="s">
        <v>2641</v>
      </c>
      <c r="CX1171">
        <v>16702353010</v>
      </c>
      <c r="CY1171" t="s">
        <v>2636</v>
      </c>
      <c r="CZ1171" t="s">
        <v>1178</v>
      </c>
      <c r="DA1171" t="s">
        <v>134</v>
      </c>
      <c r="DB1171" t="s">
        <v>111</v>
      </c>
    </row>
    <row r="1172" spans="1:111" ht="15" customHeight="1" x14ac:dyDescent="0.25">
      <c r="A1172" t="s">
        <v>8500</v>
      </c>
      <c r="B1172" t="s">
        <v>137</v>
      </c>
      <c r="C1172" s="1">
        <v>44172.698391666665</v>
      </c>
      <c r="D1172" s="1">
        <v>44243</v>
      </c>
      <c r="E1172" t="s">
        <v>110</v>
      </c>
      <c r="G1172" t="s">
        <v>134</v>
      </c>
      <c r="H1172" t="s">
        <v>111</v>
      </c>
      <c r="I1172" t="s">
        <v>111</v>
      </c>
      <c r="J1172" t="s">
        <v>8501</v>
      </c>
      <c r="L1172" t="s">
        <v>8502</v>
      </c>
      <c r="M1172" t="s">
        <v>8503</v>
      </c>
      <c r="N1172" t="s">
        <v>154</v>
      </c>
      <c r="O1172" t="s">
        <v>117</v>
      </c>
      <c r="P1172">
        <v>96950</v>
      </c>
      <c r="Q1172" t="s">
        <v>118</v>
      </c>
      <c r="R1172">
        <v>96950</v>
      </c>
      <c r="S1172">
        <v>16702338818</v>
      </c>
      <c r="U1172">
        <v>56152</v>
      </c>
      <c r="V1172" t="s">
        <v>120</v>
      </c>
      <c r="X1172" t="s">
        <v>8504</v>
      </c>
      <c r="Y1172" t="s">
        <v>8505</v>
      </c>
      <c r="Z1172" t="s">
        <v>8506</v>
      </c>
      <c r="AA1172" t="s">
        <v>8507</v>
      </c>
      <c r="AB1172" t="s">
        <v>8502</v>
      </c>
      <c r="AC1172" t="s">
        <v>8503</v>
      </c>
      <c r="AD1172" t="s">
        <v>154</v>
      </c>
      <c r="AE1172" t="s">
        <v>117</v>
      </c>
      <c r="AF1172">
        <v>96950</v>
      </c>
      <c r="AG1172" t="s">
        <v>118</v>
      </c>
      <c r="AH1172" t="s">
        <v>117</v>
      </c>
      <c r="AI1172">
        <v>16702338818</v>
      </c>
      <c r="AK1172" t="s">
        <v>8508</v>
      </c>
      <c r="BC1172" t="str">
        <f>"11-1021.00"</f>
        <v>11-1021.00</v>
      </c>
      <c r="BD1172" t="s">
        <v>838</v>
      </c>
      <c r="BE1172" t="s">
        <v>8509</v>
      </c>
      <c r="BF1172" t="s">
        <v>174</v>
      </c>
      <c r="BG1172">
        <v>1</v>
      </c>
      <c r="BH1172">
        <v>1</v>
      </c>
      <c r="BI1172" s="1">
        <v>44211</v>
      </c>
      <c r="BJ1172" s="1">
        <v>44575</v>
      </c>
      <c r="BK1172" s="1">
        <v>44243</v>
      </c>
      <c r="BL1172" s="1">
        <v>44575</v>
      </c>
      <c r="BM1172">
        <v>40</v>
      </c>
      <c r="BN1172">
        <v>0</v>
      </c>
      <c r="BO1172">
        <v>8</v>
      </c>
      <c r="BP1172">
        <v>8</v>
      </c>
      <c r="BQ1172">
        <v>8</v>
      </c>
      <c r="BR1172">
        <v>8</v>
      </c>
      <c r="BS1172">
        <v>8</v>
      </c>
      <c r="BT1172">
        <v>0</v>
      </c>
      <c r="BU1172" t="str">
        <f>"9:00 AM"</f>
        <v>9:00 AM</v>
      </c>
      <c r="BV1172" t="str">
        <f>"6:00 PM"</f>
        <v>6:00 PM</v>
      </c>
      <c r="BW1172" t="s">
        <v>128</v>
      </c>
      <c r="BX1172">
        <v>0</v>
      </c>
      <c r="BY1172">
        <v>48</v>
      </c>
      <c r="BZ1172" t="s">
        <v>134</v>
      </c>
      <c r="CA1172">
        <v>66</v>
      </c>
      <c r="CB1172" t="s">
        <v>8510</v>
      </c>
      <c r="CC1172" t="s">
        <v>8502</v>
      </c>
      <c r="CD1172" t="s">
        <v>8503</v>
      </c>
      <c r="CE1172" t="s">
        <v>154</v>
      </c>
      <c r="CF1172" t="s">
        <v>117</v>
      </c>
      <c r="CG1172">
        <v>96950</v>
      </c>
      <c r="CH1172" s="3">
        <v>22.55</v>
      </c>
      <c r="CI1172" s="3">
        <v>22.55</v>
      </c>
      <c r="CJ1172" s="3">
        <v>33.82</v>
      </c>
      <c r="CK1172" s="3">
        <v>33.82</v>
      </c>
      <c r="CL1172" t="s">
        <v>132</v>
      </c>
      <c r="CM1172" t="s">
        <v>268</v>
      </c>
      <c r="CN1172" t="s">
        <v>133</v>
      </c>
      <c r="CP1172" t="s">
        <v>111</v>
      </c>
      <c r="CQ1172" t="s">
        <v>134</v>
      </c>
      <c r="CR1172" t="s">
        <v>111</v>
      </c>
      <c r="CS1172" t="s">
        <v>134</v>
      </c>
      <c r="CT1172" t="s">
        <v>119</v>
      </c>
      <c r="CU1172" t="s">
        <v>134</v>
      </c>
      <c r="CV1172" t="s">
        <v>119</v>
      </c>
      <c r="CW1172" t="s">
        <v>8511</v>
      </c>
      <c r="CX1172">
        <v>16702338818</v>
      </c>
      <c r="CY1172" t="s">
        <v>8508</v>
      </c>
      <c r="CZ1172" t="s">
        <v>335</v>
      </c>
      <c r="DA1172" t="s">
        <v>134</v>
      </c>
      <c r="DB1172" t="s">
        <v>111</v>
      </c>
    </row>
    <row r="1173" spans="1:111" ht="15" customHeight="1" x14ac:dyDescent="0.25">
      <c r="A1173" t="s">
        <v>2888</v>
      </c>
      <c r="B1173" t="s">
        <v>137</v>
      </c>
      <c r="C1173" s="1">
        <v>44172.75479259259</v>
      </c>
      <c r="D1173" s="1">
        <v>44210</v>
      </c>
      <c r="E1173" t="s">
        <v>138</v>
      </c>
      <c r="F1173" s="1">
        <v>44286.833333333336</v>
      </c>
      <c r="G1173" t="s">
        <v>111</v>
      </c>
      <c r="H1173" t="s">
        <v>111</v>
      </c>
      <c r="I1173" t="s">
        <v>111</v>
      </c>
      <c r="J1173" t="s">
        <v>2889</v>
      </c>
      <c r="L1173" t="s">
        <v>2890</v>
      </c>
      <c r="M1173" t="s">
        <v>708</v>
      </c>
      <c r="N1173" t="s">
        <v>116</v>
      </c>
      <c r="O1173" t="s">
        <v>117</v>
      </c>
      <c r="P1173">
        <v>96950</v>
      </c>
      <c r="Q1173" t="s">
        <v>118</v>
      </c>
      <c r="S1173">
        <v>16703220997</v>
      </c>
      <c r="U1173">
        <v>33661</v>
      </c>
      <c r="V1173" t="s">
        <v>120</v>
      </c>
      <c r="X1173" t="s">
        <v>903</v>
      </c>
      <c r="Y1173" t="s">
        <v>2891</v>
      </c>
      <c r="Z1173" t="s">
        <v>2892</v>
      </c>
      <c r="AA1173" t="s">
        <v>2893</v>
      </c>
      <c r="AB1173" t="s">
        <v>2894</v>
      </c>
      <c r="AD1173" t="s">
        <v>154</v>
      </c>
      <c r="AE1173" t="s">
        <v>117</v>
      </c>
      <c r="AF1173">
        <v>96950</v>
      </c>
      <c r="AG1173" t="s">
        <v>118</v>
      </c>
      <c r="AI1173">
        <v>16703220997</v>
      </c>
      <c r="AK1173" t="s">
        <v>2895</v>
      </c>
      <c r="BC1173" t="str">
        <f>"49-9071.00"</f>
        <v>49-9071.00</v>
      </c>
      <c r="BD1173" t="s">
        <v>125</v>
      </c>
      <c r="BE1173" t="s">
        <v>2896</v>
      </c>
      <c r="BF1173" t="s">
        <v>312</v>
      </c>
      <c r="BG1173">
        <v>1</v>
      </c>
      <c r="BH1173">
        <v>1</v>
      </c>
      <c r="BI1173" s="1">
        <v>44288</v>
      </c>
      <c r="BJ1173" s="1">
        <v>44652</v>
      </c>
      <c r="BK1173" s="1">
        <v>44288</v>
      </c>
      <c r="BL1173" s="1">
        <v>44652</v>
      </c>
      <c r="BM1173">
        <v>40</v>
      </c>
      <c r="BN1173">
        <v>0</v>
      </c>
      <c r="BO1173">
        <v>8</v>
      </c>
      <c r="BP1173">
        <v>8</v>
      </c>
      <c r="BQ1173">
        <v>8</v>
      </c>
      <c r="BR1173">
        <v>8</v>
      </c>
      <c r="BS1173">
        <v>8</v>
      </c>
      <c r="BT1173">
        <v>0</v>
      </c>
      <c r="BU1173" t="str">
        <f>"7:00 AM"</f>
        <v>7:00 AM</v>
      </c>
      <c r="BV1173" t="str">
        <f>"3:30 PM"</f>
        <v>3:30 PM</v>
      </c>
      <c r="BW1173" t="s">
        <v>128</v>
      </c>
      <c r="BX1173">
        <v>0</v>
      </c>
      <c r="BY1173">
        <v>6</v>
      </c>
      <c r="BZ1173" t="s">
        <v>111</v>
      </c>
      <c r="CA1173">
        <v>0</v>
      </c>
      <c r="CB1173" s="2" t="s">
        <v>2897</v>
      </c>
      <c r="CC1173" t="s">
        <v>2890</v>
      </c>
      <c r="CD1173" t="s">
        <v>708</v>
      </c>
      <c r="CE1173" t="s">
        <v>116</v>
      </c>
      <c r="CF1173" t="s">
        <v>117</v>
      </c>
      <c r="CG1173">
        <v>96950</v>
      </c>
      <c r="CH1173" s="3">
        <v>8.7100000000000009</v>
      </c>
      <c r="CI1173" s="3">
        <v>9</v>
      </c>
      <c r="CL1173" t="s">
        <v>132</v>
      </c>
      <c r="CN1173" t="s">
        <v>133</v>
      </c>
      <c r="CP1173" t="s">
        <v>134</v>
      </c>
      <c r="CQ1173" t="s">
        <v>134</v>
      </c>
      <c r="CR1173" t="s">
        <v>111</v>
      </c>
      <c r="CS1173" t="s">
        <v>111</v>
      </c>
      <c r="CT1173" t="s">
        <v>119</v>
      </c>
      <c r="CU1173" t="s">
        <v>134</v>
      </c>
      <c r="CV1173" t="s">
        <v>119</v>
      </c>
      <c r="CW1173" t="s">
        <v>915</v>
      </c>
      <c r="CX1173">
        <v>16703220970</v>
      </c>
      <c r="CY1173" t="s">
        <v>2898</v>
      </c>
      <c r="CZ1173" t="s">
        <v>2899</v>
      </c>
      <c r="DA1173" t="s">
        <v>134</v>
      </c>
      <c r="DB1173" t="s">
        <v>111</v>
      </c>
    </row>
    <row r="1174" spans="1:111" ht="15" customHeight="1" x14ac:dyDescent="0.25">
      <c r="A1174" t="s">
        <v>541</v>
      </c>
      <c r="B1174" t="s">
        <v>137</v>
      </c>
      <c r="C1174" s="1">
        <v>44172.783360879628</v>
      </c>
      <c r="D1174" s="1">
        <v>44210</v>
      </c>
      <c r="E1174" t="s">
        <v>138</v>
      </c>
      <c r="F1174" s="1">
        <v>44315.833333333336</v>
      </c>
      <c r="G1174" t="s">
        <v>111</v>
      </c>
      <c r="H1174" t="s">
        <v>111</v>
      </c>
      <c r="I1174" t="s">
        <v>111</v>
      </c>
      <c r="J1174" t="s">
        <v>542</v>
      </c>
      <c r="L1174" t="s">
        <v>543</v>
      </c>
      <c r="M1174" t="s">
        <v>544</v>
      </c>
      <c r="N1174" t="s">
        <v>545</v>
      </c>
      <c r="O1174" t="s">
        <v>117</v>
      </c>
      <c r="P1174">
        <v>96952</v>
      </c>
      <c r="Q1174" t="s">
        <v>118</v>
      </c>
      <c r="S1174">
        <v>16704330422</v>
      </c>
      <c r="U1174">
        <v>212312</v>
      </c>
      <c r="V1174" t="s">
        <v>120</v>
      </c>
      <c r="X1174" t="s">
        <v>546</v>
      </c>
      <c r="Y1174" t="s">
        <v>547</v>
      </c>
      <c r="Z1174" t="s">
        <v>548</v>
      </c>
      <c r="AA1174" t="s">
        <v>549</v>
      </c>
      <c r="AB1174" t="s">
        <v>550</v>
      </c>
      <c r="AC1174" t="s">
        <v>551</v>
      </c>
      <c r="AD1174" t="s">
        <v>552</v>
      </c>
      <c r="AE1174" t="s">
        <v>117</v>
      </c>
      <c r="AF1174">
        <v>96952</v>
      </c>
      <c r="AG1174" t="s">
        <v>118</v>
      </c>
      <c r="AI1174">
        <v>16704330422</v>
      </c>
      <c r="AK1174" t="s">
        <v>553</v>
      </c>
      <c r="BC1174" t="str">
        <f>"43-3031.00"</f>
        <v>43-3031.00</v>
      </c>
      <c r="BD1174" t="s">
        <v>176</v>
      </c>
      <c r="BE1174" t="s">
        <v>554</v>
      </c>
      <c r="BF1174" t="s">
        <v>555</v>
      </c>
      <c r="BG1174">
        <v>1</v>
      </c>
      <c r="BH1174">
        <v>1</v>
      </c>
      <c r="BI1174" s="1">
        <v>44317</v>
      </c>
      <c r="BJ1174" s="1">
        <v>44681</v>
      </c>
      <c r="BK1174" s="1">
        <v>44317</v>
      </c>
      <c r="BL1174" s="1">
        <v>44681</v>
      </c>
      <c r="BM1174">
        <v>40</v>
      </c>
      <c r="BN1174">
        <v>0</v>
      </c>
      <c r="BO1174">
        <v>8</v>
      </c>
      <c r="BP1174">
        <v>8</v>
      </c>
      <c r="BQ1174">
        <v>8</v>
      </c>
      <c r="BR1174">
        <v>8</v>
      </c>
      <c r="BS1174">
        <v>8</v>
      </c>
      <c r="BT1174">
        <v>0</v>
      </c>
      <c r="BU1174" t="str">
        <f>"8:00 AM"</f>
        <v>8:00 AM</v>
      </c>
      <c r="BV1174" t="str">
        <f>"5:00 PM"</f>
        <v>5:00 PM</v>
      </c>
      <c r="BW1174" t="s">
        <v>162</v>
      </c>
      <c r="BX1174">
        <v>0</v>
      </c>
      <c r="BY1174">
        <v>12</v>
      </c>
      <c r="BZ1174" t="s">
        <v>111</v>
      </c>
      <c r="CA1174">
        <v>0</v>
      </c>
      <c r="CB1174" t="s">
        <v>556</v>
      </c>
      <c r="CC1174" t="s">
        <v>557</v>
      </c>
      <c r="CE1174" t="s">
        <v>545</v>
      </c>
      <c r="CF1174" t="s">
        <v>117</v>
      </c>
      <c r="CG1174">
        <v>96952</v>
      </c>
      <c r="CH1174" s="3">
        <v>9.8699999999999992</v>
      </c>
      <c r="CI1174" s="3">
        <v>9.8699999999999992</v>
      </c>
      <c r="CJ1174" s="3">
        <v>14.81</v>
      </c>
      <c r="CK1174" s="3">
        <v>14.81</v>
      </c>
      <c r="CL1174" t="s">
        <v>132</v>
      </c>
      <c r="CM1174" t="s">
        <v>558</v>
      </c>
      <c r="CN1174" t="s">
        <v>133</v>
      </c>
      <c r="CP1174" t="s">
        <v>111</v>
      </c>
      <c r="CQ1174" t="s">
        <v>134</v>
      </c>
      <c r="CR1174" t="s">
        <v>134</v>
      </c>
      <c r="CS1174" t="s">
        <v>134</v>
      </c>
      <c r="CT1174" t="s">
        <v>119</v>
      </c>
      <c r="CU1174" t="s">
        <v>134</v>
      </c>
      <c r="CV1174" t="s">
        <v>119</v>
      </c>
      <c r="CW1174" t="s">
        <v>559</v>
      </c>
      <c r="CX1174">
        <v>16704330422</v>
      </c>
      <c r="CY1174" t="s">
        <v>553</v>
      </c>
      <c r="CZ1174" t="s">
        <v>119</v>
      </c>
      <c r="DA1174" t="s">
        <v>134</v>
      </c>
      <c r="DB1174" t="s">
        <v>111</v>
      </c>
    </row>
    <row r="1175" spans="1:111" ht="15" customHeight="1" x14ac:dyDescent="0.25">
      <c r="A1175" t="s">
        <v>7752</v>
      </c>
      <c r="B1175" t="s">
        <v>137</v>
      </c>
      <c r="C1175" s="1">
        <v>44172.787815277778</v>
      </c>
      <c r="D1175" s="1">
        <v>44210</v>
      </c>
      <c r="E1175" t="s">
        <v>138</v>
      </c>
      <c r="F1175" s="1">
        <v>44315.833333333336</v>
      </c>
      <c r="G1175" t="s">
        <v>111</v>
      </c>
      <c r="H1175" t="s">
        <v>111</v>
      </c>
      <c r="I1175" t="s">
        <v>111</v>
      </c>
      <c r="J1175" t="s">
        <v>7753</v>
      </c>
      <c r="L1175" t="s">
        <v>550</v>
      </c>
      <c r="M1175" t="s">
        <v>551</v>
      </c>
      <c r="N1175" t="s">
        <v>552</v>
      </c>
      <c r="O1175" t="s">
        <v>117</v>
      </c>
      <c r="P1175">
        <v>96952</v>
      </c>
      <c r="Q1175" t="s">
        <v>118</v>
      </c>
      <c r="S1175">
        <v>16704330422</v>
      </c>
      <c r="U1175">
        <v>312112</v>
      </c>
      <c r="V1175" t="s">
        <v>120</v>
      </c>
      <c r="X1175" t="s">
        <v>546</v>
      </c>
      <c r="Y1175" t="s">
        <v>547</v>
      </c>
      <c r="Z1175" t="s">
        <v>548</v>
      </c>
      <c r="AA1175" t="s">
        <v>123</v>
      </c>
      <c r="AB1175" t="s">
        <v>550</v>
      </c>
      <c r="AC1175" t="s">
        <v>551</v>
      </c>
      <c r="AD1175" t="s">
        <v>552</v>
      </c>
      <c r="AE1175" t="s">
        <v>117</v>
      </c>
      <c r="AF1175">
        <v>96952</v>
      </c>
      <c r="AG1175" t="s">
        <v>118</v>
      </c>
      <c r="AI1175">
        <v>16704330422</v>
      </c>
      <c r="AK1175" t="s">
        <v>553</v>
      </c>
      <c r="BC1175" t="str">
        <f>"43-3031.00"</f>
        <v>43-3031.00</v>
      </c>
      <c r="BD1175" t="s">
        <v>176</v>
      </c>
      <c r="BE1175" t="s">
        <v>7754</v>
      </c>
      <c r="BF1175" t="s">
        <v>555</v>
      </c>
      <c r="BG1175">
        <v>1</v>
      </c>
      <c r="BH1175">
        <v>1</v>
      </c>
      <c r="BI1175" s="1">
        <v>44317</v>
      </c>
      <c r="BJ1175" s="1">
        <v>44681</v>
      </c>
      <c r="BK1175" s="1">
        <v>44317</v>
      </c>
      <c r="BL1175" s="1">
        <v>44681</v>
      </c>
      <c r="BM1175">
        <v>40</v>
      </c>
      <c r="BN1175">
        <v>0</v>
      </c>
      <c r="BO1175">
        <v>8</v>
      </c>
      <c r="BP1175">
        <v>8</v>
      </c>
      <c r="BQ1175">
        <v>8</v>
      </c>
      <c r="BR1175">
        <v>8</v>
      </c>
      <c r="BS1175">
        <v>8</v>
      </c>
      <c r="BT1175">
        <v>0</v>
      </c>
      <c r="BU1175" t="str">
        <f>"8:00 AM"</f>
        <v>8:00 AM</v>
      </c>
      <c r="BV1175" t="str">
        <f>"5:00 PM"</f>
        <v>5:00 PM</v>
      </c>
      <c r="BW1175" t="s">
        <v>349</v>
      </c>
      <c r="BX1175">
        <v>0</v>
      </c>
      <c r="BY1175">
        <v>12</v>
      </c>
      <c r="BZ1175" t="s">
        <v>111</v>
      </c>
      <c r="CA1175">
        <v>0</v>
      </c>
      <c r="CB1175" t="s">
        <v>7755</v>
      </c>
      <c r="CC1175" t="s">
        <v>7756</v>
      </c>
      <c r="CE1175" t="s">
        <v>545</v>
      </c>
      <c r="CF1175" t="s">
        <v>117</v>
      </c>
      <c r="CG1175">
        <v>96952</v>
      </c>
      <c r="CH1175" s="3">
        <v>9.8699999999999992</v>
      </c>
      <c r="CI1175" s="3">
        <v>9.8699999999999992</v>
      </c>
      <c r="CJ1175" s="3">
        <v>14.81</v>
      </c>
      <c r="CK1175" s="3">
        <v>14.81</v>
      </c>
      <c r="CL1175" t="s">
        <v>132</v>
      </c>
      <c r="CM1175" t="s">
        <v>558</v>
      </c>
      <c r="CN1175" t="s">
        <v>133</v>
      </c>
      <c r="CP1175" t="s">
        <v>111</v>
      </c>
      <c r="CQ1175" t="s">
        <v>134</v>
      </c>
      <c r="CR1175" t="s">
        <v>111</v>
      </c>
      <c r="CS1175" t="s">
        <v>134</v>
      </c>
      <c r="CT1175" t="s">
        <v>119</v>
      </c>
      <c r="CU1175" t="s">
        <v>134</v>
      </c>
      <c r="CV1175" t="s">
        <v>119</v>
      </c>
      <c r="CW1175" t="s">
        <v>559</v>
      </c>
      <c r="CX1175">
        <v>16704330422</v>
      </c>
      <c r="CY1175" t="s">
        <v>553</v>
      </c>
      <c r="CZ1175" t="s">
        <v>119</v>
      </c>
      <c r="DA1175" t="s">
        <v>134</v>
      </c>
      <c r="DB1175" t="s">
        <v>111</v>
      </c>
    </row>
    <row r="1176" spans="1:111" ht="15" customHeight="1" x14ac:dyDescent="0.25">
      <c r="A1176" t="s">
        <v>5080</v>
      </c>
      <c r="B1176" t="s">
        <v>137</v>
      </c>
      <c r="C1176" s="1">
        <v>44172.792489004627</v>
      </c>
      <c r="D1176" s="1">
        <v>44210</v>
      </c>
      <c r="E1176" t="s">
        <v>138</v>
      </c>
      <c r="F1176" s="1">
        <v>44315.833333333336</v>
      </c>
      <c r="G1176" t="s">
        <v>111</v>
      </c>
      <c r="H1176" t="s">
        <v>111</v>
      </c>
      <c r="I1176" t="s">
        <v>111</v>
      </c>
      <c r="J1176" t="s">
        <v>5081</v>
      </c>
      <c r="L1176" t="s">
        <v>550</v>
      </c>
      <c r="N1176" t="s">
        <v>552</v>
      </c>
      <c r="O1176" t="s">
        <v>117</v>
      </c>
      <c r="P1176">
        <v>96952</v>
      </c>
      <c r="Q1176" t="s">
        <v>118</v>
      </c>
      <c r="S1176">
        <v>16704330422</v>
      </c>
      <c r="U1176">
        <v>212312</v>
      </c>
      <c r="V1176" t="s">
        <v>120</v>
      </c>
      <c r="X1176" t="s">
        <v>546</v>
      </c>
      <c r="Y1176" t="s">
        <v>547</v>
      </c>
      <c r="Z1176" t="s">
        <v>548</v>
      </c>
      <c r="AA1176" t="s">
        <v>549</v>
      </c>
      <c r="AB1176" t="s">
        <v>550</v>
      </c>
      <c r="AD1176" t="s">
        <v>552</v>
      </c>
      <c r="AE1176" t="s">
        <v>117</v>
      </c>
      <c r="AF1176">
        <v>96952</v>
      </c>
      <c r="AG1176" t="s">
        <v>118</v>
      </c>
      <c r="AI1176">
        <v>16704330422</v>
      </c>
      <c r="AK1176" t="s">
        <v>5082</v>
      </c>
      <c r="BC1176" t="str">
        <f>"49-3042.00"</f>
        <v>49-3042.00</v>
      </c>
      <c r="BD1176" t="s">
        <v>853</v>
      </c>
      <c r="BE1176" t="s">
        <v>5083</v>
      </c>
      <c r="BF1176" t="s">
        <v>5084</v>
      </c>
      <c r="BG1176">
        <v>1</v>
      </c>
      <c r="BH1176">
        <v>1</v>
      </c>
      <c r="BI1176" s="1">
        <v>44317</v>
      </c>
      <c r="BJ1176" s="1">
        <v>44681</v>
      </c>
      <c r="BK1176" s="1">
        <v>44317</v>
      </c>
      <c r="BL1176" s="1">
        <v>44681</v>
      </c>
      <c r="BM1176">
        <v>40</v>
      </c>
      <c r="BN1176">
        <v>0</v>
      </c>
      <c r="BO1176">
        <v>8</v>
      </c>
      <c r="BP1176">
        <v>8</v>
      </c>
      <c r="BQ1176">
        <v>8</v>
      </c>
      <c r="BR1176">
        <v>8</v>
      </c>
      <c r="BS1176">
        <v>8</v>
      </c>
      <c r="BT1176">
        <v>0</v>
      </c>
      <c r="BU1176" t="str">
        <f>"7:30 AM"</f>
        <v>7:30 AM</v>
      </c>
      <c r="BV1176" t="str">
        <f>"4:30 PM"</f>
        <v>4:30 PM</v>
      </c>
      <c r="BW1176" t="s">
        <v>162</v>
      </c>
      <c r="BX1176">
        <v>0</v>
      </c>
      <c r="BY1176">
        <v>24</v>
      </c>
      <c r="BZ1176" t="s">
        <v>111</v>
      </c>
      <c r="CA1176">
        <v>0</v>
      </c>
      <c r="CB1176" t="s">
        <v>5085</v>
      </c>
      <c r="CC1176" t="s">
        <v>557</v>
      </c>
      <c r="CE1176" t="s">
        <v>545</v>
      </c>
      <c r="CF1176" t="s">
        <v>117</v>
      </c>
      <c r="CG1176">
        <v>96952</v>
      </c>
      <c r="CH1176" s="3">
        <v>10.050000000000001</v>
      </c>
      <c r="CI1176" s="3">
        <v>10.050000000000001</v>
      </c>
      <c r="CJ1176" s="3">
        <v>15.08</v>
      </c>
      <c r="CK1176" s="3">
        <v>15.08</v>
      </c>
      <c r="CL1176" t="s">
        <v>132</v>
      </c>
      <c r="CM1176" t="s">
        <v>558</v>
      </c>
      <c r="CN1176" t="s">
        <v>631</v>
      </c>
      <c r="CP1176" t="s">
        <v>111</v>
      </c>
      <c r="CQ1176" t="s">
        <v>134</v>
      </c>
      <c r="CR1176" t="s">
        <v>134</v>
      </c>
      <c r="CS1176" t="s">
        <v>134</v>
      </c>
      <c r="CT1176" t="s">
        <v>119</v>
      </c>
      <c r="CU1176" t="s">
        <v>134</v>
      </c>
      <c r="CV1176" t="s">
        <v>134</v>
      </c>
      <c r="CW1176" t="s">
        <v>559</v>
      </c>
      <c r="CX1176">
        <v>16704330422</v>
      </c>
      <c r="CY1176" t="s">
        <v>553</v>
      </c>
      <c r="CZ1176" t="s">
        <v>119</v>
      </c>
      <c r="DA1176" t="s">
        <v>134</v>
      </c>
      <c r="DB1176" t="s">
        <v>111</v>
      </c>
    </row>
    <row r="1177" spans="1:111" ht="15" customHeight="1" x14ac:dyDescent="0.25">
      <c r="A1177" t="s">
        <v>9225</v>
      </c>
      <c r="B1177" t="s">
        <v>109</v>
      </c>
      <c r="C1177" s="1">
        <v>44172.816324074076</v>
      </c>
      <c r="D1177" s="1">
        <v>44222</v>
      </c>
      <c r="E1177" t="s">
        <v>110</v>
      </c>
      <c r="G1177" t="s">
        <v>134</v>
      </c>
      <c r="H1177" t="s">
        <v>111</v>
      </c>
      <c r="I1177" t="s">
        <v>111</v>
      </c>
      <c r="J1177" t="s">
        <v>6188</v>
      </c>
      <c r="K1177" t="s">
        <v>1372</v>
      </c>
      <c r="L1177" t="s">
        <v>387</v>
      </c>
      <c r="N1177" t="s">
        <v>116</v>
      </c>
      <c r="O1177" t="s">
        <v>117</v>
      </c>
      <c r="P1177">
        <v>96950</v>
      </c>
      <c r="Q1177" t="s">
        <v>118</v>
      </c>
      <c r="R1177" t="s">
        <v>119</v>
      </c>
      <c r="S1177">
        <v>16702346601</v>
      </c>
      <c r="T1177">
        <v>711</v>
      </c>
      <c r="U1177">
        <v>72111</v>
      </c>
      <c r="V1177" t="s">
        <v>120</v>
      </c>
      <c r="X1177" t="s">
        <v>637</v>
      </c>
      <c r="Y1177" t="s">
        <v>1373</v>
      </c>
      <c r="Z1177" t="s">
        <v>6189</v>
      </c>
      <c r="AA1177" t="s">
        <v>293</v>
      </c>
      <c r="AB1177" t="s">
        <v>641</v>
      </c>
      <c r="AD1177" t="s">
        <v>116</v>
      </c>
      <c r="AE1177" t="s">
        <v>117</v>
      </c>
      <c r="AF1177">
        <v>96950</v>
      </c>
      <c r="AG1177" t="s">
        <v>118</v>
      </c>
      <c r="AH1177" t="s">
        <v>119</v>
      </c>
      <c r="AI1177">
        <v>16702346601</v>
      </c>
      <c r="AJ1177">
        <v>711</v>
      </c>
      <c r="AK1177" t="s">
        <v>642</v>
      </c>
      <c r="BC1177" t="str">
        <f>"15-1142.00"</f>
        <v>15-1142.00</v>
      </c>
      <c r="BD1177" t="s">
        <v>6190</v>
      </c>
      <c r="BE1177" t="s">
        <v>6191</v>
      </c>
      <c r="BF1177" t="s">
        <v>6192</v>
      </c>
      <c r="BG1177">
        <v>1</v>
      </c>
      <c r="BI1177" s="1">
        <v>44228</v>
      </c>
      <c r="BJ1177" s="1">
        <v>44469</v>
      </c>
      <c r="BM1177">
        <v>40</v>
      </c>
      <c r="BN1177">
        <v>0</v>
      </c>
      <c r="BO1177">
        <v>8</v>
      </c>
      <c r="BP1177">
        <v>8</v>
      </c>
      <c r="BQ1177">
        <v>8</v>
      </c>
      <c r="BR1177">
        <v>8</v>
      </c>
      <c r="BS1177">
        <v>8</v>
      </c>
      <c r="BT1177">
        <v>0</v>
      </c>
      <c r="BU1177" t="str">
        <f>"8:00 AM"</f>
        <v>8:00 AM</v>
      </c>
      <c r="BV1177" t="str">
        <f>"5:00 PM"</f>
        <v>5:00 PM</v>
      </c>
      <c r="BW1177" t="s">
        <v>415</v>
      </c>
      <c r="BX1177">
        <v>0</v>
      </c>
      <c r="BY1177">
        <v>24</v>
      </c>
      <c r="BZ1177" t="s">
        <v>111</v>
      </c>
      <c r="CA1177">
        <v>0</v>
      </c>
      <c r="CB1177" t="s">
        <v>6193</v>
      </c>
      <c r="CC1177" t="s">
        <v>1372</v>
      </c>
      <c r="CD1177" t="s">
        <v>387</v>
      </c>
      <c r="CE1177" t="s">
        <v>116</v>
      </c>
      <c r="CF1177" t="s">
        <v>117</v>
      </c>
      <c r="CG1177">
        <v>96950</v>
      </c>
      <c r="CH1177" s="3">
        <v>3660.8</v>
      </c>
      <c r="CI1177" s="3">
        <v>3660.8</v>
      </c>
      <c r="CJ1177" s="3">
        <v>0</v>
      </c>
      <c r="CK1177" s="3">
        <v>0</v>
      </c>
      <c r="CL1177" t="s">
        <v>952</v>
      </c>
      <c r="CM1177" t="s">
        <v>646</v>
      </c>
      <c r="CN1177" t="s">
        <v>133</v>
      </c>
      <c r="CP1177" t="s">
        <v>111</v>
      </c>
      <c r="CQ1177" t="s">
        <v>134</v>
      </c>
      <c r="CR1177" t="s">
        <v>111</v>
      </c>
      <c r="CS1177" t="s">
        <v>111</v>
      </c>
      <c r="CT1177" t="s">
        <v>134</v>
      </c>
      <c r="CU1177" t="s">
        <v>134</v>
      </c>
      <c r="CV1177" t="s">
        <v>119</v>
      </c>
      <c r="CW1177" t="s">
        <v>1378</v>
      </c>
      <c r="CX1177">
        <v>16702346601</v>
      </c>
      <c r="CY1177" t="s">
        <v>648</v>
      </c>
      <c r="CZ1177" t="s">
        <v>1272</v>
      </c>
      <c r="DA1177" t="s">
        <v>134</v>
      </c>
      <c r="DB1177" t="s">
        <v>111</v>
      </c>
    </row>
    <row r="1178" spans="1:111" ht="15" customHeight="1" x14ac:dyDescent="0.25">
      <c r="A1178" t="s">
        <v>2398</v>
      </c>
      <c r="B1178" t="s">
        <v>109</v>
      </c>
      <c r="C1178" s="1">
        <v>44172.844381134259</v>
      </c>
      <c r="D1178" s="1">
        <v>44217</v>
      </c>
      <c r="E1178" t="s">
        <v>110</v>
      </c>
      <c r="G1178" t="s">
        <v>134</v>
      </c>
      <c r="H1178" t="s">
        <v>111</v>
      </c>
      <c r="I1178" t="s">
        <v>111</v>
      </c>
      <c r="J1178" t="s">
        <v>2399</v>
      </c>
      <c r="K1178" t="s">
        <v>2400</v>
      </c>
      <c r="L1178" t="s">
        <v>2401</v>
      </c>
      <c r="M1178" t="s">
        <v>2402</v>
      </c>
      <c r="N1178" t="s">
        <v>116</v>
      </c>
      <c r="O1178" t="s">
        <v>117</v>
      </c>
      <c r="P1178">
        <v>96950</v>
      </c>
      <c r="Q1178" t="s">
        <v>118</v>
      </c>
      <c r="R1178" t="s">
        <v>119</v>
      </c>
      <c r="S1178">
        <v>16702358200</v>
      </c>
      <c r="U1178">
        <v>445110</v>
      </c>
      <c r="V1178" t="s">
        <v>120</v>
      </c>
      <c r="X1178" t="s">
        <v>1049</v>
      </c>
      <c r="Y1178" t="s">
        <v>2403</v>
      </c>
      <c r="Z1178" t="s">
        <v>119</v>
      </c>
      <c r="AA1178" t="s">
        <v>123</v>
      </c>
      <c r="AB1178" t="s">
        <v>2401</v>
      </c>
      <c r="AC1178" t="s">
        <v>2402</v>
      </c>
      <c r="AD1178" t="s">
        <v>116</v>
      </c>
      <c r="AE1178" t="s">
        <v>117</v>
      </c>
      <c r="AF1178">
        <v>96950</v>
      </c>
      <c r="AG1178" t="s">
        <v>118</v>
      </c>
      <c r="AH1178" t="s">
        <v>119</v>
      </c>
      <c r="AI1178">
        <v>16702358200</v>
      </c>
      <c r="AK1178" t="s">
        <v>2404</v>
      </c>
      <c r="BC1178" t="str">
        <f>"43-5081.01"</f>
        <v>43-5081.01</v>
      </c>
      <c r="BD1178" t="s">
        <v>1053</v>
      </c>
      <c r="BE1178" t="s">
        <v>2405</v>
      </c>
      <c r="BF1178" t="s">
        <v>2406</v>
      </c>
      <c r="BG1178">
        <v>1</v>
      </c>
      <c r="BI1178" s="1">
        <v>44186</v>
      </c>
      <c r="BJ1178" s="1">
        <v>44469</v>
      </c>
      <c r="BM1178">
        <v>35</v>
      </c>
      <c r="BN1178">
        <v>0</v>
      </c>
      <c r="BO1178">
        <v>6</v>
      </c>
      <c r="BP1178">
        <v>6</v>
      </c>
      <c r="BQ1178">
        <v>6</v>
      </c>
      <c r="BR1178">
        <v>6</v>
      </c>
      <c r="BS1178">
        <v>6</v>
      </c>
      <c r="BT1178">
        <v>5</v>
      </c>
      <c r="BU1178" t="str">
        <f>"6:00 AM"</f>
        <v>6:00 AM</v>
      </c>
      <c r="BV1178" t="str">
        <f>"12:30 PM"</f>
        <v>12:30 PM</v>
      </c>
      <c r="BW1178" t="s">
        <v>128</v>
      </c>
      <c r="BX1178">
        <v>0</v>
      </c>
      <c r="BY1178">
        <v>6</v>
      </c>
      <c r="BZ1178" t="s">
        <v>111</v>
      </c>
      <c r="CA1178">
        <v>0</v>
      </c>
      <c r="CB1178" t="s">
        <v>2407</v>
      </c>
      <c r="CC1178" t="s">
        <v>2401</v>
      </c>
      <c r="CD1178" t="s">
        <v>2402</v>
      </c>
      <c r="CE1178" t="s">
        <v>116</v>
      </c>
      <c r="CF1178" t="s">
        <v>117</v>
      </c>
      <c r="CG1178">
        <v>96950</v>
      </c>
      <c r="CH1178" s="3">
        <v>7.58</v>
      </c>
      <c r="CI1178" s="3">
        <v>7.93</v>
      </c>
      <c r="CJ1178" s="3">
        <v>11.37</v>
      </c>
      <c r="CK1178" s="3">
        <v>11.9</v>
      </c>
      <c r="CL1178" t="s">
        <v>132</v>
      </c>
      <c r="CM1178" t="s">
        <v>119</v>
      </c>
      <c r="CN1178" t="s">
        <v>133</v>
      </c>
      <c r="CP1178" t="s">
        <v>111</v>
      </c>
      <c r="CQ1178" t="s">
        <v>134</v>
      </c>
      <c r="CR1178" t="s">
        <v>111</v>
      </c>
      <c r="CS1178" t="s">
        <v>111</v>
      </c>
      <c r="CT1178" t="s">
        <v>119</v>
      </c>
      <c r="CU1178" t="s">
        <v>134</v>
      </c>
      <c r="CV1178" t="s">
        <v>119</v>
      </c>
      <c r="CW1178" t="s">
        <v>2408</v>
      </c>
      <c r="CX1178">
        <v>16702358200</v>
      </c>
      <c r="CY1178" t="s">
        <v>2404</v>
      </c>
      <c r="CZ1178" t="s">
        <v>119</v>
      </c>
      <c r="DA1178" t="s">
        <v>134</v>
      </c>
      <c r="DB1178" t="s">
        <v>111</v>
      </c>
      <c r="DC1178" t="s">
        <v>2409</v>
      </c>
      <c r="DD1178" t="s">
        <v>2410</v>
      </c>
      <c r="DE1178" t="s">
        <v>111</v>
      </c>
      <c r="DF1178" t="s">
        <v>2399</v>
      </c>
      <c r="DG1178" t="s">
        <v>2404</v>
      </c>
    </row>
    <row r="1179" spans="1:111" ht="15" customHeight="1" x14ac:dyDescent="0.25">
      <c r="A1179" t="s">
        <v>5102</v>
      </c>
      <c r="B1179" t="s">
        <v>109</v>
      </c>
      <c r="C1179" s="1">
        <v>44172.853439236111</v>
      </c>
      <c r="D1179" s="1">
        <v>44231</v>
      </c>
      <c r="E1179" t="s">
        <v>110</v>
      </c>
      <c r="G1179" t="s">
        <v>134</v>
      </c>
      <c r="H1179" t="s">
        <v>111</v>
      </c>
      <c r="I1179" t="s">
        <v>111</v>
      </c>
      <c r="J1179" t="s">
        <v>5103</v>
      </c>
      <c r="K1179" t="s">
        <v>5104</v>
      </c>
      <c r="L1179" t="s">
        <v>5105</v>
      </c>
      <c r="M1179" t="s">
        <v>1051</v>
      </c>
      <c r="N1179" t="s">
        <v>116</v>
      </c>
      <c r="O1179" t="s">
        <v>117</v>
      </c>
      <c r="P1179">
        <v>96950</v>
      </c>
      <c r="Q1179" t="s">
        <v>118</v>
      </c>
      <c r="R1179" t="s">
        <v>119</v>
      </c>
      <c r="S1179">
        <v>16702330999</v>
      </c>
      <c r="U1179">
        <v>445110</v>
      </c>
      <c r="V1179" t="s">
        <v>120</v>
      </c>
      <c r="X1179" t="s">
        <v>1049</v>
      </c>
      <c r="Y1179" t="s">
        <v>1050</v>
      </c>
      <c r="AA1179" t="s">
        <v>123</v>
      </c>
      <c r="AB1179" t="s">
        <v>5106</v>
      </c>
      <c r="AC1179" t="s">
        <v>5107</v>
      </c>
      <c r="AD1179" t="s">
        <v>116</v>
      </c>
      <c r="AE1179" t="s">
        <v>117</v>
      </c>
      <c r="AF1179">
        <v>96950</v>
      </c>
      <c r="AG1179" t="s">
        <v>118</v>
      </c>
      <c r="AH1179" t="s">
        <v>119</v>
      </c>
      <c r="AI1179">
        <v>16702330999</v>
      </c>
      <c r="AK1179" t="s">
        <v>5108</v>
      </c>
      <c r="BC1179" t="str">
        <f>"51-3021.00"</f>
        <v>51-3021.00</v>
      </c>
      <c r="BD1179" t="s">
        <v>2637</v>
      </c>
      <c r="BE1179" t="s">
        <v>5109</v>
      </c>
      <c r="BF1179" t="s">
        <v>5110</v>
      </c>
      <c r="BG1179">
        <v>1</v>
      </c>
      <c r="BI1179" s="1">
        <v>44186</v>
      </c>
      <c r="BJ1179" s="1">
        <v>44469</v>
      </c>
      <c r="BM1179">
        <v>35</v>
      </c>
      <c r="BN1179">
        <v>0</v>
      </c>
      <c r="BO1179">
        <v>6</v>
      </c>
      <c r="BP1179">
        <v>6</v>
      </c>
      <c r="BQ1179">
        <v>6</v>
      </c>
      <c r="BR1179">
        <v>6</v>
      </c>
      <c r="BS1179">
        <v>6</v>
      </c>
      <c r="BT1179">
        <v>5</v>
      </c>
      <c r="BU1179" t="str">
        <f>"9:00 AM"</f>
        <v>9:00 AM</v>
      </c>
      <c r="BV1179" t="str">
        <f>"3:30 PM"</f>
        <v>3:30 PM</v>
      </c>
      <c r="BW1179" t="s">
        <v>128</v>
      </c>
      <c r="BX1179">
        <v>0</v>
      </c>
      <c r="BY1179">
        <v>12</v>
      </c>
      <c r="BZ1179" t="s">
        <v>111</v>
      </c>
      <c r="CA1179">
        <v>0</v>
      </c>
      <c r="CB1179" t="s">
        <v>5111</v>
      </c>
      <c r="CC1179" t="s">
        <v>5106</v>
      </c>
      <c r="CD1179" t="s">
        <v>1051</v>
      </c>
      <c r="CE1179" t="s">
        <v>116</v>
      </c>
      <c r="CF1179" t="s">
        <v>117</v>
      </c>
      <c r="CG1179">
        <v>96950</v>
      </c>
      <c r="CH1179" s="3">
        <v>7.97</v>
      </c>
      <c r="CI1179" s="3">
        <v>7.97</v>
      </c>
      <c r="CJ1179" s="3">
        <v>11.96</v>
      </c>
      <c r="CK1179" s="3">
        <v>11.96</v>
      </c>
      <c r="CL1179" t="s">
        <v>132</v>
      </c>
      <c r="CM1179" t="s">
        <v>119</v>
      </c>
      <c r="CN1179" t="s">
        <v>133</v>
      </c>
      <c r="CP1179" t="s">
        <v>111</v>
      </c>
      <c r="CQ1179" t="s">
        <v>134</v>
      </c>
      <c r="CR1179" t="s">
        <v>111</v>
      </c>
      <c r="CS1179" t="s">
        <v>134</v>
      </c>
      <c r="CT1179" t="s">
        <v>119</v>
      </c>
      <c r="CU1179" t="s">
        <v>134</v>
      </c>
      <c r="CV1179" t="s">
        <v>119</v>
      </c>
      <c r="CW1179" t="s">
        <v>5112</v>
      </c>
      <c r="CX1179">
        <v>16702330099</v>
      </c>
      <c r="CY1179" t="s">
        <v>5108</v>
      </c>
      <c r="CZ1179" t="s">
        <v>119</v>
      </c>
      <c r="DA1179" t="s">
        <v>134</v>
      </c>
      <c r="DB1179" t="s">
        <v>111</v>
      </c>
    </row>
    <row r="1180" spans="1:111" ht="15" customHeight="1" x14ac:dyDescent="0.25">
      <c r="A1180" t="s">
        <v>9061</v>
      </c>
      <c r="B1180" t="s">
        <v>109</v>
      </c>
      <c r="C1180" s="1">
        <v>44172.863561458333</v>
      </c>
      <c r="D1180" s="1">
        <v>44225</v>
      </c>
      <c r="E1180" t="s">
        <v>110</v>
      </c>
      <c r="G1180" t="s">
        <v>134</v>
      </c>
      <c r="H1180" t="s">
        <v>111</v>
      </c>
      <c r="I1180" t="s">
        <v>111</v>
      </c>
      <c r="J1180" t="s">
        <v>6317</v>
      </c>
      <c r="K1180" t="s">
        <v>9062</v>
      </c>
      <c r="L1180" t="s">
        <v>9063</v>
      </c>
      <c r="M1180" t="s">
        <v>5107</v>
      </c>
      <c r="N1180" t="s">
        <v>116</v>
      </c>
      <c r="O1180" t="s">
        <v>117</v>
      </c>
      <c r="P1180">
        <v>96950</v>
      </c>
      <c r="Q1180" t="s">
        <v>118</v>
      </c>
      <c r="R1180" t="s">
        <v>119</v>
      </c>
      <c r="S1180">
        <v>16702330999</v>
      </c>
      <c r="U1180">
        <v>445110</v>
      </c>
      <c r="V1180" t="s">
        <v>120</v>
      </c>
      <c r="X1180" t="s">
        <v>9064</v>
      </c>
      <c r="Y1180" t="s">
        <v>9065</v>
      </c>
      <c r="AA1180" t="s">
        <v>342</v>
      </c>
      <c r="AB1180" t="s">
        <v>9063</v>
      </c>
      <c r="AC1180" t="s">
        <v>5107</v>
      </c>
      <c r="AD1180" t="s">
        <v>116</v>
      </c>
      <c r="AE1180" t="s">
        <v>117</v>
      </c>
      <c r="AF1180">
        <v>96950</v>
      </c>
      <c r="AG1180" t="s">
        <v>118</v>
      </c>
      <c r="AH1180" t="s">
        <v>119</v>
      </c>
      <c r="AI1180">
        <v>16702330999</v>
      </c>
      <c r="AK1180" t="s">
        <v>5108</v>
      </c>
      <c r="BC1180" t="str">
        <f>"41-2031.00"</f>
        <v>41-2031.00</v>
      </c>
      <c r="BD1180" t="s">
        <v>3070</v>
      </c>
      <c r="BE1180" t="s">
        <v>9066</v>
      </c>
      <c r="BF1180" t="s">
        <v>3070</v>
      </c>
      <c r="BG1180">
        <v>1</v>
      </c>
      <c r="BI1180" s="1">
        <v>44186</v>
      </c>
      <c r="BJ1180" s="1">
        <v>44469</v>
      </c>
      <c r="BM1180">
        <v>40</v>
      </c>
      <c r="BN1180">
        <v>0</v>
      </c>
      <c r="BO1180">
        <v>8</v>
      </c>
      <c r="BP1180">
        <v>8</v>
      </c>
      <c r="BQ1180">
        <v>8</v>
      </c>
      <c r="BR1180">
        <v>8</v>
      </c>
      <c r="BS1180">
        <v>8</v>
      </c>
      <c r="BT1180">
        <v>0</v>
      </c>
      <c r="BU1180" t="str">
        <f>"8:00 AM"</f>
        <v>8:00 AM</v>
      </c>
      <c r="BV1180" t="str">
        <f>"5:00 PM"</f>
        <v>5:00 PM</v>
      </c>
      <c r="BW1180" t="s">
        <v>128</v>
      </c>
      <c r="BX1180">
        <v>0</v>
      </c>
      <c r="BY1180">
        <v>0</v>
      </c>
      <c r="BZ1180" t="s">
        <v>111</v>
      </c>
      <c r="CA1180">
        <v>0</v>
      </c>
      <c r="CB1180" t="s">
        <v>9067</v>
      </c>
      <c r="CC1180" t="s">
        <v>9063</v>
      </c>
      <c r="CD1180" t="s">
        <v>5107</v>
      </c>
      <c r="CE1180" t="s">
        <v>154</v>
      </c>
      <c r="CF1180" t="s">
        <v>117</v>
      </c>
      <c r="CG1180">
        <v>96950</v>
      </c>
      <c r="CH1180" s="3">
        <v>8.7100000000000009</v>
      </c>
      <c r="CI1180" s="3">
        <v>8.7100000000000009</v>
      </c>
      <c r="CJ1180" s="3">
        <v>13.06</v>
      </c>
      <c r="CK1180" s="3">
        <v>13.06</v>
      </c>
      <c r="CL1180" t="s">
        <v>132</v>
      </c>
      <c r="CN1180" t="s">
        <v>133</v>
      </c>
      <c r="CP1180" t="s">
        <v>111</v>
      </c>
      <c r="CQ1180" t="s">
        <v>134</v>
      </c>
      <c r="CR1180" t="s">
        <v>111</v>
      </c>
      <c r="CS1180" t="s">
        <v>134</v>
      </c>
      <c r="CT1180" t="s">
        <v>119</v>
      </c>
      <c r="CU1180" t="s">
        <v>134</v>
      </c>
      <c r="CV1180" t="s">
        <v>119</v>
      </c>
      <c r="CW1180" t="s">
        <v>9068</v>
      </c>
      <c r="CX1180">
        <v>16702330099</v>
      </c>
      <c r="CY1180" t="s">
        <v>5108</v>
      </c>
      <c r="CZ1180" t="s">
        <v>119</v>
      </c>
      <c r="DA1180" t="s">
        <v>134</v>
      </c>
      <c r="DB1180" t="s">
        <v>111</v>
      </c>
    </row>
    <row r="1181" spans="1:111" ht="15" customHeight="1" x14ac:dyDescent="0.25">
      <c r="A1181" t="s">
        <v>6478</v>
      </c>
      <c r="B1181" t="s">
        <v>109</v>
      </c>
      <c r="C1181" s="1">
        <v>44172.863463425929</v>
      </c>
      <c r="D1181" s="1">
        <v>44217</v>
      </c>
      <c r="E1181" t="s">
        <v>110</v>
      </c>
      <c r="G1181" t="s">
        <v>134</v>
      </c>
      <c r="H1181" t="s">
        <v>111</v>
      </c>
      <c r="I1181" t="s">
        <v>111</v>
      </c>
      <c r="J1181" t="s">
        <v>2399</v>
      </c>
      <c r="K1181" t="s">
        <v>2400</v>
      </c>
      <c r="L1181" t="s">
        <v>2401</v>
      </c>
      <c r="M1181" t="s">
        <v>2402</v>
      </c>
      <c r="N1181" t="s">
        <v>116</v>
      </c>
      <c r="O1181" t="s">
        <v>117</v>
      </c>
      <c r="P1181">
        <v>96950</v>
      </c>
      <c r="Q1181" t="s">
        <v>118</v>
      </c>
      <c r="R1181" t="s">
        <v>119</v>
      </c>
      <c r="S1181">
        <v>16702358200</v>
      </c>
      <c r="U1181">
        <v>445110</v>
      </c>
      <c r="V1181" t="s">
        <v>120</v>
      </c>
      <c r="X1181" t="s">
        <v>1049</v>
      </c>
      <c r="Y1181" t="s">
        <v>2403</v>
      </c>
      <c r="Z1181" t="s">
        <v>119</v>
      </c>
      <c r="AA1181" t="s">
        <v>123</v>
      </c>
      <c r="AB1181" t="s">
        <v>2401</v>
      </c>
      <c r="AC1181" t="s">
        <v>2402</v>
      </c>
      <c r="AD1181" t="s">
        <v>116</v>
      </c>
      <c r="AE1181" t="s">
        <v>117</v>
      </c>
      <c r="AF1181">
        <v>96950</v>
      </c>
      <c r="AG1181" t="s">
        <v>118</v>
      </c>
      <c r="AH1181" t="s">
        <v>119</v>
      </c>
      <c r="AI1181">
        <v>16702358200</v>
      </c>
      <c r="AK1181" t="s">
        <v>2404</v>
      </c>
      <c r="BC1181" t="str">
        <f>"51-3021.00"</f>
        <v>51-3021.00</v>
      </c>
      <c r="BD1181" t="s">
        <v>2637</v>
      </c>
      <c r="BE1181" t="s">
        <v>6479</v>
      </c>
      <c r="BF1181" t="s">
        <v>6480</v>
      </c>
      <c r="BG1181">
        <v>1</v>
      </c>
      <c r="BI1181" s="1">
        <v>44186</v>
      </c>
      <c r="BJ1181" s="1">
        <v>44469</v>
      </c>
      <c r="BM1181">
        <v>35</v>
      </c>
      <c r="BN1181">
        <v>0</v>
      </c>
      <c r="BO1181">
        <v>6</v>
      </c>
      <c r="BP1181">
        <v>6</v>
      </c>
      <c r="BQ1181">
        <v>6</v>
      </c>
      <c r="BR1181">
        <v>6</v>
      </c>
      <c r="BS1181">
        <v>6</v>
      </c>
      <c r="BT1181">
        <v>5</v>
      </c>
      <c r="BU1181" t="str">
        <f>"8:30 AM"</f>
        <v>8:30 AM</v>
      </c>
      <c r="BV1181" t="str">
        <f>"3:00 PM"</f>
        <v>3:00 PM</v>
      </c>
      <c r="BW1181" t="s">
        <v>128</v>
      </c>
      <c r="BX1181">
        <v>0</v>
      </c>
      <c r="BY1181">
        <v>12</v>
      </c>
      <c r="BZ1181" t="s">
        <v>111</v>
      </c>
      <c r="CA1181">
        <v>0</v>
      </c>
      <c r="CB1181" t="s">
        <v>6481</v>
      </c>
      <c r="CC1181" t="s">
        <v>2401</v>
      </c>
      <c r="CD1181" t="s">
        <v>2402</v>
      </c>
      <c r="CE1181" t="s">
        <v>116</v>
      </c>
      <c r="CF1181" t="s">
        <v>117</v>
      </c>
      <c r="CG1181">
        <v>96950</v>
      </c>
      <c r="CH1181" s="3">
        <v>7.97</v>
      </c>
      <c r="CI1181" s="3">
        <v>7.97</v>
      </c>
      <c r="CJ1181" s="3">
        <v>11.96</v>
      </c>
      <c r="CK1181" s="3">
        <v>11.96</v>
      </c>
      <c r="CL1181" t="s">
        <v>132</v>
      </c>
      <c r="CM1181" t="s">
        <v>119</v>
      </c>
      <c r="CN1181" t="s">
        <v>133</v>
      </c>
      <c r="CP1181" t="s">
        <v>111</v>
      </c>
      <c r="CQ1181" t="s">
        <v>134</v>
      </c>
      <c r="CR1181" t="s">
        <v>111</v>
      </c>
      <c r="CS1181" t="s">
        <v>111</v>
      </c>
      <c r="CT1181" t="s">
        <v>119</v>
      </c>
      <c r="CU1181" t="s">
        <v>134</v>
      </c>
      <c r="CV1181" t="s">
        <v>119</v>
      </c>
      <c r="CW1181" t="s">
        <v>2408</v>
      </c>
      <c r="CX1181">
        <v>16702358200</v>
      </c>
      <c r="CY1181" t="s">
        <v>2404</v>
      </c>
      <c r="CZ1181" t="s">
        <v>119</v>
      </c>
      <c r="DA1181" t="s">
        <v>134</v>
      </c>
      <c r="DB1181" t="s">
        <v>111</v>
      </c>
      <c r="DC1181" t="s">
        <v>2409</v>
      </c>
      <c r="DD1181" t="s">
        <v>2410</v>
      </c>
      <c r="DE1181" t="s">
        <v>111</v>
      </c>
      <c r="DF1181" t="s">
        <v>2399</v>
      </c>
      <c r="DG1181" t="s">
        <v>2404</v>
      </c>
    </row>
    <row r="1182" spans="1:111" ht="15" customHeight="1" x14ac:dyDescent="0.25">
      <c r="A1182" t="s">
        <v>1871</v>
      </c>
      <c r="B1182" t="s">
        <v>137</v>
      </c>
      <c r="C1182" s="1">
        <v>44173.004776967595</v>
      </c>
      <c r="D1182" s="1">
        <v>44207</v>
      </c>
      <c r="E1182" t="s">
        <v>110</v>
      </c>
      <c r="G1182" t="s">
        <v>134</v>
      </c>
      <c r="H1182" t="s">
        <v>111</v>
      </c>
      <c r="I1182" t="s">
        <v>111</v>
      </c>
      <c r="J1182" t="s">
        <v>1872</v>
      </c>
      <c r="L1182" t="s">
        <v>1873</v>
      </c>
      <c r="M1182" t="s">
        <v>1874</v>
      </c>
      <c r="N1182" t="s">
        <v>154</v>
      </c>
      <c r="O1182" t="s">
        <v>117</v>
      </c>
      <c r="P1182">
        <v>96950</v>
      </c>
      <c r="Q1182" t="s">
        <v>118</v>
      </c>
      <c r="S1182">
        <v>16702353716</v>
      </c>
      <c r="U1182">
        <v>56152</v>
      </c>
      <c r="V1182" t="s">
        <v>120</v>
      </c>
      <c r="X1182" t="s">
        <v>1875</v>
      </c>
      <c r="Y1182" t="s">
        <v>1876</v>
      </c>
      <c r="AA1182" t="s">
        <v>1877</v>
      </c>
      <c r="AB1182" t="s">
        <v>1878</v>
      </c>
      <c r="AC1182" t="s">
        <v>1879</v>
      </c>
      <c r="AD1182" t="s">
        <v>154</v>
      </c>
      <c r="AE1182" t="s">
        <v>117</v>
      </c>
      <c r="AF1182">
        <v>96950</v>
      </c>
      <c r="AG1182" t="s">
        <v>118</v>
      </c>
      <c r="AI1182">
        <v>16702852190</v>
      </c>
      <c r="AK1182" t="s">
        <v>1880</v>
      </c>
      <c r="BC1182" t="str">
        <f>"43-3031.00"</f>
        <v>43-3031.00</v>
      </c>
      <c r="BD1182" t="s">
        <v>176</v>
      </c>
      <c r="BE1182" t="s">
        <v>1881</v>
      </c>
      <c r="BF1182" t="s">
        <v>1882</v>
      </c>
      <c r="BG1182">
        <v>2</v>
      </c>
      <c r="BH1182">
        <v>2</v>
      </c>
      <c r="BI1182" s="1">
        <v>44207</v>
      </c>
      <c r="BJ1182" s="1">
        <v>44469</v>
      </c>
      <c r="BK1182" s="1">
        <v>44207</v>
      </c>
      <c r="BL1182" s="1">
        <v>44469</v>
      </c>
      <c r="BM1182">
        <v>35</v>
      </c>
      <c r="BN1182">
        <v>0</v>
      </c>
      <c r="BO1182">
        <v>7</v>
      </c>
      <c r="BP1182">
        <v>7</v>
      </c>
      <c r="BQ1182">
        <v>7</v>
      </c>
      <c r="BR1182">
        <v>7</v>
      </c>
      <c r="BS1182">
        <v>7</v>
      </c>
      <c r="BT1182">
        <v>0</v>
      </c>
      <c r="BU1182" t="str">
        <f>"9:00 AM"</f>
        <v>9:00 AM</v>
      </c>
      <c r="BV1182" t="str">
        <f>"5:00 PM"</f>
        <v>5:00 PM</v>
      </c>
      <c r="BW1182" t="s">
        <v>349</v>
      </c>
      <c r="BX1182">
        <v>0</v>
      </c>
      <c r="BY1182">
        <v>24</v>
      </c>
      <c r="BZ1182" t="s">
        <v>111</v>
      </c>
      <c r="CA1182">
        <v>0</v>
      </c>
      <c r="CB1182" t="s">
        <v>1883</v>
      </c>
      <c r="CC1182" t="s">
        <v>1878</v>
      </c>
      <c r="CD1182" t="s">
        <v>1879</v>
      </c>
      <c r="CE1182" t="s">
        <v>154</v>
      </c>
      <c r="CF1182" t="s">
        <v>117</v>
      </c>
      <c r="CG1182">
        <v>96950</v>
      </c>
      <c r="CH1182" s="3">
        <v>9.49</v>
      </c>
      <c r="CI1182" s="3">
        <v>10.5</v>
      </c>
      <c r="CJ1182" s="3">
        <v>14.24</v>
      </c>
      <c r="CK1182" s="3">
        <v>15.75</v>
      </c>
      <c r="CL1182" t="s">
        <v>132</v>
      </c>
      <c r="CM1182" t="s">
        <v>1884</v>
      </c>
      <c r="CN1182" t="s">
        <v>133</v>
      </c>
      <c r="CP1182" t="s">
        <v>111</v>
      </c>
      <c r="CQ1182" t="s">
        <v>134</v>
      </c>
      <c r="CR1182" t="s">
        <v>111</v>
      </c>
      <c r="CS1182" t="s">
        <v>134</v>
      </c>
      <c r="CT1182" t="s">
        <v>134</v>
      </c>
      <c r="CU1182" t="s">
        <v>134</v>
      </c>
      <c r="CV1182" t="s">
        <v>119</v>
      </c>
      <c r="CW1182" t="s">
        <v>235</v>
      </c>
      <c r="CX1182">
        <v>16702353716</v>
      </c>
      <c r="CY1182" t="s">
        <v>1885</v>
      </c>
      <c r="CZ1182" t="s">
        <v>236</v>
      </c>
      <c r="DA1182" t="s">
        <v>134</v>
      </c>
      <c r="DB1182" t="s">
        <v>111</v>
      </c>
    </row>
    <row r="1183" spans="1:111" ht="15" customHeight="1" x14ac:dyDescent="0.25">
      <c r="A1183" t="s">
        <v>5187</v>
      </c>
      <c r="B1183" t="s">
        <v>109</v>
      </c>
      <c r="C1183" s="1">
        <v>44173.30405752315</v>
      </c>
      <c r="D1183" s="1">
        <v>44194</v>
      </c>
      <c r="E1183" t="s">
        <v>110</v>
      </c>
      <c r="G1183" t="s">
        <v>111</v>
      </c>
      <c r="H1183" t="s">
        <v>111</v>
      </c>
      <c r="I1183" t="s">
        <v>111</v>
      </c>
      <c r="J1183" t="s">
        <v>5188</v>
      </c>
      <c r="K1183" t="s">
        <v>5189</v>
      </c>
      <c r="L1183" t="s">
        <v>5190</v>
      </c>
      <c r="N1183" t="s">
        <v>154</v>
      </c>
      <c r="O1183" t="s">
        <v>117</v>
      </c>
      <c r="P1183">
        <v>96950</v>
      </c>
      <c r="Q1183" t="s">
        <v>118</v>
      </c>
      <c r="S1183">
        <v>16702861656</v>
      </c>
      <c r="U1183">
        <v>722410</v>
      </c>
      <c r="V1183" t="s">
        <v>120</v>
      </c>
      <c r="X1183" t="s">
        <v>2112</v>
      </c>
      <c r="Y1183" t="s">
        <v>5191</v>
      </c>
      <c r="Z1183" t="s">
        <v>2043</v>
      </c>
      <c r="AA1183" t="s">
        <v>3078</v>
      </c>
      <c r="AB1183" t="s">
        <v>5190</v>
      </c>
      <c r="AD1183" t="s">
        <v>154</v>
      </c>
      <c r="AE1183" t="s">
        <v>117</v>
      </c>
      <c r="AF1183">
        <v>96950</v>
      </c>
      <c r="AG1183" t="s">
        <v>118</v>
      </c>
      <c r="AI1183">
        <v>16702861656</v>
      </c>
      <c r="AK1183" t="s">
        <v>5192</v>
      </c>
      <c r="AL1183" t="s">
        <v>1754</v>
      </c>
      <c r="AM1183" t="s">
        <v>5193</v>
      </c>
      <c r="AN1183" t="s">
        <v>5194</v>
      </c>
      <c r="AP1183" t="s">
        <v>5195</v>
      </c>
      <c r="AQ1183" t="s">
        <v>5196</v>
      </c>
      <c r="AR1183" t="s">
        <v>154</v>
      </c>
      <c r="AS1183" t="s">
        <v>117</v>
      </c>
      <c r="AT1183">
        <v>96950</v>
      </c>
      <c r="AU1183" t="s">
        <v>118</v>
      </c>
      <c r="AW1183">
        <v>16702875139</v>
      </c>
      <c r="AY1183" t="s">
        <v>4732</v>
      </c>
      <c r="AZ1183" t="s">
        <v>5197</v>
      </c>
      <c r="BC1183" t="str">
        <f>"35-3031.00"</f>
        <v>35-3031.00</v>
      </c>
      <c r="BD1183" t="s">
        <v>585</v>
      </c>
      <c r="BE1183" t="s">
        <v>5198</v>
      </c>
      <c r="BF1183" t="s">
        <v>5199</v>
      </c>
      <c r="BG1183">
        <v>1</v>
      </c>
      <c r="BI1183" s="1">
        <v>44256</v>
      </c>
      <c r="BJ1183" s="1">
        <v>44620</v>
      </c>
      <c r="BM1183">
        <v>35</v>
      </c>
      <c r="BN1183">
        <v>5</v>
      </c>
      <c r="BO1183">
        <v>5</v>
      </c>
      <c r="BP1183">
        <v>5</v>
      </c>
      <c r="BQ1183">
        <v>5</v>
      </c>
      <c r="BR1183">
        <v>5</v>
      </c>
      <c r="BS1183">
        <v>5</v>
      </c>
      <c r="BT1183">
        <v>5</v>
      </c>
      <c r="BU1183" t="str">
        <f>"8:00 PM"</f>
        <v>8:00 PM</v>
      </c>
      <c r="BV1183" t="str">
        <f>"1:00 AM"</f>
        <v>1:00 AM</v>
      </c>
      <c r="BW1183" t="s">
        <v>162</v>
      </c>
      <c r="BX1183">
        <v>0</v>
      </c>
      <c r="BY1183">
        <v>6</v>
      </c>
      <c r="BZ1183" t="s">
        <v>111</v>
      </c>
      <c r="CA1183">
        <v>0</v>
      </c>
      <c r="CB1183" t="s">
        <v>5200</v>
      </c>
      <c r="CC1183" t="s">
        <v>5201</v>
      </c>
      <c r="CD1183" t="s">
        <v>5190</v>
      </c>
      <c r="CE1183" t="s">
        <v>154</v>
      </c>
      <c r="CF1183" t="s">
        <v>117</v>
      </c>
      <c r="CG1183">
        <v>96950</v>
      </c>
      <c r="CH1183" s="3">
        <v>8.11</v>
      </c>
      <c r="CI1183" s="3">
        <v>8.11</v>
      </c>
      <c r="CJ1183" s="3">
        <v>12.17</v>
      </c>
      <c r="CK1183" s="3">
        <v>12.17</v>
      </c>
      <c r="CL1183" t="s">
        <v>132</v>
      </c>
      <c r="CM1183" t="s">
        <v>162</v>
      </c>
      <c r="CN1183" t="s">
        <v>133</v>
      </c>
      <c r="CP1183" t="s">
        <v>111</v>
      </c>
      <c r="CQ1183" t="s">
        <v>134</v>
      </c>
      <c r="CR1183" t="s">
        <v>111</v>
      </c>
      <c r="CS1183" t="s">
        <v>134</v>
      </c>
      <c r="CT1183" t="s">
        <v>119</v>
      </c>
      <c r="CU1183" t="s">
        <v>134</v>
      </c>
      <c r="CV1183" t="s">
        <v>119</v>
      </c>
      <c r="CW1183" t="s">
        <v>5202</v>
      </c>
      <c r="CX1183">
        <v>16702861656</v>
      </c>
      <c r="CY1183" t="s">
        <v>5192</v>
      </c>
      <c r="CZ1183" t="s">
        <v>268</v>
      </c>
      <c r="DA1183" t="s">
        <v>134</v>
      </c>
      <c r="DB1183" t="s">
        <v>111</v>
      </c>
      <c r="DC1183" t="s">
        <v>5193</v>
      </c>
      <c r="DD1183" t="s">
        <v>5194</v>
      </c>
      <c r="DF1183" t="s">
        <v>5197</v>
      </c>
      <c r="DG1183" t="s">
        <v>4732</v>
      </c>
    </row>
    <row r="1184" spans="1:111" ht="15" customHeight="1" x14ac:dyDescent="0.25">
      <c r="A1184" t="s">
        <v>7609</v>
      </c>
      <c r="B1184" t="s">
        <v>109</v>
      </c>
      <c r="C1184" s="1">
        <v>44173.738614351852</v>
      </c>
      <c r="D1184" s="1">
        <v>44223</v>
      </c>
      <c r="E1184" t="s">
        <v>110</v>
      </c>
      <c r="G1184" t="s">
        <v>134</v>
      </c>
      <c r="H1184" t="s">
        <v>111</v>
      </c>
      <c r="I1184" t="s">
        <v>111</v>
      </c>
      <c r="J1184" t="s">
        <v>7610</v>
      </c>
      <c r="K1184" t="s">
        <v>7610</v>
      </c>
      <c r="L1184" t="s">
        <v>226</v>
      </c>
      <c r="M1184" t="s">
        <v>7611</v>
      </c>
      <c r="N1184" t="s">
        <v>116</v>
      </c>
      <c r="O1184" t="s">
        <v>117</v>
      </c>
      <c r="P1184">
        <v>96950</v>
      </c>
      <c r="Q1184" t="s">
        <v>118</v>
      </c>
      <c r="S1184">
        <v>16702333200</v>
      </c>
      <c r="U1184">
        <v>53112</v>
      </c>
      <c r="V1184" t="s">
        <v>120</v>
      </c>
      <c r="X1184" t="s">
        <v>3360</v>
      </c>
      <c r="Y1184" t="s">
        <v>3361</v>
      </c>
      <c r="AA1184" t="s">
        <v>1026</v>
      </c>
      <c r="AB1184" t="s">
        <v>1860</v>
      </c>
      <c r="AC1184" t="s">
        <v>340</v>
      </c>
      <c r="AD1184" t="s">
        <v>116</v>
      </c>
      <c r="AE1184" t="s">
        <v>117</v>
      </c>
      <c r="AF1184">
        <v>96950</v>
      </c>
      <c r="AG1184" t="s">
        <v>118</v>
      </c>
      <c r="AI1184">
        <v>16702875435</v>
      </c>
      <c r="AK1184" t="s">
        <v>3363</v>
      </c>
      <c r="BC1184" t="str">
        <f>"13-2011.01"</f>
        <v>13-2011.01</v>
      </c>
      <c r="BD1184" t="s">
        <v>1024</v>
      </c>
      <c r="BE1184" t="s">
        <v>7612</v>
      </c>
      <c r="BF1184" t="s">
        <v>2774</v>
      </c>
      <c r="BG1184">
        <v>1</v>
      </c>
      <c r="BI1184" s="1">
        <v>44256</v>
      </c>
      <c r="BJ1184" s="1">
        <v>44620</v>
      </c>
      <c r="BM1184">
        <v>35</v>
      </c>
      <c r="BN1184">
        <v>0</v>
      </c>
      <c r="BO1184">
        <v>7</v>
      </c>
      <c r="BP1184">
        <v>7</v>
      </c>
      <c r="BQ1184">
        <v>7</v>
      </c>
      <c r="BR1184">
        <v>7</v>
      </c>
      <c r="BS1184">
        <v>7</v>
      </c>
      <c r="BT1184">
        <v>0</v>
      </c>
      <c r="BU1184" t="str">
        <f>"8:00 AM"</f>
        <v>8:00 AM</v>
      </c>
      <c r="BV1184" t="str">
        <f>"4:00 PM"</f>
        <v>4:00 PM</v>
      </c>
      <c r="BW1184" t="s">
        <v>415</v>
      </c>
      <c r="BX1184">
        <v>0</v>
      </c>
      <c r="BY1184">
        <v>24</v>
      </c>
      <c r="BZ1184" t="s">
        <v>111</v>
      </c>
      <c r="CA1184">
        <v>0</v>
      </c>
      <c r="CB1184" t="s">
        <v>7613</v>
      </c>
      <c r="CC1184" t="s">
        <v>7614</v>
      </c>
      <c r="CD1184" t="s">
        <v>344</v>
      </c>
      <c r="CE1184" t="s">
        <v>154</v>
      </c>
      <c r="CF1184" t="s">
        <v>117</v>
      </c>
      <c r="CG1184">
        <v>96950</v>
      </c>
      <c r="CH1184" s="3">
        <v>14.85</v>
      </c>
      <c r="CI1184" s="3">
        <v>14.85</v>
      </c>
      <c r="CJ1184" s="3">
        <v>22.28</v>
      </c>
      <c r="CK1184" s="3">
        <v>22.28</v>
      </c>
      <c r="CL1184" t="s">
        <v>132</v>
      </c>
      <c r="CN1184" t="s">
        <v>133</v>
      </c>
      <c r="CP1184" t="s">
        <v>111</v>
      </c>
      <c r="CQ1184" t="s">
        <v>134</v>
      </c>
      <c r="CR1184" t="s">
        <v>111</v>
      </c>
      <c r="CS1184" t="s">
        <v>134</v>
      </c>
      <c r="CT1184" t="s">
        <v>119</v>
      </c>
      <c r="CU1184" t="s">
        <v>119</v>
      </c>
      <c r="CV1184" t="s">
        <v>119</v>
      </c>
      <c r="CW1184" t="s">
        <v>3364</v>
      </c>
      <c r="CX1184">
        <v>16702333200</v>
      </c>
      <c r="CY1184" t="s">
        <v>3363</v>
      </c>
      <c r="CZ1184" t="s">
        <v>119</v>
      </c>
      <c r="DA1184" t="s">
        <v>134</v>
      </c>
      <c r="DB1184" t="s">
        <v>111</v>
      </c>
    </row>
    <row r="1185" spans="1:111" ht="15" customHeight="1" x14ac:dyDescent="0.25">
      <c r="A1185" t="s">
        <v>8648</v>
      </c>
      <c r="B1185" t="s">
        <v>137</v>
      </c>
      <c r="C1185" s="1">
        <v>44173.800550347223</v>
      </c>
      <c r="D1185" s="1">
        <v>44222</v>
      </c>
      <c r="E1185" t="s">
        <v>110</v>
      </c>
      <c r="G1185" t="s">
        <v>111</v>
      </c>
      <c r="H1185" t="s">
        <v>111</v>
      </c>
      <c r="I1185" t="s">
        <v>111</v>
      </c>
      <c r="J1185" t="s">
        <v>3937</v>
      </c>
      <c r="K1185" t="s">
        <v>3938</v>
      </c>
      <c r="L1185" t="s">
        <v>3939</v>
      </c>
      <c r="N1185" t="s">
        <v>154</v>
      </c>
      <c r="O1185" t="s">
        <v>117</v>
      </c>
      <c r="P1185">
        <v>96950</v>
      </c>
      <c r="Q1185" t="s">
        <v>118</v>
      </c>
      <c r="S1185">
        <v>16703221234</v>
      </c>
      <c r="U1185">
        <v>721110</v>
      </c>
      <c r="V1185" t="s">
        <v>120</v>
      </c>
      <c r="X1185" t="s">
        <v>3940</v>
      </c>
      <c r="Y1185" t="s">
        <v>3941</v>
      </c>
      <c r="AA1185" t="s">
        <v>3942</v>
      </c>
      <c r="AB1185" t="s">
        <v>3939</v>
      </c>
      <c r="AD1185" t="s">
        <v>154</v>
      </c>
      <c r="AE1185" t="s">
        <v>117</v>
      </c>
      <c r="AF1185">
        <v>96950</v>
      </c>
      <c r="AG1185" t="s">
        <v>118</v>
      </c>
      <c r="AI1185">
        <v>16703221234</v>
      </c>
      <c r="AK1185" t="s">
        <v>3943</v>
      </c>
      <c r="BC1185" t="str">
        <f>"35-2014.00"</f>
        <v>35-2014.00</v>
      </c>
      <c r="BD1185" t="s">
        <v>393</v>
      </c>
      <c r="BE1185" t="s">
        <v>8649</v>
      </c>
      <c r="BF1185" t="s">
        <v>749</v>
      </c>
      <c r="BG1185">
        <v>1</v>
      </c>
      <c r="BH1185">
        <v>1</v>
      </c>
      <c r="BI1185" s="1">
        <v>44174</v>
      </c>
      <c r="BJ1185" s="1">
        <v>44469</v>
      </c>
      <c r="BK1185" s="1">
        <v>44222</v>
      </c>
      <c r="BL1185" s="1">
        <v>44469</v>
      </c>
      <c r="BM1185">
        <v>40</v>
      </c>
      <c r="BN1185">
        <v>8</v>
      </c>
      <c r="BO1185">
        <v>8</v>
      </c>
      <c r="BP1185">
        <v>8</v>
      </c>
      <c r="BQ1185">
        <v>0</v>
      </c>
      <c r="BR1185">
        <v>0</v>
      </c>
      <c r="BS1185">
        <v>8</v>
      </c>
      <c r="BT1185">
        <v>8</v>
      </c>
      <c r="BU1185" t="str">
        <f>"7:00 AM"</f>
        <v>7:00 AM</v>
      </c>
      <c r="BV1185" t="str">
        <f>"3:00 PM"</f>
        <v>3:00 PM</v>
      </c>
      <c r="BW1185" t="s">
        <v>128</v>
      </c>
      <c r="BX1185">
        <v>0</v>
      </c>
      <c r="BY1185">
        <v>6</v>
      </c>
      <c r="BZ1185" t="s">
        <v>111</v>
      </c>
      <c r="CA1185">
        <v>0</v>
      </c>
      <c r="CB1185" t="s">
        <v>8650</v>
      </c>
      <c r="CC1185" t="s">
        <v>3938</v>
      </c>
      <c r="CD1185" t="s">
        <v>8651</v>
      </c>
      <c r="CE1185" t="s">
        <v>154</v>
      </c>
      <c r="CF1185" t="s">
        <v>117</v>
      </c>
      <c r="CG1185">
        <v>96950</v>
      </c>
      <c r="CH1185" s="3">
        <v>8.68</v>
      </c>
      <c r="CI1185" s="3">
        <v>8.68</v>
      </c>
      <c r="CJ1185" s="3">
        <v>13.02</v>
      </c>
      <c r="CK1185" s="3">
        <v>13.02</v>
      </c>
      <c r="CL1185" t="s">
        <v>132</v>
      </c>
      <c r="CN1185" t="s">
        <v>631</v>
      </c>
      <c r="CP1185" t="s">
        <v>111</v>
      </c>
      <c r="CQ1185" t="s">
        <v>134</v>
      </c>
      <c r="CR1185" t="s">
        <v>111</v>
      </c>
      <c r="CS1185" t="s">
        <v>134</v>
      </c>
      <c r="CT1185" t="s">
        <v>119</v>
      </c>
      <c r="CU1185" t="s">
        <v>134</v>
      </c>
      <c r="CV1185" t="s">
        <v>119</v>
      </c>
      <c r="CW1185" t="s">
        <v>3946</v>
      </c>
      <c r="CX1185">
        <v>16703221234</v>
      </c>
      <c r="CY1185" t="s">
        <v>3943</v>
      </c>
      <c r="CZ1185" t="s">
        <v>119</v>
      </c>
      <c r="DA1185" t="s">
        <v>134</v>
      </c>
      <c r="DB1185" t="s">
        <v>111</v>
      </c>
    </row>
    <row r="1186" spans="1:111" ht="15" customHeight="1" x14ac:dyDescent="0.25">
      <c r="A1186" t="s">
        <v>5231</v>
      </c>
      <c r="B1186" t="s">
        <v>137</v>
      </c>
      <c r="C1186" s="1">
        <v>44173.817705324072</v>
      </c>
      <c r="D1186" s="1">
        <v>44210</v>
      </c>
      <c r="E1186" t="s">
        <v>110</v>
      </c>
      <c r="G1186" t="s">
        <v>111</v>
      </c>
      <c r="H1186" t="s">
        <v>111</v>
      </c>
      <c r="I1186" t="s">
        <v>111</v>
      </c>
      <c r="J1186" t="s">
        <v>2872</v>
      </c>
      <c r="K1186" t="s">
        <v>2873</v>
      </c>
      <c r="L1186" t="s">
        <v>2874</v>
      </c>
      <c r="M1186" t="s">
        <v>119</v>
      </c>
      <c r="N1186" t="s">
        <v>116</v>
      </c>
      <c r="O1186" t="s">
        <v>117</v>
      </c>
      <c r="P1186">
        <v>96950</v>
      </c>
      <c r="Q1186" t="s">
        <v>118</v>
      </c>
      <c r="R1186" t="s">
        <v>117</v>
      </c>
      <c r="S1186">
        <v>16702880373</v>
      </c>
      <c r="U1186">
        <v>532111</v>
      </c>
      <c r="V1186" t="s">
        <v>120</v>
      </c>
      <c r="X1186" t="s">
        <v>2875</v>
      </c>
      <c r="Y1186" t="s">
        <v>2876</v>
      </c>
      <c r="Z1186" t="s">
        <v>3501</v>
      </c>
      <c r="AA1186" t="s">
        <v>342</v>
      </c>
      <c r="AB1186" t="s">
        <v>2874</v>
      </c>
      <c r="AC1186" t="s">
        <v>119</v>
      </c>
      <c r="AD1186" t="s">
        <v>116</v>
      </c>
      <c r="AE1186" t="s">
        <v>117</v>
      </c>
      <c r="AF1186">
        <v>96950</v>
      </c>
      <c r="AG1186" t="s">
        <v>118</v>
      </c>
      <c r="AH1186" t="s">
        <v>117</v>
      </c>
      <c r="AI1186">
        <v>16702880373</v>
      </c>
      <c r="AK1186" t="s">
        <v>2877</v>
      </c>
      <c r="BC1186" t="str">
        <f>"49-3023.01"</f>
        <v>49-3023.01</v>
      </c>
      <c r="BD1186" t="s">
        <v>451</v>
      </c>
      <c r="BE1186" t="s">
        <v>5232</v>
      </c>
      <c r="BF1186" t="s">
        <v>5233</v>
      </c>
      <c r="BG1186">
        <v>1</v>
      </c>
      <c r="BH1186">
        <v>1</v>
      </c>
      <c r="BI1186" s="1">
        <v>44197</v>
      </c>
      <c r="BJ1186" s="1">
        <v>44469</v>
      </c>
      <c r="BK1186" s="1">
        <v>44211</v>
      </c>
      <c r="BL1186" s="1">
        <v>44469</v>
      </c>
      <c r="BM1186">
        <v>40</v>
      </c>
      <c r="BN1186">
        <v>0</v>
      </c>
      <c r="BO1186">
        <v>8</v>
      </c>
      <c r="BP1186">
        <v>8</v>
      </c>
      <c r="BQ1186">
        <v>8</v>
      </c>
      <c r="BR1186">
        <v>8</v>
      </c>
      <c r="BS1186">
        <v>8</v>
      </c>
      <c r="BT1186">
        <v>0</v>
      </c>
      <c r="BU1186" t="str">
        <f>"8:00 AM"</f>
        <v>8:00 AM</v>
      </c>
      <c r="BV1186" t="str">
        <f>"5:00 PM"</f>
        <v>5:00 PM</v>
      </c>
      <c r="BW1186" t="s">
        <v>128</v>
      </c>
      <c r="BX1186">
        <v>0</v>
      </c>
      <c r="BY1186">
        <v>12</v>
      </c>
      <c r="BZ1186" t="s">
        <v>111</v>
      </c>
      <c r="CA1186">
        <v>0</v>
      </c>
      <c r="CB1186" t="s">
        <v>5234</v>
      </c>
      <c r="CC1186" t="s">
        <v>5235</v>
      </c>
      <c r="CD1186" t="s">
        <v>119</v>
      </c>
      <c r="CE1186" t="s">
        <v>154</v>
      </c>
      <c r="CF1186" t="s">
        <v>117</v>
      </c>
      <c r="CG1186">
        <v>96950</v>
      </c>
      <c r="CH1186" s="3">
        <v>8.75</v>
      </c>
      <c r="CI1186" s="3">
        <v>8.75</v>
      </c>
      <c r="CJ1186" s="3">
        <v>13.12</v>
      </c>
      <c r="CK1186" s="3">
        <v>13.12</v>
      </c>
      <c r="CL1186" t="s">
        <v>132</v>
      </c>
      <c r="CM1186" t="s">
        <v>509</v>
      </c>
      <c r="CN1186" t="s">
        <v>133</v>
      </c>
      <c r="CP1186" t="s">
        <v>111</v>
      </c>
      <c r="CQ1186" t="s">
        <v>134</v>
      </c>
      <c r="CR1186" t="s">
        <v>111</v>
      </c>
      <c r="CS1186" t="s">
        <v>134</v>
      </c>
      <c r="CT1186" t="s">
        <v>119</v>
      </c>
      <c r="CU1186" t="s">
        <v>134</v>
      </c>
      <c r="CV1186" t="s">
        <v>119</v>
      </c>
      <c r="CW1186" t="s">
        <v>119</v>
      </c>
      <c r="CX1186">
        <v>16702880373</v>
      </c>
      <c r="CY1186" t="s">
        <v>2877</v>
      </c>
      <c r="CZ1186" t="s">
        <v>119</v>
      </c>
      <c r="DA1186" t="s">
        <v>134</v>
      </c>
      <c r="DB1186" t="s">
        <v>111</v>
      </c>
      <c r="DC1186" t="s">
        <v>2875</v>
      </c>
      <c r="DD1186" t="s">
        <v>2876</v>
      </c>
      <c r="DE1186" t="s">
        <v>2123</v>
      </c>
      <c r="DF1186" t="s">
        <v>2872</v>
      </c>
      <c r="DG1186" t="s">
        <v>2877</v>
      </c>
    </row>
    <row r="1187" spans="1:111" ht="15" customHeight="1" x14ac:dyDescent="0.25">
      <c r="A1187" t="s">
        <v>2871</v>
      </c>
      <c r="B1187" t="s">
        <v>137</v>
      </c>
      <c r="C1187" s="1">
        <v>44173.835030902781</v>
      </c>
      <c r="D1187" s="1">
        <v>44210</v>
      </c>
      <c r="E1187" t="s">
        <v>110</v>
      </c>
      <c r="G1187" t="s">
        <v>134</v>
      </c>
      <c r="H1187" t="s">
        <v>111</v>
      </c>
      <c r="I1187" t="s">
        <v>111</v>
      </c>
      <c r="J1187" t="s">
        <v>2872</v>
      </c>
      <c r="K1187" t="s">
        <v>2873</v>
      </c>
      <c r="L1187" t="s">
        <v>2874</v>
      </c>
      <c r="N1187" t="s">
        <v>116</v>
      </c>
      <c r="O1187" t="s">
        <v>117</v>
      </c>
      <c r="P1187">
        <v>96950</v>
      </c>
      <c r="Q1187" t="s">
        <v>118</v>
      </c>
      <c r="R1187" t="s">
        <v>117</v>
      </c>
      <c r="S1187">
        <v>16702880373</v>
      </c>
      <c r="U1187">
        <v>532111</v>
      </c>
      <c r="V1187" t="s">
        <v>120</v>
      </c>
      <c r="X1187" t="s">
        <v>2875</v>
      </c>
      <c r="Y1187" t="s">
        <v>2876</v>
      </c>
      <c r="Z1187" t="s">
        <v>1211</v>
      </c>
      <c r="AA1187" t="s">
        <v>342</v>
      </c>
      <c r="AB1187" t="s">
        <v>2874</v>
      </c>
      <c r="AD1187" t="s">
        <v>116</v>
      </c>
      <c r="AE1187" t="s">
        <v>117</v>
      </c>
      <c r="AF1187">
        <v>96950</v>
      </c>
      <c r="AG1187" t="s">
        <v>118</v>
      </c>
      <c r="AH1187" t="s">
        <v>117</v>
      </c>
      <c r="AI1187">
        <v>16702880373</v>
      </c>
      <c r="AK1187" t="s">
        <v>2877</v>
      </c>
      <c r="BC1187" t="str">
        <f>"49-9021.01"</f>
        <v>49-9021.01</v>
      </c>
      <c r="BD1187" t="s">
        <v>816</v>
      </c>
      <c r="BE1187" t="s">
        <v>2878</v>
      </c>
      <c r="BF1187" t="s">
        <v>2879</v>
      </c>
      <c r="BG1187">
        <v>1</v>
      </c>
      <c r="BH1187">
        <v>1</v>
      </c>
      <c r="BI1187" s="1">
        <v>44197</v>
      </c>
      <c r="BJ1187" s="1">
        <v>45199</v>
      </c>
      <c r="BK1187" s="1">
        <v>44211</v>
      </c>
      <c r="BL1187" s="1">
        <v>45199</v>
      </c>
      <c r="BM1187">
        <v>40</v>
      </c>
      <c r="BN1187">
        <v>0</v>
      </c>
      <c r="BO1187">
        <v>8</v>
      </c>
      <c r="BP1187">
        <v>8</v>
      </c>
      <c r="BQ1187">
        <v>8</v>
      </c>
      <c r="BR1187">
        <v>8</v>
      </c>
      <c r="BS1187">
        <v>8</v>
      </c>
      <c r="BT1187">
        <v>0</v>
      </c>
      <c r="BU1187" t="str">
        <f>"8:00 AM"</f>
        <v>8:00 AM</v>
      </c>
      <c r="BV1187" t="str">
        <f>"5:00 PM"</f>
        <v>5:00 PM</v>
      </c>
      <c r="BW1187" t="s">
        <v>128</v>
      </c>
      <c r="BX1187">
        <v>0</v>
      </c>
      <c r="BY1187">
        <v>12</v>
      </c>
      <c r="BZ1187" t="s">
        <v>111</v>
      </c>
      <c r="CA1187">
        <v>0</v>
      </c>
      <c r="CB1187" t="s">
        <v>2880</v>
      </c>
      <c r="CC1187" t="s">
        <v>2874</v>
      </c>
      <c r="CD1187" t="s">
        <v>119</v>
      </c>
      <c r="CE1187" t="s">
        <v>116</v>
      </c>
      <c r="CF1187" t="s">
        <v>117</v>
      </c>
      <c r="CG1187">
        <v>96950</v>
      </c>
      <c r="CH1187" s="3">
        <v>9.0299999999999994</v>
      </c>
      <c r="CI1187" s="3">
        <v>9.0299999999999994</v>
      </c>
      <c r="CJ1187" s="3">
        <v>13.54</v>
      </c>
      <c r="CK1187" s="3">
        <v>13.54</v>
      </c>
      <c r="CL1187" t="s">
        <v>132</v>
      </c>
      <c r="CM1187" t="s">
        <v>119</v>
      </c>
      <c r="CN1187" t="s">
        <v>133</v>
      </c>
      <c r="CP1187" t="s">
        <v>111</v>
      </c>
      <c r="CQ1187" t="s">
        <v>134</v>
      </c>
      <c r="CR1187" t="s">
        <v>111</v>
      </c>
      <c r="CS1187" t="s">
        <v>134</v>
      </c>
      <c r="CT1187" t="s">
        <v>119</v>
      </c>
      <c r="CU1187" t="s">
        <v>134</v>
      </c>
      <c r="CV1187" t="s">
        <v>119</v>
      </c>
      <c r="CW1187" t="s">
        <v>119</v>
      </c>
      <c r="CX1187">
        <v>16702880373</v>
      </c>
      <c r="CY1187" t="s">
        <v>2877</v>
      </c>
      <c r="CZ1187" t="s">
        <v>119</v>
      </c>
      <c r="DA1187" t="s">
        <v>134</v>
      </c>
      <c r="DB1187" t="s">
        <v>111</v>
      </c>
      <c r="DC1187" t="s">
        <v>2875</v>
      </c>
      <c r="DD1187" t="s">
        <v>2876</v>
      </c>
      <c r="DE1187" t="s">
        <v>2123</v>
      </c>
      <c r="DF1187" t="s">
        <v>2872</v>
      </c>
      <c r="DG1187" t="s">
        <v>2877</v>
      </c>
    </row>
    <row r="1188" spans="1:111" ht="15" customHeight="1" x14ac:dyDescent="0.25">
      <c r="A1188" t="s">
        <v>4394</v>
      </c>
      <c r="B1188" t="s">
        <v>109</v>
      </c>
      <c r="C1188" s="1">
        <v>44174.987241898147</v>
      </c>
      <c r="D1188" s="1">
        <v>44223</v>
      </c>
      <c r="E1188" t="s">
        <v>110</v>
      </c>
      <c r="G1188" t="s">
        <v>111</v>
      </c>
      <c r="H1188" t="s">
        <v>111</v>
      </c>
      <c r="I1188" t="s">
        <v>111</v>
      </c>
      <c r="J1188" t="s">
        <v>4395</v>
      </c>
      <c r="K1188" t="s">
        <v>119</v>
      </c>
      <c r="L1188" t="s">
        <v>4396</v>
      </c>
      <c r="M1188" t="s">
        <v>4397</v>
      </c>
      <c r="N1188" t="s">
        <v>116</v>
      </c>
      <c r="O1188" t="s">
        <v>117</v>
      </c>
      <c r="P1188">
        <v>96950</v>
      </c>
      <c r="Q1188" t="s">
        <v>118</v>
      </c>
      <c r="R1188" t="s">
        <v>286</v>
      </c>
      <c r="S1188">
        <v>16704843028</v>
      </c>
      <c r="U1188">
        <v>42361</v>
      </c>
      <c r="V1188" t="s">
        <v>120</v>
      </c>
      <c r="X1188" t="s">
        <v>4398</v>
      </c>
      <c r="Y1188" t="s">
        <v>4399</v>
      </c>
      <c r="Z1188" t="s">
        <v>292</v>
      </c>
      <c r="AA1188" t="s">
        <v>123</v>
      </c>
      <c r="AB1188" t="s">
        <v>4396</v>
      </c>
      <c r="AC1188" t="s">
        <v>4400</v>
      </c>
      <c r="AD1188" t="s">
        <v>116</v>
      </c>
      <c r="AE1188" t="s">
        <v>117</v>
      </c>
      <c r="AF1188">
        <v>96950</v>
      </c>
      <c r="AG1188" t="s">
        <v>118</v>
      </c>
      <c r="AH1188" t="s">
        <v>286</v>
      </c>
      <c r="AI1188">
        <v>16704843028</v>
      </c>
      <c r="AK1188" t="s">
        <v>4401</v>
      </c>
      <c r="BC1188" t="str">
        <f>"49-9071.00"</f>
        <v>49-9071.00</v>
      </c>
      <c r="BD1188" t="s">
        <v>125</v>
      </c>
      <c r="BE1188" t="s">
        <v>4402</v>
      </c>
      <c r="BF1188" t="s">
        <v>127</v>
      </c>
      <c r="BG1188">
        <v>6</v>
      </c>
      <c r="BI1188" s="1">
        <v>44105</v>
      </c>
      <c r="BJ1188" s="1">
        <v>44469</v>
      </c>
      <c r="BM1188">
        <v>35</v>
      </c>
      <c r="BN1188">
        <v>0</v>
      </c>
      <c r="BO1188">
        <v>7</v>
      </c>
      <c r="BP1188">
        <v>7</v>
      </c>
      <c r="BQ1188">
        <v>7</v>
      </c>
      <c r="BR1188">
        <v>7</v>
      </c>
      <c r="BS1188">
        <v>7</v>
      </c>
      <c r="BT1188">
        <v>0</v>
      </c>
      <c r="BU1188" t="str">
        <f>"8:00 AM"</f>
        <v>8:00 AM</v>
      </c>
      <c r="BV1188" t="str">
        <f>"4:00 AM"</f>
        <v>4:00 AM</v>
      </c>
      <c r="BW1188" t="s">
        <v>128</v>
      </c>
      <c r="BX1188">
        <v>0</v>
      </c>
      <c r="BY1188">
        <v>24</v>
      </c>
      <c r="BZ1188" t="s">
        <v>111</v>
      </c>
      <c r="CA1188">
        <v>0</v>
      </c>
      <c r="CB1188" s="2" t="s">
        <v>4403</v>
      </c>
      <c r="CC1188" t="s">
        <v>4396</v>
      </c>
      <c r="CD1188" t="s">
        <v>4397</v>
      </c>
      <c r="CE1188" t="s">
        <v>116</v>
      </c>
      <c r="CF1188" t="s">
        <v>117</v>
      </c>
      <c r="CG1188">
        <v>96950</v>
      </c>
      <c r="CH1188" s="3">
        <v>12.64</v>
      </c>
      <c r="CI1188" s="3">
        <v>12.64</v>
      </c>
      <c r="CJ1188" s="3">
        <v>18.96</v>
      </c>
      <c r="CK1188" s="3">
        <v>18.96</v>
      </c>
      <c r="CL1188" t="s">
        <v>132</v>
      </c>
      <c r="CM1188" t="s">
        <v>119</v>
      </c>
      <c r="CN1188" t="s">
        <v>133</v>
      </c>
      <c r="CP1188" t="s">
        <v>111</v>
      </c>
      <c r="CQ1188" t="s">
        <v>134</v>
      </c>
      <c r="CR1188" t="s">
        <v>111</v>
      </c>
      <c r="CS1188" t="s">
        <v>134</v>
      </c>
      <c r="CT1188" t="s">
        <v>119</v>
      </c>
      <c r="CU1188" t="s">
        <v>134</v>
      </c>
      <c r="CV1188" t="s">
        <v>134</v>
      </c>
      <c r="CW1188" t="s">
        <v>4012</v>
      </c>
      <c r="CX1188">
        <v>16704843028</v>
      </c>
      <c r="CY1188" t="s">
        <v>4401</v>
      </c>
      <c r="CZ1188" t="s">
        <v>286</v>
      </c>
      <c r="DA1188" t="s">
        <v>134</v>
      </c>
      <c r="DB1188" t="s">
        <v>111</v>
      </c>
      <c r="DC1188" t="s">
        <v>4404</v>
      </c>
      <c r="DD1188" t="s">
        <v>4405</v>
      </c>
      <c r="DE1188" t="s">
        <v>4406</v>
      </c>
      <c r="DF1188" t="s">
        <v>4395</v>
      </c>
      <c r="DG1188" t="s">
        <v>4401</v>
      </c>
    </row>
    <row r="1189" spans="1:111" ht="15" customHeight="1" x14ac:dyDescent="0.25">
      <c r="A1189" t="s">
        <v>2860</v>
      </c>
      <c r="B1189" t="s">
        <v>137</v>
      </c>
      <c r="C1189" s="1">
        <v>44174.992723611111</v>
      </c>
      <c r="D1189" s="1">
        <v>44210</v>
      </c>
      <c r="E1189" t="s">
        <v>110</v>
      </c>
      <c r="G1189" t="s">
        <v>134</v>
      </c>
      <c r="H1189" t="s">
        <v>111</v>
      </c>
      <c r="I1189" t="s">
        <v>111</v>
      </c>
      <c r="J1189" t="s">
        <v>2861</v>
      </c>
      <c r="K1189" t="s">
        <v>2862</v>
      </c>
      <c r="L1189" t="s">
        <v>2863</v>
      </c>
      <c r="N1189" t="s">
        <v>116</v>
      </c>
      <c r="O1189" t="s">
        <v>117</v>
      </c>
      <c r="P1189">
        <v>96950</v>
      </c>
      <c r="Q1189" t="s">
        <v>118</v>
      </c>
      <c r="R1189" t="s">
        <v>119</v>
      </c>
      <c r="S1189">
        <v>16702352254</v>
      </c>
      <c r="U1189">
        <v>561431</v>
      </c>
      <c r="V1189" t="s">
        <v>120</v>
      </c>
      <c r="X1189" t="s">
        <v>2864</v>
      </c>
      <c r="Y1189" t="s">
        <v>2865</v>
      </c>
      <c r="Z1189" t="s">
        <v>2866</v>
      </c>
      <c r="AA1189" t="s">
        <v>123</v>
      </c>
      <c r="AB1189" t="s">
        <v>2863</v>
      </c>
      <c r="AC1189" t="s">
        <v>2867</v>
      </c>
      <c r="AD1189" t="s">
        <v>116</v>
      </c>
      <c r="AE1189" t="s">
        <v>117</v>
      </c>
      <c r="AF1189">
        <v>96950</v>
      </c>
      <c r="AG1189" t="s">
        <v>118</v>
      </c>
      <c r="AH1189" t="s">
        <v>119</v>
      </c>
      <c r="AI1189">
        <v>16706702352</v>
      </c>
      <c r="AK1189" t="s">
        <v>2868</v>
      </c>
      <c r="BC1189" t="str">
        <f>"13-2011.01"</f>
        <v>13-2011.01</v>
      </c>
      <c r="BD1189" t="s">
        <v>1024</v>
      </c>
      <c r="BE1189" t="s">
        <v>2869</v>
      </c>
      <c r="BF1189" t="s">
        <v>1026</v>
      </c>
      <c r="BG1189">
        <v>1</v>
      </c>
      <c r="BH1189">
        <v>1</v>
      </c>
      <c r="BI1189" s="1">
        <v>44228</v>
      </c>
      <c r="BJ1189" s="1">
        <v>45321</v>
      </c>
      <c r="BK1189" s="1">
        <v>44228</v>
      </c>
      <c r="BL1189" s="1">
        <v>45321</v>
      </c>
      <c r="BM1189">
        <v>35</v>
      </c>
      <c r="BN1189">
        <v>0</v>
      </c>
      <c r="BO1189">
        <v>7</v>
      </c>
      <c r="BP1189">
        <v>7</v>
      </c>
      <c r="BQ1189">
        <v>7</v>
      </c>
      <c r="BR1189">
        <v>7</v>
      </c>
      <c r="BS1189">
        <v>7</v>
      </c>
      <c r="BT1189">
        <v>0</v>
      </c>
      <c r="BU1189" t="str">
        <f>"9:00 AM"</f>
        <v>9:00 AM</v>
      </c>
      <c r="BV1189" t="str">
        <f>"5:00 PM"</f>
        <v>5:00 PM</v>
      </c>
      <c r="BW1189" t="s">
        <v>415</v>
      </c>
      <c r="BX1189">
        <v>0</v>
      </c>
      <c r="BY1189">
        <v>36</v>
      </c>
      <c r="BZ1189" t="s">
        <v>111</v>
      </c>
      <c r="CA1189">
        <v>0</v>
      </c>
      <c r="CB1189" t="s">
        <v>2870</v>
      </c>
      <c r="CC1189" t="s">
        <v>2867</v>
      </c>
      <c r="CD1189" t="s">
        <v>2863</v>
      </c>
      <c r="CE1189" t="s">
        <v>116</v>
      </c>
      <c r="CF1189" t="s">
        <v>117</v>
      </c>
      <c r="CG1189">
        <v>96950</v>
      </c>
      <c r="CH1189" s="3">
        <v>14.85</v>
      </c>
      <c r="CI1189" s="3">
        <v>14.85</v>
      </c>
      <c r="CJ1189" s="3">
        <v>22.28</v>
      </c>
      <c r="CK1189" s="3">
        <v>22.28</v>
      </c>
      <c r="CL1189" t="s">
        <v>132</v>
      </c>
      <c r="CM1189" t="s">
        <v>119</v>
      </c>
      <c r="CN1189" t="s">
        <v>133</v>
      </c>
      <c r="CP1189" t="s">
        <v>111</v>
      </c>
      <c r="CQ1189" t="s">
        <v>134</v>
      </c>
      <c r="CR1189" t="s">
        <v>111</v>
      </c>
      <c r="CS1189" t="s">
        <v>134</v>
      </c>
      <c r="CT1189" t="s">
        <v>119</v>
      </c>
      <c r="CU1189" t="s">
        <v>134</v>
      </c>
      <c r="CV1189" t="s">
        <v>119</v>
      </c>
      <c r="CW1189" t="s">
        <v>119</v>
      </c>
      <c r="CX1189">
        <v>16702352254</v>
      </c>
      <c r="CY1189" t="s">
        <v>2868</v>
      </c>
      <c r="CZ1189" t="s">
        <v>1178</v>
      </c>
      <c r="DA1189" t="s">
        <v>134</v>
      </c>
      <c r="DB1189" t="s">
        <v>111</v>
      </c>
    </row>
    <row r="1190" spans="1:111" ht="15" customHeight="1" x14ac:dyDescent="0.25">
      <c r="A1190" t="s">
        <v>2180</v>
      </c>
      <c r="B1190" t="s">
        <v>137</v>
      </c>
      <c r="C1190" s="1">
        <v>44175.146551967591</v>
      </c>
      <c r="D1190" s="1">
        <v>44211</v>
      </c>
      <c r="E1190" t="s">
        <v>110</v>
      </c>
      <c r="G1190" t="s">
        <v>134</v>
      </c>
      <c r="H1190" t="s">
        <v>111</v>
      </c>
      <c r="I1190" t="s">
        <v>111</v>
      </c>
      <c r="J1190" t="s">
        <v>2181</v>
      </c>
      <c r="K1190" t="s">
        <v>2182</v>
      </c>
      <c r="L1190" t="s">
        <v>2183</v>
      </c>
      <c r="M1190" t="s">
        <v>2184</v>
      </c>
      <c r="N1190" t="s">
        <v>116</v>
      </c>
      <c r="O1190" t="s">
        <v>117</v>
      </c>
      <c r="P1190">
        <v>96950</v>
      </c>
      <c r="Q1190" t="s">
        <v>118</v>
      </c>
      <c r="S1190">
        <v>16702339019</v>
      </c>
      <c r="U1190">
        <v>72241</v>
      </c>
      <c r="V1190" t="s">
        <v>120</v>
      </c>
      <c r="X1190" t="s">
        <v>1091</v>
      </c>
      <c r="Y1190" t="s">
        <v>2185</v>
      </c>
      <c r="Z1190" t="s">
        <v>1601</v>
      </c>
      <c r="AA1190" t="s">
        <v>342</v>
      </c>
      <c r="AB1190" t="s">
        <v>2186</v>
      </c>
      <c r="AC1190" t="s">
        <v>2187</v>
      </c>
      <c r="AD1190" t="s">
        <v>154</v>
      </c>
      <c r="AE1190" t="s">
        <v>117</v>
      </c>
      <c r="AF1190">
        <v>96950</v>
      </c>
      <c r="AG1190" t="s">
        <v>118</v>
      </c>
      <c r="AI1190">
        <v>16702339019</v>
      </c>
      <c r="AK1190" t="s">
        <v>2188</v>
      </c>
      <c r="BC1190" t="str">
        <f>"27-2042.01"</f>
        <v>27-2042.01</v>
      </c>
      <c r="BD1190" t="s">
        <v>2189</v>
      </c>
      <c r="BE1190" t="s">
        <v>2190</v>
      </c>
      <c r="BF1190" t="s">
        <v>2191</v>
      </c>
      <c r="BG1190">
        <v>2</v>
      </c>
      <c r="BH1190">
        <v>2</v>
      </c>
      <c r="BI1190" s="1">
        <v>44194</v>
      </c>
      <c r="BJ1190" s="1">
        <v>44558</v>
      </c>
      <c r="BK1190" s="1">
        <v>44211</v>
      </c>
      <c r="BL1190" s="1">
        <v>44558</v>
      </c>
      <c r="BM1190">
        <v>35</v>
      </c>
      <c r="BN1190">
        <v>6</v>
      </c>
      <c r="BO1190">
        <v>0</v>
      </c>
      <c r="BP1190">
        <v>6</v>
      </c>
      <c r="BQ1190">
        <v>5</v>
      </c>
      <c r="BR1190">
        <v>6</v>
      </c>
      <c r="BS1190">
        <v>6</v>
      </c>
      <c r="BT1190">
        <v>6</v>
      </c>
      <c r="BU1190" t="str">
        <f>"7:00 PM"</f>
        <v>7:00 PM</v>
      </c>
      <c r="BV1190" t="str">
        <f>"1:00 AM"</f>
        <v>1:00 AM</v>
      </c>
      <c r="BW1190" t="s">
        <v>128</v>
      </c>
      <c r="BX1190">
        <v>0</v>
      </c>
      <c r="BY1190">
        <v>12</v>
      </c>
      <c r="BZ1190" t="s">
        <v>111</v>
      </c>
      <c r="CA1190">
        <v>0</v>
      </c>
      <c r="CB1190" s="2" t="s">
        <v>2192</v>
      </c>
      <c r="CC1190" t="s">
        <v>2187</v>
      </c>
      <c r="CD1190" t="s">
        <v>2186</v>
      </c>
      <c r="CE1190" t="s">
        <v>154</v>
      </c>
      <c r="CF1190" t="s">
        <v>117</v>
      </c>
      <c r="CG1190">
        <v>96950</v>
      </c>
      <c r="CH1190" s="3">
        <v>13.7</v>
      </c>
      <c r="CI1190" s="3">
        <v>13.7</v>
      </c>
      <c r="CJ1190" s="3">
        <v>20.55</v>
      </c>
      <c r="CK1190" s="3">
        <v>20.55</v>
      </c>
      <c r="CL1190" t="s">
        <v>132</v>
      </c>
      <c r="CN1190" t="s">
        <v>133</v>
      </c>
      <c r="CP1190" t="s">
        <v>111</v>
      </c>
      <c r="CQ1190" t="s">
        <v>134</v>
      </c>
      <c r="CR1190" t="s">
        <v>111</v>
      </c>
      <c r="CS1190" t="s">
        <v>134</v>
      </c>
      <c r="CT1190" t="s">
        <v>119</v>
      </c>
      <c r="CU1190" t="s">
        <v>134</v>
      </c>
      <c r="CV1190" t="s">
        <v>119</v>
      </c>
      <c r="CW1190" t="s">
        <v>2001</v>
      </c>
      <c r="CX1190">
        <v>16702339019</v>
      </c>
      <c r="CY1190" t="s">
        <v>2188</v>
      </c>
      <c r="CZ1190" t="s">
        <v>119</v>
      </c>
      <c r="DA1190" t="s">
        <v>134</v>
      </c>
      <c r="DB1190" t="s">
        <v>111</v>
      </c>
    </row>
    <row r="1191" spans="1:111" ht="15" customHeight="1" x14ac:dyDescent="0.25">
      <c r="A1191" t="s">
        <v>2545</v>
      </c>
      <c r="B1191" t="s">
        <v>137</v>
      </c>
      <c r="C1191" s="1">
        <v>44175.743587962963</v>
      </c>
      <c r="D1191" s="1">
        <v>44207</v>
      </c>
      <c r="E1191" t="s">
        <v>110</v>
      </c>
      <c r="G1191" t="s">
        <v>134</v>
      </c>
      <c r="H1191" t="s">
        <v>111</v>
      </c>
      <c r="I1191" t="s">
        <v>111</v>
      </c>
      <c r="J1191" t="s">
        <v>2546</v>
      </c>
      <c r="K1191" t="s">
        <v>2547</v>
      </c>
      <c r="L1191" t="s">
        <v>2548</v>
      </c>
      <c r="N1191" t="s">
        <v>116</v>
      </c>
      <c r="O1191" t="s">
        <v>117</v>
      </c>
      <c r="P1191">
        <v>96950</v>
      </c>
      <c r="Q1191" t="s">
        <v>118</v>
      </c>
      <c r="S1191">
        <v>16702354658</v>
      </c>
      <c r="U1191">
        <v>311811</v>
      </c>
      <c r="V1191" t="s">
        <v>120</v>
      </c>
      <c r="X1191" t="s">
        <v>2301</v>
      </c>
      <c r="Y1191" t="s">
        <v>2549</v>
      </c>
      <c r="Z1191" t="s">
        <v>2550</v>
      </c>
      <c r="AA1191" t="s">
        <v>711</v>
      </c>
      <c r="AB1191" t="s">
        <v>2548</v>
      </c>
      <c r="AD1191" t="s">
        <v>116</v>
      </c>
      <c r="AE1191" t="s">
        <v>117</v>
      </c>
      <c r="AF1191">
        <v>96950</v>
      </c>
      <c r="AG1191" t="s">
        <v>118</v>
      </c>
      <c r="AI1191">
        <v>16702354658</v>
      </c>
      <c r="AK1191" t="s">
        <v>2551</v>
      </c>
      <c r="BC1191" t="str">
        <f>"51-3011.00"</f>
        <v>51-3011.00</v>
      </c>
      <c r="BD1191" t="s">
        <v>377</v>
      </c>
      <c r="BE1191" t="s">
        <v>2552</v>
      </c>
      <c r="BF1191" t="s">
        <v>1538</v>
      </c>
      <c r="BG1191">
        <v>1</v>
      </c>
      <c r="BH1191">
        <v>1</v>
      </c>
      <c r="BI1191" s="1">
        <v>44256</v>
      </c>
      <c r="BJ1191" s="1">
        <v>44620</v>
      </c>
      <c r="BK1191" s="1">
        <v>44256</v>
      </c>
      <c r="BL1191" s="1">
        <v>44620</v>
      </c>
      <c r="BM1191">
        <v>35</v>
      </c>
      <c r="BN1191">
        <v>0</v>
      </c>
      <c r="BO1191">
        <v>6</v>
      </c>
      <c r="BP1191">
        <v>6</v>
      </c>
      <c r="BQ1191">
        <v>6</v>
      </c>
      <c r="BR1191">
        <v>6</v>
      </c>
      <c r="BS1191">
        <v>6</v>
      </c>
      <c r="BT1191">
        <v>5</v>
      </c>
      <c r="BU1191" t="str">
        <f>"6:00 PM"</f>
        <v>6:00 PM</v>
      </c>
      <c r="BV1191" t="str">
        <f>"12:00 AM"</f>
        <v>12:00 AM</v>
      </c>
      <c r="BW1191" t="s">
        <v>128</v>
      </c>
      <c r="BX1191">
        <v>0</v>
      </c>
      <c r="BY1191">
        <v>12</v>
      </c>
      <c r="BZ1191" t="s">
        <v>111</v>
      </c>
      <c r="CA1191">
        <v>0</v>
      </c>
      <c r="CB1191" t="s">
        <v>509</v>
      </c>
      <c r="CC1191" t="s">
        <v>2553</v>
      </c>
      <c r="CD1191" t="s">
        <v>2548</v>
      </c>
      <c r="CE1191" t="s">
        <v>116</v>
      </c>
      <c r="CF1191" t="s">
        <v>117</v>
      </c>
      <c r="CG1191">
        <v>96950</v>
      </c>
      <c r="CH1191" s="3">
        <v>7.9</v>
      </c>
      <c r="CI1191" s="3">
        <v>8</v>
      </c>
      <c r="CJ1191" s="3">
        <v>11.85</v>
      </c>
      <c r="CK1191" s="3">
        <v>12</v>
      </c>
      <c r="CL1191" t="s">
        <v>132</v>
      </c>
      <c r="CM1191" t="s">
        <v>119</v>
      </c>
      <c r="CN1191" t="s">
        <v>133</v>
      </c>
      <c r="CP1191" t="s">
        <v>111</v>
      </c>
      <c r="CQ1191" t="s">
        <v>134</v>
      </c>
      <c r="CR1191" t="s">
        <v>111</v>
      </c>
      <c r="CS1191" t="s">
        <v>134</v>
      </c>
      <c r="CT1191" t="s">
        <v>119</v>
      </c>
      <c r="CU1191" t="s">
        <v>134</v>
      </c>
      <c r="CV1191" t="s">
        <v>119</v>
      </c>
      <c r="CW1191" t="s">
        <v>2554</v>
      </c>
      <c r="CX1191">
        <v>16702354658</v>
      </c>
      <c r="CY1191" t="s">
        <v>2551</v>
      </c>
      <c r="CZ1191" t="s">
        <v>119</v>
      </c>
      <c r="DA1191" t="s">
        <v>134</v>
      </c>
      <c r="DB1191" t="s">
        <v>111</v>
      </c>
    </row>
    <row r="1192" spans="1:111" ht="15" customHeight="1" x14ac:dyDescent="0.25">
      <c r="A1192" t="s">
        <v>6272</v>
      </c>
      <c r="B1192" t="s">
        <v>137</v>
      </c>
      <c r="C1192" s="1">
        <v>44176.11508703704</v>
      </c>
      <c r="D1192" s="1">
        <v>44207</v>
      </c>
      <c r="E1192" t="s">
        <v>110</v>
      </c>
      <c r="G1192" t="s">
        <v>111</v>
      </c>
      <c r="H1192" t="s">
        <v>111</v>
      </c>
      <c r="I1192" t="s">
        <v>111</v>
      </c>
      <c r="J1192" t="s">
        <v>6273</v>
      </c>
      <c r="K1192" t="s">
        <v>6274</v>
      </c>
      <c r="L1192" t="s">
        <v>6275</v>
      </c>
      <c r="N1192" t="s">
        <v>1660</v>
      </c>
      <c r="O1192" t="s">
        <v>117</v>
      </c>
      <c r="P1192">
        <v>96950</v>
      </c>
      <c r="Q1192" t="s">
        <v>118</v>
      </c>
      <c r="S1192">
        <v>16702354061</v>
      </c>
      <c r="U1192">
        <v>11411</v>
      </c>
      <c r="V1192" t="s">
        <v>120</v>
      </c>
      <c r="X1192" t="s">
        <v>6276</v>
      </c>
      <c r="Y1192" t="s">
        <v>6277</v>
      </c>
      <c r="Z1192" t="s">
        <v>4406</v>
      </c>
      <c r="AA1192" t="s">
        <v>1169</v>
      </c>
      <c r="AB1192" t="s">
        <v>6278</v>
      </c>
      <c r="AD1192" t="s">
        <v>116</v>
      </c>
      <c r="AE1192" t="s">
        <v>117</v>
      </c>
      <c r="AF1192">
        <v>96950</v>
      </c>
      <c r="AG1192" t="s">
        <v>118</v>
      </c>
      <c r="AI1192">
        <v>16702354061</v>
      </c>
      <c r="AK1192" t="s">
        <v>6279</v>
      </c>
      <c r="BC1192" t="str">
        <f>"41-2031.00"</f>
        <v>41-2031.00</v>
      </c>
      <c r="BD1192" t="s">
        <v>3070</v>
      </c>
      <c r="BE1192" t="s">
        <v>6280</v>
      </c>
      <c r="BF1192" t="s">
        <v>6281</v>
      </c>
      <c r="BG1192">
        <v>2</v>
      </c>
      <c r="BH1192">
        <v>2</v>
      </c>
      <c r="BI1192" s="1">
        <v>44197</v>
      </c>
      <c r="BJ1192" s="1">
        <v>44561</v>
      </c>
      <c r="BK1192" s="1">
        <v>44207</v>
      </c>
      <c r="BL1192" s="1">
        <v>44561</v>
      </c>
      <c r="BM1192">
        <v>35</v>
      </c>
      <c r="BN1192">
        <v>0</v>
      </c>
      <c r="BO1192">
        <v>7</v>
      </c>
      <c r="BP1192">
        <v>7</v>
      </c>
      <c r="BQ1192">
        <v>7</v>
      </c>
      <c r="BR1192">
        <v>7</v>
      </c>
      <c r="BS1192">
        <v>7</v>
      </c>
      <c r="BT1192">
        <v>0</v>
      </c>
      <c r="BU1192" t="str">
        <f>"9:00 AM"</f>
        <v>9:00 AM</v>
      </c>
      <c r="BV1192" t="str">
        <f>"5:00 PM"</f>
        <v>5:00 PM</v>
      </c>
      <c r="BW1192" t="s">
        <v>128</v>
      </c>
      <c r="BX1192">
        <v>0</v>
      </c>
      <c r="BY1192">
        <v>6</v>
      </c>
      <c r="BZ1192" t="s">
        <v>111</v>
      </c>
      <c r="CA1192">
        <v>0</v>
      </c>
      <c r="CB1192" t="s">
        <v>6282</v>
      </c>
      <c r="CC1192" t="s">
        <v>6283</v>
      </c>
      <c r="CE1192" t="s">
        <v>154</v>
      </c>
      <c r="CF1192" t="s">
        <v>117</v>
      </c>
      <c r="CG1192">
        <v>96950</v>
      </c>
      <c r="CH1192" s="3">
        <v>8.7100000000000009</v>
      </c>
      <c r="CI1192" s="3">
        <v>8.7100000000000009</v>
      </c>
      <c r="CJ1192" s="3">
        <v>13.06</v>
      </c>
      <c r="CK1192" s="3">
        <v>13.06</v>
      </c>
      <c r="CL1192" t="s">
        <v>132</v>
      </c>
      <c r="CM1192" t="s">
        <v>268</v>
      </c>
      <c r="CN1192" t="s">
        <v>133</v>
      </c>
      <c r="CP1192" t="s">
        <v>111</v>
      </c>
      <c r="CQ1192" t="s">
        <v>134</v>
      </c>
      <c r="CR1192" t="s">
        <v>111</v>
      </c>
      <c r="CS1192" t="s">
        <v>134</v>
      </c>
      <c r="CT1192" t="s">
        <v>119</v>
      </c>
      <c r="CU1192" t="s">
        <v>134</v>
      </c>
      <c r="CV1192" t="s">
        <v>119</v>
      </c>
      <c r="CW1192" t="s">
        <v>4632</v>
      </c>
      <c r="CX1192">
        <v>16702354061</v>
      </c>
      <c r="CY1192" t="s">
        <v>6279</v>
      </c>
      <c r="CZ1192" t="s">
        <v>119</v>
      </c>
      <c r="DA1192" t="s">
        <v>134</v>
      </c>
      <c r="DB1192" t="s">
        <v>111</v>
      </c>
      <c r="DC1192" t="s">
        <v>6276</v>
      </c>
      <c r="DD1192" t="s">
        <v>6277</v>
      </c>
      <c r="DE1192" t="s">
        <v>4406</v>
      </c>
      <c r="DF1192" t="s">
        <v>6284</v>
      </c>
      <c r="DG1192" t="s">
        <v>6279</v>
      </c>
    </row>
    <row r="1193" spans="1:111" ht="15" customHeight="1" x14ac:dyDescent="0.25">
      <c r="A1193" t="s">
        <v>6391</v>
      </c>
      <c r="B1193" t="s">
        <v>137</v>
      </c>
      <c r="C1193" s="1">
        <v>44176.123485185184</v>
      </c>
      <c r="D1193" s="1">
        <v>44208</v>
      </c>
      <c r="E1193" t="s">
        <v>110</v>
      </c>
      <c r="G1193" t="s">
        <v>111</v>
      </c>
      <c r="H1193" t="s">
        <v>111</v>
      </c>
      <c r="I1193" t="s">
        <v>111</v>
      </c>
      <c r="J1193" t="s">
        <v>6273</v>
      </c>
      <c r="K1193" t="s">
        <v>6274</v>
      </c>
      <c r="L1193" t="s">
        <v>6278</v>
      </c>
      <c r="N1193" t="s">
        <v>116</v>
      </c>
      <c r="O1193" t="s">
        <v>117</v>
      </c>
      <c r="P1193">
        <v>96950</v>
      </c>
      <c r="Q1193" t="s">
        <v>118</v>
      </c>
      <c r="S1193">
        <v>16702354061</v>
      </c>
      <c r="U1193">
        <v>11411</v>
      </c>
      <c r="V1193" t="s">
        <v>120</v>
      </c>
      <c r="X1193" t="s">
        <v>6392</v>
      </c>
      <c r="Y1193" t="s">
        <v>6393</v>
      </c>
      <c r="Z1193" t="s">
        <v>6394</v>
      </c>
      <c r="AA1193" t="s">
        <v>1169</v>
      </c>
      <c r="AB1193" t="s">
        <v>6278</v>
      </c>
      <c r="AD1193" t="s">
        <v>116</v>
      </c>
      <c r="AE1193" t="s">
        <v>117</v>
      </c>
      <c r="AF1193">
        <v>96950</v>
      </c>
      <c r="AG1193" t="s">
        <v>118</v>
      </c>
      <c r="AI1193">
        <v>16702354061</v>
      </c>
      <c r="AK1193" t="s">
        <v>6279</v>
      </c>
      <c r="BC1193" t="str">
        <f>"45-3011.00"</f>
        <v>45-3011.00</v>
      </c>
      <c r="BD1193" t="s">
        <v>6395</v>
      </c>
      <c r="BE1193" t="s">
        <v>6396</v>
      </c>
      <c r="BF1193" t="s">
        <v>6397</v>
      </c>
      <c r="BG1193">
        <v>1</v>
      </c>
      <c r="BH1193">
        <v>1</v>
      </c>
      <c r="BI1193" s="1">
        <v>44197</v>
      </c>
      <c r="BJ1193" s="1">
        <v>44561</v>
      </c>
      <c r="BK1193" s="1">
        <v>44208</v>
      </c>
      <c r="BL1193" s="1">
        <v>44561</v>
      </c>
      <c r="BM1193">
        <v>35</v>
      </c>
      <c r="BN1193">
        <v>0</v>
      </c>
      <c r="BO1193">
        <v>7</v>
      </c>
      <c r="BP1193">
        <v>7</v>
      </c>
      <c r="BQ1193">
        <v>7</v>
      </c>
      <c r="BR1193">
        <v>7</v>
      </c>
      <c r="BS1193">
        <v>7</v>
      </c>
      <c r="BT1193">
        <v>0</v>
      </c>
      <c r="BU1193" t="str">
        <f>"5:00 AM"</f>
        <v>5:00 AM</v>
      </c>
      <c r="BV1193" t="str">
        <f>"1:00 PM"</f>
        <v>1:00 PM</v>
      </c>
      <c r="BW1193" t="s">
        <v>128</v>
      </c>
      <c r="BX1193">
        <v>0</v>
      </c>
      <c r="BY1193">
        <v>0</v>
      </c>
      <c r="BZ1193" t="s">
        <v>111</v>
      </c>
      <c r="CA1193">
        <v>0</v>
      </c>
      <c r="CB1193" t="s">
        <v>6398</v>
      </c>
      <c r="CC1193" t="s">
        <v>6278</v>
      </c>
      <c r="CE1193" t="s">
        <v>116</v>
      </c>
      <c r="CF1193" t="s">
        <v>117</v>
      </c>
      <c r="CG1193">
        <v>96950</v>
      </c>
      <c r="CH1193" s="3">
        <v>13.21</v>
      </c>
      <c r="CI1193" s="3">
        <v>13.21</v>
      </c>
      <c r="CJ1193" s="3">
        <v>19.82</v>
      </c>
      <c r="CK1193" s="3">
        <v>19.82</v>
      </c>
      <c r="CL1193" t="s">
        <v>132</v>
      </c>
      <c r="CM1193" t="s">
        <v>162</v>
      </c>
      <c r="CN1193" t="s">
        <v>133</v>
      </c>
      <c r="CP1193" t="s">
        <v>111</v>
      </c>
      <c r="CQ1193" t="s">
        <v>134</v>
      </c>
      <c r="CR1193" t="s">
        <v>111</v>
      </c>
      <c r="CS1193" t="s">
        <v>134</v>
      </c>
      <c r="CT1193" t="s">
        <v>119</v>
      </c>
      <c r="CU1193" t="s">
        <v>134</v>
      </c>
      <c r="CV1193" t="s">
        <v>119</v>
      </c>
      <c r="CW1193" t="s">
        <v>6399</v>
      </c>
      <c r="CX1193">
        <v>16702354061</v>
      </c>
      <c r="CY1193" t="s">
        <v>6279</v>
      </c>
      <c r="CZ1193" t="s">
        <v>119</v>
      </c>
      <c r="DA1193" t="s">
        <v>134</v>
      </c>
      <c r="DB1193" t="s">
        <v>111</v>
      </c>
      <c r="DC1193" t="s">
        <v>6276</v>
      </c>
      <c r="DD1193" t="s">
        <v>6277</v>
      </c>
      <c r="DE1193" t="s">
        <v>4406</v>
      </c>
      <c r="DF1193" t="s">
        <v>6284</v>
      </c>
      <c r="DG1193" t="s">
        <v>6279</v>
      </c>
    </row>
    <row r="1194" spans="1:111" ht="15" customHeight="1" x14ac:dyDescent="0.25">
      <c r="A1194" t="s">
        <v>5530</v>
      </c>
      <c r="B1194" t="s">
        <v>109</v>
      </c>
      <c r="C1194" s="1">
        <v>44176.201486921294</v>
      </c>
      <c r="D1194" s="1">
        <v>44225</v>
      </c>
      <c r="E1194" t="s">
        <v>110</v>
      </c>
      <c r="G1194" t="s">
        <v>111</v>
      </c>
      <c r="H1194" t="s">
        <v>111</v>
      </c>
      <c r="I1194" t="s">
        <v>111</v>
      </c>
      <c r="J1194" t="s">
        <v>461</v>
      </c>
      <c r="L1194" t="s">
        <v>466</v>
      </c>
      <c r="N1194" t="s">
        <v>116</v>
      </c>
      <c r="O1194" t="s">
        <v>117</v>
      </c>
      <c r="P1194">
        <v>96950</v>
      </c>
      <c r="Q1194" t="s">
        <v>118</v>
      </c>
      <c r="S1194">
        <v>16704832564</v>
      </c>
      <c r="U1194">
        <v>81211</v>
      </c>
      <c r="V1194" t="s">
        <v>120</v>
      </c>
      <c r="X1194" t="s">
        <v>463</v>
      </c>
      <c r="Y1194" t="s">
        <v>464</v>
      </c>
      <c r="Z1194" t="s">
        <v>465</v>
      </c>
      <c r="AA1194" t="s">
        <v>123</v>
      </c>
      <c r="AB1194" t="s">
        <v>466</v>
      </c>
      <c r="AC1194" t="s">
        <v>5531</v>
      </c>
      <c r="AD1194" t="s">
        <v>154</v>
      </c>
      <c r="AE1194" t="s">
        <v>117</v>
      </c>
      <c r="AF1194">
        <v>96950</v>
      </c>
      <c r="AG1194" t="s">
        <v>118</v>
      </c>
      <c r="AI1194">
        <v>16704832564</v>
      </c>
      <c r="AK1194" t="s">
        <v>467</v>
      </c>
      <c r="BC1194" t="str">
        <f>"31-9011.00"</f>
        <v>31-9011.00</v>
      </c>
      <c r="BD1194" t="s">
        <v>504</v>
      </c>
      <c r="BE1194" t="s">
        <v>5532</v>
      </c>
      <c r="BF1194" t="s">
        <v>506</v>
      </c>
      <c r="BG1194">
        <v>2</v>
      </c>
      <c r="BI1194" s="1">
        <v>44197</v>
      </c>
      <c r="BJ1194" s="1">
        <v>44469</v>
      </c>
      <c r="BM1194">
        <v>40</v>
      </c>
      <c r="BN1194">
        <v>0</v>
      </c>
      <c r="BO1194">
        <v>8</v>
      </c>
      <c r="BP1194">
        <v>8</v>
      </c>
      <c r="BQ1194">
        <v>8</v>
      </c>
      <c r="BR1194">
        <v>8</v>
      </c>
      <c r="BS1194">
        <v>8</v>
      </c>
      <c r="BT1194">
        <v>0</v>
      </c>
      <c r="BU1194" t="str">
        <f t="shared" ref="BU1194:BU1203" si="64">"9:00 AM"</f>
        <v>9:00 AM</v>
      </c>
      <c r="BV1194" t="str">
        <f>"6:00 PM"</f>
        <v>6:00 PM</v>
      </c>
      <c r="BW1194" t="s">
        <v>162</v>
      </c>
      <c r="BX1194">
        <v>0</v>
      </c>
      <c r="BY1194">
        <v>6</v>
      </c>
      <c r="BZ1194" t="s">
        <v>111</v>
      </c>
      <c r="CA1194">
        <v>0</v>
      </c>
      <c r="CB1194" s="2" t="s">
        <v>5533</v>
      </c>
      <c r="CC1194" t="s">
        <v>5534</v>
      </c>
      <c r="CE1194" t="s">
        <v>116</v>
      </c>
      <c r="CF1194" t="s">
        <v>117</v>
      </c>
      <c r="CG1194">
        <v>96950</v>
      </c>
      <c r="CH1194" s="3">
        <v>12.22</v>
      </c>
      <c r="CI1194" s="3">
        <v>12.22</v>
      </c>
      <c r="CJ1194" s="3">
        <v>0</v>
      </c>
      <c r="CK1194" s="3">
        <v>0</v>
      </c>
      <c r="CL1194" t="s">
        <v>132</v>
      </c>
      <c r="CM1194" t="s">
        <v>162</v>
      </c>
      <c r="CN1194" t="s">
        <v>133</v>
      </c>
      <c r="CP1194" t="s">
        <v>111</v>
      </c>
      <c r="CQ1194" t="s">
        <v>134</v>
      </c>
      <c r="CR1194" t="s">
        <v>111</v>
      </c>
      <c r="CS1194" t="s">
        <v>111</v>
      </c>
      <c r="CT1194" t="s">
        <v>119</v>
      </c>
      <c r="CU1194" t="s">
        <v>134</v>
      </c>
      <c r="CV1194" t="s">
        <v>119</v>
      </c>
      <c r="CW1194" t="s">
        <v>859</v>
      </c>
      <c r="CX1194">
        <v>16702871097</v>
      </c>
      <c r="CY1194" t="s">
        <v>467</v>
      </c>
      <c r="CZ1194" t="s">
        <v>119</v>
      </c>
      <c r="DA1194" t="s">
        <v>134</v>
      </c>
      <c r="DB1194" t="s">
        <v>111</v>
      </c>
      <c r="DC1194" t="s">
        <v>463</v>
      </c>
      <c r="DD1194" t="s">
        <v>464</v>
      </c>
      <c r="DE1194" t="s">
        <v>465</v>
      </c>
      <c r="DF1194" t="s">
        <v>461</v>
      </c>
      <c r="DG1194" t="s">
        <v>467</v>
      </c>
    </row>
    <row r="1195" spans="1:111" ht="15" customHeight="1" x14ac:dyDescent="0.25">
      <c r="A1195" t="s">
        <v>9266</v>
      </c>
      <c r="B1195" t="s">
        <v>137</v>
      </c>
      <c r="C1195" s="1">
        <v>44176.204651736109</v>
      </c>
      <c r="D1195" s="1">
        <v>44229</v>
      </c>
      <c r="E1195" t="s">
        <v>110</v>
      </c>
      <c r="G1195" t="s">
        <v>111</v>
      </c>
      <c r="H1195" t="s">
        <v>111</v>
      </c>
      <c r="I1195" t="s">
        <v>111</v>
      </c>
      <c r="J1195" t="s">
        <v>461</v>
      </c>
      <c r="L1195" t="s">
        <v>466</v>
      </c>
      <c r="N1195" t="s">
        <v>116</v>
      </c>
      <c r="O1195" t="s">
        <v>117</v>
      </c>
      <c r="P1195">
        <v>96950</v>
      </c>
      <c r="Q1195" t="s">
        <v>118</v>
      </c>
      <c r="S1195">
        <v>16704832564</v>
      </c>
      <c r="U1195">
        <v>81211</v>
      </c>
      <c r="V1195" t="s">
        <v>120</v>
      </c>
      <c r="X1195" t="s">
        <v>463</v>
      </c>
      <c r="Y1195" t="s">
        <v>464</v>
      </c>
      <c r="Z1195" t="s">
        <v>465</v>
      </c>
      <c r="AA1195" t="s">
        <v>123</v>
      </c>
      <c r="AB1195" t="s">
        <v>466</v>
      </c>
      <c r="AC1195" t="s">
        <v>5531</v>
      </c>
      <c r="AD1195" t="s">
        <v>154</v>
      </c>
      <c r="AE1195" t="s">
        <v>117</v>
      </c>
      <c r="AF1195">
        <v>96950</v>
      </c>
      <c r="AG1195" t="s">
        <v>118</v>
      </c>
      <c r="AI1195">
        <v>16704832564</v>
      </c>
      <c r="AK1195" t="s">
        <v>467</v>
      </c>
      <c r="BC1195" t="str">
        <f>"31-9011.00"</f>
        <v>31-9011.00</v>
      </c>
      <c r="BD1195" t="s">
        <v>504</v>
      </c>
      <c r="BE1195" t="s">
        <v>5532</v>
      </c>
      <c r="BF1195" t="s">
        <v>506</v>
      </c>
      <c r="BG1195">
        <v>2</v>
      </c>
      <c r="BH1195">
        <v>2</v>
      </c>
      <c r="BI1195" s="1">
        <v>44197</v>
      </c>
      <c r="BJ1195" s="1">
        <v>44469</v>
      </c>
      <c r="BK1195" s="1">
        <v>44229</v>
      </c>
      <c r="BL1195" s="1">
        <v>44469</v>
      </c>
      <c r="BM1195">
        <v>40</v>
      </c>
      <c r="BN1195">
        <v>0</v>
      </c>
      <c r="BO1195">
        <v>8</v>
      </c>
      <c r="BP1195">
        <v>8</v>
      </c>
      <c r="BQ1195">
        <v>8</v>
      </c>
      <c r="BR1195">
        <v>8</v>
      </c>
      <c r="BS1195">
        <v>8</v>
      </c>
      <c r="BT1195">
        <v>0</v>
      </c>
      <c r="BU1195" t="str">
        <f t="shared" si="64"/>
        <v>9:00 AM</v>
      </c>
      <c r="BV1195" t="str">
        <f>"6:00 PM"</f>
        <v>6:00 PM</v>
      </c>
      <c r="BW1195" t="s">
        <v>162</v>
      </c>
      <c r="BX1195">
        <v>0</v>
      </c>
      <c r="BY1195">
        <v>6</v>
      </c>
      <c r="BZ1195" t="s">
        <v>111</v>
      </c>
      <c r="CA1195">
        <v>0</v>
      </c>
      <c r="CB1195" s="2" t="s">
        <v>5533</v>
      </c>
      <c r="CC1195" t="s">
        <v>5534</v>
      </c>
      <c r="CE1195" t="s">
        <v>116</v>
      </c>
      <c r="CF1195" t="s">
        <v>117</v>
      </c>
      <c r="CG1195">
        <v>96950</v>
      </c>
      <c r="CH1195" s="3">
        <v>12.22</v>
      </c>
      <c r="CI1195" s="3">
        <v>12.22</v>
      </c>
      <c r="CJ1195" s="3">
        <v>0</v>
      </c>
      <c r="CK1195" s="3">
        <v>0</v>
      </c>
      <c r="CL1195" t="s">
        <v>132</v>
      </c>
      <c r="CM1195" t="s">
        <v>162</v>
      </c>
      <c r="CN1195" t="s">
        <v>133</v>
      </c>
      <c r="CP1195" t="s">
        <v>111</v>
      </c>
      <c r="CQ1195" t="s">
        <v>134</v>
      </c>
      <c r="CR1195" t="s">
        <v>111</v>
      </c>
      <c r="CS1195" t="s">
        <v>111</v>
      </c>
      <c r="CT1195" t="s">
        <v>119</v>
      </c>
      <c r="CU1195" t="s">
        <v>134</v>
      </c>
      <c r="CV1195" t="s">
        <v>119</v>
      </c>
      <c r="CW1195" t="s">
        <v>859</v>
      </c>
      <c r="CX1195">
        <v>16702871097</v>
      </c>
      <c r="CY1195" t="s">
        <v>467</v>
      </c>
      <c r="CZ1195" t="s">
        <v>119</v>
      </c>
      <c r="DA1195" t="s">
        <v>134</v>
      </c>
      <c r="DB1195" t="s">
        <v>111</v>
      </c>
      <c r="DC1195" t="s">
        <v>463</v>
      </c>
      <c r="DD1195" t="s">
        <v>464</v>
      </c>
      <c r="DE1195" t="s">
        <v>465</v>
      </c>
      <c r="DF1195" t="s">
        <v>461</v>
      </c>
      <c r="DG1195" t="s">
        <v>467</v>
      </c>
    </row>
    <row r="1196" spans="1:111" ht="15" customHeight="1" x14ac:dyDescent="0.25">
      <c r="A1196" t="s">
        <v>1907</v>
      </c>
      <c r="B1196" t="s">
        <v>137</v>
      </c>
      <c r="C1196" s="1">
        <v>44177.023936458332</v>
      </c>
      <c r="D1196" s="1">
        <v>44235</v>
      </c>
      <c r="E1196" t="s">
        <v>110</v>
      </c>
      <c r="G1196" t="s">
        <v>134</v>
      </c>
      <c r="H1196" t="s">
        <v>111</v>
      </c>
      <c r="I1196" t="s">
        <v>111</v>
      </c>
      <c r="J1196" t="s">
        <v>1858</v>
      </c>
      <c r="K1196" t="s">
        <v>1859</v>
      </c>
      <c r="L1196" t="s">
        <v>1860</v>
      </c>
      <c r="M1196" t="s">
        <v>1861</v>
      </c>
      <c r="N1196" t="s">
        <v>116</v>
      </c>
      <c r="O1196" t="s">
        <v>117</v>
      </c>
      <c r="P1196">
        <v>96950</v>
      </c>
      <c r="Q1196" t="s">
        <v>118</v>
      </c>
      <c r="S1196">
        <v>16702343197</v>
      </c>
      <c r="U1196">
        <v>45321</v>
      </c>
      <c r="V1196" t="s">
        <v>120</v>
      </c>
      <c r="X1196" t="s">
        <v>1862</v>
      </c>
      <c r="Y1196" t="s">
        <v>1863</v>
      </c>
      <c r="Z1196" t="s">
        <v>1864</v>
      </c>
      <c r="AA1196" t="s">
        <v>789</v>
      </c>
      <c r="AB1196" t="s">
        <v>1860</v>
      </c>
      <c r="AC1196" t="s">
        <v>1861</v>
      </c>
      <c r="AD1196" t="s">
        <v>116</v>
      </c>
      <c r="AE1196" t="s">
        <v>117</v>
      </c>
      <c r="AF1196">
        <v>96950</v>
      </c>
      <c r="AG1196" t="s">
        <v>118</v>
      </c>
      <c r="AI1196">
        <v>16702343197</v>
      </c>
      <c r="AK1196" t="s">
        <v>1865</v>
      </c>
      <c r="BC1196" t="str">
        <f>"41-1011.00"</f>
        <v>41-1011.00</v>
      </c>
      <c r="BD1196" t="s">
        <v>204</v>
      </c>
      <c r="BE1196" t="s">
        <v>1908</v>
      </c>
      <c r="BF1196" t="s">
        <v>1909</v>
      </c>
      <c r="BG1196">
        <v>1</v>
      </c>
      <c r="BH1196">
        <v>1</v>
      </c>
      <c r="BI1196" s="1">
        <v>44256</v>
      </c>
      <c r="BJ1196" s="1">
        <v>44620</v>
      </c>
      <c r="BK1196" s="1">
        <v>44256</v>
      </c>
      <c r="BL1196" s="1">
        <v>44620</v>
      </c>
      <c r="BM1196">
        <v>35</v>
      </c>
      <c r="BN1196">
        <v>0</v>
      </c>
      <c r="BO1196">
        <v>6</v>
      </c>
      <c r="BP1196">
        <v>6</v>
      </c>
      <c r="BQ1196">
        <v>6</v>
      </c>
      <c r="BR1196">
        <v>6</v>
      </c>
      <c r="BS1196">
        <v>6</v>
      </c>
      <c r="BT1196">
        <v>5</v>
      </c>
      <c r="BU1196" t="str">
        <f t="shared" si="64"/>
        <v>9:00 AM</v>
      </c>
      <c r="BV1196" t="str">
        <f t="shared" ref="BV1196:BV1203" si="65">"4:00 PM"</f>
        <v>4:00 PM</v>
      </c>
      <c r="BW1196" t="s">
        <v>128</v>
      </c>
      <c r="BX1196">
        <v>0</v>
      </c>
      <c r="BY1196">
        <v>12</v>
      </c>
      <c r="BZ1196" t="s">
        <v>134</v>
      </c>
      <c r="CA1196">
        <v>10</v>
      </c>
      <c r="CB1196" s="2" t="s">
        <v>1910</v>
      </c>
      <c r="CC1196" t="s">
        <v>1860</v>
      </c>
      <c r="CD1196" t="s">
        <v>1861</v>
      </c>
      <c r="CE1196" t="s">
        <v>116</v>
      </c>
      <c r="CF1196" t="s">
        <v>117</v>
      </c>
      <c r="CG1196">
        <v>96950</v>
      </c>
      <c r="CH1196" s="3">
        <v>9.98</v>
      </c>
      <c r="CI1196" s="3">
        <v>10.5</v>
      </c>
      <c r="CJ1196" s="3">
        <v>14.97</v>
      </c>
      <c r="CK1196" s="3">
        <v>15.75</v>
      </c>
      <c r="CL1196" t="s">
        <v>132</v>
      </c>
      <c r="CM1196" t="s">
        <v>119</v>
      </c>
      <c r="CN1196" t="s">
        <v>133</v>
      </c>
      <c r="CP1196" t="s">
        <v>111</v>
      </c>
      <c r="CQ1196" t="s">
        <v>134</v>
      </c>
      <c r="CR1196" t="s">
        <v>111</v>
      </c>
      <c r="CS1196" t="s">
        <v>134</v>
      </c>
      <c r="CT1196" t="s">
        <v>119</v>
      </c>
      <c r="CU1196" t="s">
        <v>134</v>
      </c>
      <c r="CV1196" t="s">
        <v>119</v>
      </c>
      <c r="CW1196" t="s">
        <v>119</v>
      </c>
      <c r="CX1196">
        <v>16702343197</v>
      </c>
      <c r="CY1196" t="s">
        <v>1870</v>
      </c>
      <c r="CZ1196" t="s">
        <v>119</v>
      </c>
      <c r="DA1196" t="s">
        <v>134</v>
      </c>
      <c r="DB1196" t="s">
        <v>111</v>
      </c>
    </row>
    <row r="1197" spans="1:111" ht="15" customHeight="1" x14ac:dyDescent="0.25">
      <c r="A1197" t="s">
        <v>3295</v>
      </c>
      <c r="B1197" t="s">
        <v>137</v>
      </c>
      <c r="C1197" s="1">
        <v>44177.024995949076</v>
      </c>
      <c r="D1197" s="1">
        <v>44229</v>
      </c>
      <c r="E1197" t="s">
        <v>110</v>
      </c>
      <c r="G1197" t="s">
        <v>134</v>
      </c>
      <c r="H1197" t="s">
        <v>111</v>
      </c>
      <c r="I1197" t="s">
        <v>111</v>
      </c>
      <c r="J1197" t="s">
        <v>1858</v>
      </c>
      <c r="K1197" t="s">
        <v>1859</v>
      </c>
      <c r="L1197" t="s">
        <v>1860</v>
      </c>
      <c r="M1197" t="s">
        <v>1861</v>
      </c>
      <c r="N1197" t="s">
        <v>116</v>
      </c>
      <c r="O1197" t="s">
        <v>117</v>
      </c>
      <c r="P1197">
        <v>96950</v>
      </c>
      <c r="Q1197" t="s">
        <v>118</v>
      </c>
      <c r="S1197">
        <v>16702343197</v>
      </c>
      <c r="U1197">
        <v>45321</v>
      </c>
      <c r="V1197" t="s">
        <v>120</v>
      </c>
      <c r="X1197" t="s">
        <v>1862</v>
      </c>
      <c r="Y1197" t="s">
        <v>1863</v>
      </c>
      <c r="Z1197" t="s">
        <v>1864</v>
      </c>
      <c r="AA1197" t="s">
        <v>789</v>
      </c>
      <c r="AB1197" t="s">
        <v>1860</v>
      </c>
      <c r="AC1197" t="s">
        <v>1861</v>
      </c>
      <c r="AD1197" t="s">
        <v>116</v>
      </c>
      <c r="AE1197" t="s">
        <v>117</v>
      </c>
      <c r="AF1197">
        <v>96950</v>
      </c>
      <c r="AG1197" t="s">
        <v>118</v>
      </c>
      <c r="AI1197">
        <v>16702343197</v>
      </c>
      <c r="AK1197" t="s">
        <v>1865</v>
      </c>
      <c r="BC1197" t="str">
        <f>"43-3031.00"</f>
        <v>43-3031.00</v>
      </c>
      <c r="BD1197" t="s">
        <v>176</v>
      </c>
      <c r="BE1197" t="s">
        <v>3296</v>
      </c>
      <c r="BF1197" t="s">
        <v>3297</v>
      </c>
      <c r="BG1197">
        <v>2</v>
      </c>
      <c r="BH1197">
        <v>2</v>
      </c>
      <c r="BI1197" s="1">
        <v>44256</v>
      </c>
      <c r="BJ1197" s="1">
        <v>44620</v>
      </c>
      <c r="BK1197" s="1">
        <v>44256</v>
      </c>
      <c r="BL1197" s="1">
        <v>44620</v>
      </c>
      <c r="BM1197">
        <v>35</v>
      </c>
      <c r="BN1197">
        <v>0</v>
      </c>
      <c r="BO1197">
        <v>6</v>
      </c>
      <c r="BP1197">
        <v>6</v>
      </c>
      <c r="BQ1197">
        <v>6</v>
      </c>
      <c r="BR1197">
        <v>6</v>
      </c>
      <c r="BS1197">
        <v>6</v>
      </c>
      <c r="BT1197">
        <v>5</v>
      </c>
      <c r="BU1197" t="str">
        <f t="shared" si="64"/>
        <v>9:00 AM</v>
      </c>
      <c r="BV1197" t="str">
        <f t="shared" si="65"/>
        <v>4:00 PM</v>
      </c>
      <c r="BW1197" t="s">
        <v>349</v>
      </c>
      <c r="BX1197">
        <v>0</v>
      </c>
      <c r="BY1197">
        <v>24</v>
      </c>
      <c r="BZ1197" t="s">
        <v>111</v>
      </c>
      <c r="CA1197">
        <v>0</v>
      </c>
      <c r="CB1197" t="s">
        <v>3298</v>
      </c>
      <c r="CC1197" t="s">
        <v>1860</v>
      </c>
      <c r="CD1197" t="s">
        <v>1861</v>
      </c>
      <c r="CE1197" t="s">
        <v>116</v>
      </c>
      <c r="CF1197" t="s">
        <v>117</v>
      </c>
      <c r="CG1197">
        <v>96950</v>
      </c>
      <c r="CH1197" s="3">
        <v>9.49</v>
      </c>
      <c r="CI1197" s="3">
        <v>10</v>
      </c>
      <c r="CJ1197" s="3">
        <v>14.23</v>
      </c>
      <c r="CK1197" s="3">
        <v>15</v>
      </c>
      <c r="CL1197" t="s">
        <v>132</v>
      </c>
      <c r="CM1197" t="s">
        <v>119</v>
      </c>
      <c r="CN1197" t="s">
        <v>133</v>
      </c>
      <c r="CP1197" t="s">
        <v>111</v>
      </c>
      <c r="CQ1197" t="s">
        <v>134</v>
      </c>
      <c r="CR1197" t="s">
        <v>111</v>
      </c>
      <c r="CS1197" t="s">
        <v>134</v>
      </c>
      <c r="CT1197" t="s">
        <v>119</v>
      </c>
      <c r="CU1197" t="s">
        <v>134</v>
      </c>
      <c r="CV1197" t="s">
        <v>119</v>
      </c>
      <c r="CW1197" t="s">
        <v>119</v>
      </c>
      <c r="CX1197">
        <v>16702343197</v>
      </c>
      <c r="CY1197" t="s">
        <v>1870</v>
      </c>
      <c r="CZ1197" t="s">
        <v>119</v>
      </c>
      <c r="DA1197" t="s">
        <v>134</v>
      </c>
      <c r="DB1197" t="s">
        <v>111</v>
      </c>
    </row>
    <row r="1198" spans="1:111" ht="15" customHeight="1" x14ac:dyDescent="0.25">
      <c r="A1198" t="s">
        <v>2531</v>
      </c>
      <c r="B1198" t="s">
        <v>137</v>
      </c>
      <c r="C1198" s="1">
        <v>44177.025895601852</v>
      </c>
      <c r="D1198" s="1">
        <v>44230</v>
      </c>
      <c r="E1198" t="s">
        <v>110</v>
      </c>
      <c r="G1198" t="s">
        <v>134</v>
      </c>
      <c r="H1198" t="s">
        <v>111</v>
      </c>
      <c r="I1198" t="s">
        <v>111</v>
      </c>
      <c r="J1198" t="s">
        <v>1858</v>
      </c>
      <c r="K1198" t="s">
        <v>1859</v>
      </c>
      <c r="L1198" t="s">
        <v>1860</v>
      </c>
      <c r="M1198" t="s">
        <v>1861</v>
      </c>
      <c r="N1198" t="s">
        <v>116</v>
      </c>
      <c r="O1198" t="s">
        <v>117</v>
      </c>
      <c r="P1198">
        <v>96950</v>
      </c>
      <c r="Q1198" t="s">
        <v>118</v>
      </c>
      <c r="S1198">
        <v>16702343197</v>
      </c>
      <c r="U1198">
        <v>45321</v>
      </c>
      <c r="V1198" t="s">
        <v>120</v>
      </c>
      <c r="X1198" t="s">
        <v>1862</v>
      </c>
      <c r="Y1198" t="s">
        <v>1863</v>
      </c>
      <c r="Z1198" t="s">
        <v>1864</v>
      </c>
      <c r="AA1198" t="s">
        <v>789</v>
      </c>
      <c r="AB1198" t="s">
        <v>1860</v>
      </c>
      <c r="AC1198" t="s">
        <v>1861</v>
      </c>
      <c r="AD1198" t="s">
        <v>116</v>
      </c>
      <c r="AE1198" t="s">
        <v>117</v>
      </c>
      <c r="AF1198">
        <v>96950</v>
      </c>
      <c r="AG1198" t="s">
        <v>118</v>
      </c>
      <c r="AI1198">
        <v>16702343197</v>
      </c>
      <c r="AK1198" t="s">
        <v>1865</v>
      </c>
      <c r="BC1198" t="str">
        <f>"15-1151.00"</f>
        <v>15-1151.00</v>
      </c>
      <c r="BD1198" t="s">
        <v>1183</v>
      </c>
      <c r="BE1198" t="s">
        <v>2532</v>
      </c>
      <c r="BF1198" t="s">
        <v>2533</v>
      </c>
      <c r="BG1198">
        <v>1</v>
      </c>
      <c r="BH1198">
        <v>1</v>
      </c>
      <c r="BI1198" s="1">
        <v>44256</v>
      </c>
      <c r="BJ1198" s="1">
        <v>44620</v>
      </c>
      <c r="BK1198" s="1">
        <v>44256</v>
      </c>
      <c r="BL1198" s="1">
        <v>44620</v>
      </c>
      <c r="BM1198">
        <v>35</v>
      </c>
      <c r="BN1198">
        <v>0</v>
      </c>
      <c r="BO1198">
        <v>6</v>
      </c>
      <c r="BP1198">
        <v>6</v>
      </c>
      <c r="BQ1198">
        <v>6</v>
      </c>
      <c r="BR1198">
        <v>6</v>
      </c>
      <c r="BS1198">
        <v>6</v>
      </c>
      <c r="BT1198">
        <v>5</v>
      </c>
      <c r="BU1198" t="str">
        <f t="shared" si="64"/>
        <v>9:00 AM</v>
      </c>
      <c r="BV1198" t="str">
        <f t="shared" si="65"/>
        <v>4:00 PM</v>
      </c>
      <c r="BW1198" t="s">
        <v>349</v>
      </c>
      <c r="BX1198">
        <v>0</v>
      </c>
      <c r="BY1198">
        <v>12</v>
      </c>
      <c r="BZ1198" t="s">
        <v>111</v>
      </c>
      <c r="CA1198">
        <v>0</v>
      </c>
      <c r="CB1198" s="2" t="s">
        <v>2534</v>
      </c>
      <c r="CC1198" t="s">
        <v>1860</v>
      </c>
      <c r="CD1198" t="s">
        <v>1861</v>
      </c>
      <c r="CE1198" t="s">
        <v>116</v>
      </c>
      <c r="CF1198" t="s">
        <v>117</v>
      </c>
      <c r="CG1198">
        <v>96950</v>
      </c>
      <c r="CH1198" s="3">
        <v>12.19</v>
      </c>
      <c r="CI1198" s="3">
        <v>12.5</v>
      </c>
      <c r="CJ1198" s="3">
        <v>18.28</v>
      </c>
      <c r="CK1198" s="3">
        <v>18.75</v>
      </c>
      <c r="CL1198" t="s">
        <v>132</v>
      </c>
      <c r="CM1198" t="s">
        <v>119</v>
      </c>
      <c r="CN1198" t="s">
        <v>133</v>
      </c>
      <c r="CP1198" t="s">
        <v>111</v>
      </c>
      <c r="CQ1198" t="s">
        <v>134</v>
      </c>
      <c r="CR1198" t="s">
        <v>111</v>
      </c>
      <c r="CS1198" t="s">
        <v>134</v>
      </c>
      <c r="CT1198" t="s">
        <v>119</v>
      </c>
      <c r="CU1198" t="s">
        <v>134</v>
      </c>
      <c r="CV1198" t="s">
        <v>119</v>
      </c>
      <c r="CW1198" t="s">
        <v>119</v>
      </c>
      <c r="CX1198">
        <v>16702343197</v>
      </c>
      <c r="CY1198" t="s">
        <v>1870</v>
      </c>
      <c r="CZ1198" t="s">
        <v>119</v>
      </c>
      <c r="DA1198" t="s">
        <v>134</v>
      </c>
      <c r="DB1198" t="s">
        <v>111</v>
      </c>
    </row>
    <row r="1199" spans="1:111" ht="15" customHeight="1" x14ac:dyDescent="0.25">
      <c r="A1199" t="s">
        <v>9600</v>
      </c>
      <c r="B1199" t="s">
        <v>137</v>
      </c>
      <c r="C1199" s="1">
        <v>44177.026865624997</v>
      </c>
      <c r="D1199" s="1">
        <v>44230</v>
      </c>
      <c r="E1199" t="s">
        <v>110</v>
      </c>
      <c r="G1199" t="s">
        <v>134</v>
      </c>
      <c r="H1199" t="s">
        <v>111</v>
      </c>
      <c r="I1199" t="s">
        <v>111</v>
      </c>
      <c r="J1199" t="s">
        <v>1858</v>
      </c>
      <c r="K1199" t="s">
        <v>1859</v>
      </c>
      <c r="L1199" t="s">
        <v>1860</v>
      </c>
      <c r="M1199" t="s">
        <v>1861</v>
      </c>
      <c r="N1199" t="s">
        <v>116</v>
      </c>
      <c r="O1199" t="s">
        <v>117</v>
      </c>
      <c r="P1199">
        <v>96950</v>
      </c>
      <c r="Q1199" t="s">
        <v>118</v>
      </c>
      <c r="S1199">
        <v>16702343197</v>
      </c>
      <c r="U1199">
        <v>45321</v>
      </c>
      <c r="V1199" t="s">
        <v>120</v>
      </c>
      <c r="X1199" t="s">
        <v>1862</v>
      </c>
      <c r="Y1199" t="s">
        <v>1863</v>
      </c>
      <c r="Z1199" t="s">
        <v>1864</v>
      </c>
      <c r="AA1199" t="s">
        <v>789</v>
      </c>
      <c r="AB1199" t="s">
        <v>1860</v>
      </c>
      <c r="AC1199" t="s">
        <v>1861</v>
      </c>
      <c r="AD1199" t="s">
        <v>116</v>
      </c>
      <c r="AE1199" t="s">
        <v>117</v>
      </c>
      <c r="AF1199">
        <v>96950</v>
      </c>
      <c r="AG1199" t="s">
        <v>118</v>
      </c>
      <c r="AI1199">
        <v>16702343197</v>
      </c>
      <c r="AK1199" t="s">
        <v>1865</v>
      </c>
      <c r="BC1199" t="str">
        <f>"43-5081.03"</f>
        <v>43-5081.03</v>
      </c>
      <c r="BD1199" t="s">
        <v>1807</v>
      </c>
      <c r="BE1199" t="s">
        <v>9601</v>
      </c>
      <c r="BF1199" t="s">
        <v>2406</v>
      </c>
      <c r="BG1199">
        <v>3</v>
      </c>
      <c r="BH1199">
        <v>3</v>
      </c>
      <c r="BI1199" s="1">
        <v>44256</v>
      </c>
      <c r="BJ1199" s="1">
        <v>44620</v>
      </c>
      <c r="BK1199" s="1">
        <v>44256</v>
      </c>
      <c r="BL1199" s="1">
        <v>44620</v>
      </c>
      <c r="BM1199">
        <v>35</v>
      </c>
      <c r="BN1199">
        <v>0</v>
      </c>
      <c r="BO1199">
        <v>6</v>
      </c>
      <c r="BP1199">
        <v>6</v>
      </c>
      <c r="BQ1199">
        <v>6</v>
      </c>
      <c r="BR1199">
        <v>6</v>
      </c>
      <c r="BS1199">
        <v>6</v>
      </c>
      <c r="BT1199">
        <v>5</v>
      </c>
      <c r="BU1199" t="str">
        <f t="shared" si="64"/>
        <v>9:00 AM</v>
      </c>
      <c r="BV1199" t="str">
        <f t="shared" si="65"/>
        <v>4:00 PM</v>
      </c>
      <c r="BW1199" t="s">
        <v>128</v>
      </c>
      <c r="BX1199">
        <v>0</v>
      </c>
      <c r="BY1199">
        <v>12</v>
      </c>
      <c r="BZ1199" t="s">
        <v>111</v>
      </c>
      <c r="CA1199">
        <v>0</v>
      </c>
      <c r="CB1199" s="2" t="s">
        <v>9602</v>
      </c>
      <c r="CC1199" t="s">
        <v>1860</v>
      </c>
      <c r="CD1199" t="s">
        <v>1861</v>
      </c>
      <c r="CE1199" t="s">
        <v>116</v>
      </c>
      <c r="CF1199" t="s">
        <v>117</v>
      </c>
      <c r="CG1199">
        <v>96950</v>
      </c>
      <c r="CH1199" s="3">
        <v>7.58</v>
      </c>
      <c r="CI1199" s="3">
        <v>8</v>
      </c>
      <c r="CJ1199" s="3">
        <v>11.37</v>
      </c>
      <c r="CK1199" s="3">
        <v>12</v>
      </c>
      <c r="CL1199" t="s">
        <v>132</v>
      </c>
      <c r="CM1199" t="s">
        <v>119</v>
      </c>
      <c r="CN1199" t="s">
        <v>133</v>
      </c>
      <c r="CP1199" t="s">
        <v>111</v>
      </c>
      <c r="CQ1199" t="s">
        <v>134</v>
      </c>
      <c r="CR1199" t="s">
        <v>111</v>
      </c>
      <c r="CS1199" t="s">
        <v>134</v>
      </c>
      <c r="CT1199" t="s">
        <v>119</v>
      </c>
      <c r="CU1199" t="s">
        <v>134</v>
      </c>
      <c r="CV1199" t="s">
        <v>119</v>
      </c>
      <c r="CW1199" t="s">
        <v>119</v>
      </c>
      <c r="CX1199">
        <v>16702343197</v>
      </c>
      <c r="CY1199" t="s">
        <v>1870</v>
      </c>
      <c r="CZ1199" t="s">
        <v>119</v>
      </c>
      <c r="DA1199" t="s">
        <v>134</v>
      </c>
      <c r="DB1199" t="s">
        <v>111</v>
      </c>
    </row>
    <row r="1200" spans="1:111" ht="15" customHeight="1" x14ac:dyDescent="0.25">
      <c r="A1200" t="s">
        <v>7695</v>
      </c>
      <c r="B1200" t="s">
        <v>137</v>
      </c>
      <c r="C1200" s="1">
        <v>44177.027933101854</v>
      </c>
      <c r="D1200" s="1">
        <v>44230</v>
      </c>
      <c r="E1200" t="s">
        <v>110</v>
      </c>
      <c r="G1200" t="s">
        <v>134</v>
      </c>
      <c r="H1200" t="s">
        <v>111</v>
      </c>
      <c r="I1200" t="s">
        <v>111</v>
      </c>
      <c r="J1200" t="s">
        <v>1858</v>
      </c>
      <c r="K1200" t="s">
        <v>1859</v>
      </c>
      <c r="L1200" t="s">
        <v>1860</v>
      </c>
      <c r="M1200" t="s">
        <v>1861</v>
      </c>
      <c r="N1200" t="s">
        <v>116</v>
      </c>
      <c r="O1200" t="s">
        <v>117</v>
      </c>
      <c r="P1200">
        <v>96950</v>
      </c>
      <c r="Q1200" t="s">
        <v>118</v>
      </c>
      <c r="S1200">
        <v>16702343197</v>
      </c>
      <c r="U1200">
        <v>45321</v>
      </c>
      <c r="V1200" t="s">
        <v>120</v>
      </c>
      <c r="X1200" t="s">
        <v>1862</v>
      </c>
      <c r="Y1200" t="s">
        <v>1863</v>
      </c>
      <c r="Z1200" t="s">
        <v>1864</v>
      </c>
      <c r="AA1200" t="s">
        <v>789</v>
      </c>
      <c r="AB1200" t="s">
        <v>1860</v>
      </c>
      <c r="AC1200" t="s">
        <v>1861</v>
      </c>
      <c r="AD1200" t="s">
        <v>116</v>
      </c>
      <c r="AE1200" t="s">
        <v>117</v>
      </c>
      <c r="AF1200">
        <v>96950</v>
      </c>
      <c r="AG1200" t="s">
        <v>118</v>
      </c>
      <c r="AI1200">
        <v>16702343197</v>
      </c>
      <c r="AK1200" t="s">
        <v>1865</v>
      </c>
      <c r="BC1200" t="str">
        <f>"43-5081.03"</f>
        <v>43-5081.03</v>
      </c>
      <c r="BD1200" t="s">
        <v>1807</v>
      </c>
      <c r="BE1200" t="s">
        <v>7696</v>
      </c>
      <c r="BF1200" t="s">
        <v>7697</v>
      </c>
      <c r="BG1200">
        <v>3</v>
      </c>
      <c r="BH1200">
        <v>3</v>
      </c>
      <c r="BI1200" s="1">
        <v>44256</v>
      </c>
      <c r="BJ1200" s="1">
        <v>44620</v>
      </c>
      <c r="BK1200" s="1">
        <v>44256</v>
      </c>
      <c r="BL1200" s="1">
        <v>44620</v>
      </c>
      <c r="BM1200">
        <v>35</v>
      </c>
      <c r="BN1200">
        <v>0</v>
      </c>
      <c r="BO1200">
        <v>6</v>
      </c>
      <c r="BP1200">
        <v>6</v>
      </c>
      <c r="BQ1200">
        <v>6</v>
      </c>
      <c r="BR1200">
        <v>6</v>
      </c>
      <c r="BS1200">
        <v>6</v>
      </c>
      <c r="BT1200">
        <v>5</v>
      </c>
      <c r="BU1200" t="str">
        <f t="shared" si="64"/>
        <v>9:00 AM</v>
      </c>
      <c r="BV1200" t="str">
        <f t="shared" si="65"/>
        <v>4:00 PM</v>
      </c>
      <c r="BW1200" t="s">
        <v>128</v>
      </c>
      <c r="BX1200">
        <v>0</v>
      </c>
      <c r="BY1200">
        <v>12</v>
      </c>
      <c r="BZ1200" t="s">
        <v>111</v>
      </c>
      <c r="CA1200">
        <v>0</v>
      </c>
      <c r="CB1200" t="s">
        <v>7698</v>
      </c>
      <c r="CC1200" t="s">
        <v>1860</v>
      </c>
      <c r="CD1200" t="s">
        <v>1861</v>
      </c>
      <c r="CE1200" t="s">
        <v>116</v>
      </c>
      <c r="CF1200" t="s">
        <v>117</v>
      </c>
      <c r="CG1200">
        <v>96950</v>
      </c>
      <c r="CH1200" s="3">
        <v>7.58</v>
      </c>
      <c r="CI1200" s="3">
        <v>8</v>
      </c>
      <c r="CJ1200" s="3">
        <v>11.37</v>
      </c>
      <c r="CK1200" s="3">
        <v>12</v>
      </c>
      <c r="CL1200" t="s">
        <v>132</v>
      </c>
      <c r="CM1200" t="s">
        <v>119</v>
      </c>
      <c r="CN1200" t="s">
        <v>133</v>
      </c>
      <c r="CP1200" t="s">
        <v>111</v>
      </c>
      <c r="CQ1200" t="s">
        <v>134</v>
      </c>
      <c r="CR1200" t="s">
        <v>111</v>
      </c>
      <c r="CS1200" t="s">
        <v>134</v>
      </c>
      <c r="CT1200" t="s">
        <v>119</v>
      </c>
      <c r="CU1200" t="s">
        <v>134</v>
      </c>
      <c r="CV1200" t="s">
        <v>119</v>
      </c>
      <c r="CW1200" t="s">
        <v>119</v>
      </c>
      <c r="CX1200">
        <v>16702343197</v>
      </c>
      <c r="CY1200" t="s">
        <v>1870</v>
      </c>
      <c r="CZ1200" t="s">
        <v>119</v>
      </c>
      <c r="DA1200" t="s">
        <v>134</v>
      </c>
      <c r="DB1200" t="s">
        <v>111</v>
      </c>
    </row>
    <row r="1201" spans="1:111" ht="15" customHeight="1" x14ac:dyDescent="0.25">
      <c r="A1201" t="s">
        <v>9397</v>
      </c>
      <c r="B1201" t="s">
        <v>137</v>
      </c>
      <c r="C1201" s="1">
        <v>44177.029012615742</v>
      </c>
      <c r="D1201" s="1">
        <v>44225</v>
      </c>
      <c r="E1201" t="s">
        <v>110</v>
      </c>
      <c r="G1201" t="s">
        <v>134</v>
      </c>
      <c r="H1201" t="s">
        <v>111</v>
      </c>
      <c r="I1201" t="s">
        <v>111</v>
      </c>
      <c r="J1201" t="s">
        <v>1858</v>
      </c>
      <c r="K1201" t="s">
        <v>1859</v>
      </c>
      <c r="L1201" t="s">
        <v>1860</v>
      </c>
      <c r="M1201" t="s">
        <v>1861</v>
      </c>
      <c r="N1201" t="s">
        <v>116</v>
      </c>
      <c r="O1201" t="s">
        <v>117</v>
      </c>
      <c r="P1201">
        <v>96950</v>
      </c>
      <c r="Q1201" t="s">
        <v>118</v>
      </c>
      <c r="S1201">
        <v>16702343197</v>
      </c>
      <c r="U1201">
        <v>45321</v>
      </c>
      <c r="V1201" t="s">
        <v>120</v>
      </c>
      <c r="X1201" t="s">
        <v>1862</v>
      </c>
      <c r="Y1201" t="s">
        <v>1863</v>
      </c>
      <c r="Z1201" t="s">
        <v>1864</v>
      </c>
      <c r="AA1201" t="s">
        <v>789</v>
      </c>
      <c r="AB1201" t="s">
        <v>1860</v>
      </c>
      <c r="AC1201" t="s">
        <v>1861</v>
      </c>
      <c r="AD1201" t="s">
        <v>116</v>
      </c>
      <c r="AE1201" t="s">
        <v>117</v>
      </c>
      <c r="AF1201">
        <v>96950</v>
      </c>
      <c r="AG1201" t="s">
        <v>118</v>
      </c>
      <c r="AI1201">
        <v>16702343197</v>
      </c>
      <c r="AK1201" t="s">
        <v>1865</v>
      </c>
      <c r="BC1201" t="str">
        <f>"43-5081.01"</f>
        <v>43-5081.01</v>
      </c>
      <c r="BD1201" t="s">
        <v>1053</v>
      </c>
      <c r="BE1201" t="s">
        <v>9398</v>
      </c>
      <c r="BF1201" t="s">
        <v>9399</v>
      </c>
      <c r="BG1201">
        <v>4</v>
      </c>
      <c r="BH1201">
        <v>4</v>
      </c>
      <c r="BI1201" s="1">
        <v>44256</v>
      </c>
      <c r="BJ1201" s="1">
        <v>44620</v>
      </c>
      <c r="BK1201" s="1">
        <v>44256</v>
      </c>
      <c r="BL1201" s="1">
        <v>44620</v>
      </c>
      <c r="BM1201">
        <v>35</v>
      </c>
      <c r="BN1201">
        <v>0</v>
      </c>
      <c r="BO1201">
        <v>6</v>
      </c>
      <c r="BP1201">
        <v>6</v>
      </c>
      <c r="BQ1201">
        <v>6</v>
      </c>
      <c r="BR1201">
        <v>6</v>
      </c>
      <c r="BS1201">
        <v>6</v>
      </c>
      <c r="BT1201">
        <v>5</v>
      </c>
      <c r="BU1201" t="str">
        <f t="shared" si="64"/>
        <v>9:00 AM</v>
      </c>
      <c r="BV1201" t="str">
        <f t="shared" si="65"/>
        <v>4:00 PM</v>
      </c>
      <c r="BW1201" t="s">
        <v>128</v>
      </c>
      <c r="BX1201">
        <v>0</v>
      </c>
      <c r="BY1201">
        <v>12</v>
      </c>
      <c r="BZ1201" t="s">
        <v>111</v>
      </c>
      <c r="CA1201">
        <v>0</v>
      </c>
      <c r="CB1201" s="2" t="s">
        <v>9400</v>
      </c>
      <c r="CC1201" t="s">
        <v>1860</v>
      </c>
      <c r="CD1201" t="s">
        <v>1861</v>
      </c>
      <c r="CE1201" t="s">
        <v>116</v>
      </c>
      <c r="CF1201" t="s">
        <v>117</v>
      </c>
      <c r="CG1201">
        <v>96950</v>
      </c>
      <c r="CH1201" s="3">
        <v>7.58</v>
      </c>
      <c r="CI1201" s="3">
        <v>8</v>
      </c>
      <c r="CJ1201" s="3">
        <v>11.37</v>
      </c>
      <c r="CK1201" s="3">
        <v>12</v>
      </c>
      <c r="CL1201" t="s">
        <v>132</v>
      </c>
      <c r="CM1201" t="s">
        <v>119</v>
      </c>
      <c r="CN1201" t="s">
        <v>133</v>
      </c>
      <c r="CP1201" t="s">
        <v>111</v>
      </c>
      <c r="CQ1201" t="s">
        <v>134</v>
      </c>
      <c r="CR1201" t="s">
        <v>111</v>
      </c>
      <c r="CS1201" t="s">
        <v>134</v>
      </c>
      <c r="CT1201" t="s">
        <v>119</v>
      </c>
      <c r="CU1201" t="s">
        <v>134</v>
      </c>
      <c r="CV1201" t="s">
        <v>119</v>
      </c>
      <c r="CW1201" t="s">
        <v>119</v>
      </c>
      <c r="CX1201">
        <v>16702343197</v>
      </c>
      <c r="CY1201" t="s">
        <v>1870</v>
      </c>
      <c r="CZ1201" t="s">
        <v>119</v>
      </c>
      <c r="DA1201" t="s">
        <v>134</v>
      </c>
      <c r="DB1201" t="s">
        <v>111</v>
      </c>
    </row>
    <row r="1202" spans="1:111" ht="15" customHeight="1" x14ac:dyDescent="0.25">
      <c r="A1202" t="s">
        <v>1857</v>
      </c>
      <c r="B1202" t="s">
        <v>137</v>
      </c>
      <c r="C1202" s="1">
        <v>44177.030025925924</v>
      </c>
      <c r="D1202" s="1">
        <v>44229</v>
      </c>
      <c r="E1202" t="s">
        <v>110</v>
      </c>
      <c r="G1202" t="s">
        <v>134</v>
      </c>
      <c r="H1202" t="s">
        <v>111</v>
      </c>
      <c r="I1202" t="s">
        <v>111</v>
      </c>
      <c r="J1202" t="s">
        <v>1858</v>
      </c>
      <c r="K1202" t="s">
        <v>1859</v>
      </c>
      <c r="L1202" t="s">
        <v>1860</v>
      </c>
      <c r="M1202" t="s">
        <v>1861</v>
      </c>
      <c r="N1202" t="s">
        <v>116</v>
      </c>
      <c r="O1202" t="s">
        <v>117</v>
      </c>
      <c r="P1202">
        <v>96950</v>
      </c>
      <c r="Q1202" t="s">
        <v>118</v>
      </c>
      <c r="S1202">
        <v>16702343197</v>
      </c>
      <c r="U1202">
        <v>45321</v>
      </c>
      <c r="V1202" t="s">
        <v>120</v>
      </c>
      <c r="X1202" t="s">
        <v>1862</v>
      </c>
      <c r="Y1202" t="s">
        <v>1863</v>
      </c>
      <c r="Z1202" t="s">
        <v>1864</v>
      </c>
      <c r="AA1202" t="s">
        <v>789</v>
      </c>
      <c r="AB1202" t="s">
        <v>1860</v>
      </c>
      <c r="AC1202" t="s">
        <v>1861</v>
      </c>
      <c r="AD1202" t="s">
        <v>116</v>
      </c>
      <c r="AE1202" t="s">
        <v>117</v>
      </c>
      <c r="AF1202">
        <v>96950</v>
      </c>
      <c r="AG1202" t="s">
        <v>118</v>
      </c>
      <c r="AI1202">
        <v>16702343197</v>
      </c>
      <c r="AK1202" t="s">
        <v>1865</v>
      </c>
      <c r="BC1202" t="str">
        <f>"43-5111.00"</f>
        <v>43-5111.00</v>
      </c>
      <c r="BD1202" t="s">
        <v>1866</v>
      </c>
      <c r="BE1202" t="s">
        <v>1867</v>
      </c>
      <c r="BF1202" t="s">
        <v>1868</v>
      </c>
      <c r="BG1202">
        <v>2</v>
      </c>
      <c r="BH1202">
        <v>2</v>
      </c>
      <c r="BI1202" s="1">
        <v>44256</v>
      </c>
      <c r="BJ1202" s="1">
        <v>44620</v>
      </c>
      <c r="BK1202" s="1">
        <v>44256</v>
      </c>
      <c r="BL1202" s="1">
        <v>44620</v>
      </c>
      <c r="BM1202">
        <v>35</v>
      </c>
      <c r="BN1202">
        <v>0</v>
      </c>
      <c r="BO1202">
        <v>6</v>
      </c>
      <c r="BP1202">
        <v>6</v>
      </c>
      <c r="BQ1202">
        <v>6</v>
      </c>
      <c r="BR1202">
        <v>6</v>
      </c>
      <c r="BS1202">
        <v>6</v>
      </c>
      <c r="BT1202">
        <v>5</v>
      </c>
      <c r="BU1202" t="str">
        <f t="shared" si="64"/>
        <v>9:00 AM</v>
      </c>
      <c r="BV1202" t="str">
        <f t="shared" si="65"/>
        <v>4:00 PM</v>
      </c>
      <c r="BW1202" t="s">
        <v>128</v>
      </c>
      <c r="BX1202">
        <v>0</v>
      </c>
      <c r="BY1202">
        <v>12</v>
      </c>
      <c r="BZ1202" t="s">
        <v>111</v>
      </c>
      <c r="CA1202">
        <v>0</v>
      </c>
      <c r="CB1202" s="2" t="s">
        <v>1869</v>
      </c>
      <c r="CC1202" t="s">
        <v>1860</v>
      </c>
      <c r="CD1202" t="s">
        <v>1861</v>
      </c>
      <c r="CE1202" t="s">
        <v>116</v>
      </c>
      <c r="CF1202" t="s">
        <v>117</v>
      </c>
      <c r="CG1202">
        <v>96950</v>
      </c>
      <c r="CH1202" s="3">
        <v>9.08</v>
      </c>
      <c r="CI1202" s="3">
        <v>9.5</v>
      </c>
      <c r="CJ1202" s="3">
        <v>13.62</v>
      </c>
      <c r="CK1202" s="3">
        <v>14.25</v>
      </c>
      <c r="CL1202" t="s">
        <v>132</v>
      </c>
      <c r="CM1202" t="s">
        <v>119</v>
      </c>
      <c r="CN1202" t="s">
        <v>133</v>
      </c>
      <c r="CP1202" t="s">
        <v>111</v>
      </c>
      <c r="CQ1202" t="s">
        <v>134</v>
      </c>
      <c r="CR1202" t="s">
        <v>111</v>
      </c>
      <c r="CS1202" t="s">
        <v>134</v>
      </c>
      <c r="CT1202" t="s">
        <v>119</v>
      </c>
      <c r="CU1202" t="s">
        <v>134</v>
      </c>
      <c r="CV1202" t="s">
        <v>119</v>
      </c>
      <c r="CW1202" t="s">
        <v>119</v>
      </c>
      <c r="CX1202">
        <v>16702343197</v>
      </c>
      <c r="CY1202" t="s">
        <v>1870</v>
      </c>
      <c r="CZ1202" t="s">
        <v>119</v>
      </c>
      <c r="DA1202" t="s">
        <v>134</v>
      </c>
      <c r="DB1202" t="s">
        <v>111</v>
      </c>
    </row>
    <row r="1203" spans="1:111" ht="15" customHeight="1" x14ac:dyDescent="0.25">
      <c r="A1203" t="s">
        <v>4989</v>
      </c>
      <c r="B1203" t="s">
        <v>137</v>
      </c>
      <c r="C1203" s="1">
        <v>44177.030885995373</v>
      </c>
      <c r="D1203" s="1">
        <v>44231</v>
      </c>
      <c r="E1203" t="s">
        <v>110</v>
      </c>
      <c r="G1203" t="s">
        <v>134</v>
      </c>
      <c r="H1203" t="s">
        <v>111</v>
      </c>
      <c r="I1203" t="s">
        <v>111</v>
      </c>
      <c r="J1203" t="s">
        <v>1858</v>
      </c>
      <c r="K1203" t="s">
        <v>1859</v>
      </c>
      <c r="L1203" t="s">
        <v>1860</v>
      </c>
      <c r="M1203" t="s">
        <v>1861</v>
      </c>
      <c r="N1203" t="s">
        <v>116</v>
      </c>
      <c r="O1203" t="s">
        <v>117</v>
      </c>
      <c r="P1203">
        <v>96950</v>
      </c>
      <c r="Q1203" t="s">
        <v>118</v>
      </c>
      <c r="S1203">
        <v>16702343197</v>
      </c>
      <c r="U1203">
        <v>45321</v>
      </c>
      <c r="V1203" t="s">
        <v>120</v>
      </c>
      <c r="X1203" t="s">
        <v>1862</v>
      </c>
      <c r="Y1203" t="s">
        <v>1863</v>
      </c>
      <c r="Z1203" t="s">
        <v>1864</v>
      </c>
      <c r="AA1203" t="s">
        <v>789</v>
      </c>
      <c r="AB1203" t="s">
        <v>1860</v>
      </c>
      <c r="AC1203" t="s">
        <v>1861</v>
      </c>
      <c r="AD1203" t="s">
        <v>116</v>
      </c>
      <c r="AE1203" t="s">
        <v>117</v>
      </c>
      <c r="AF1203">
        <v>96950</v>
      </c>
      <c r="AG1203" t="s">
        <v>118</v>
      </c>
      <c r="AI1203">
        <v>16702343197</v>
      </c>
      <c r="AK1203" t="s">
        <v>1865</v>
      </c>
      <c r="BC1203" t="str">
        <f>"13-2011.01"</f>
        <v>13-2011.01</v>
      </c>
      <c r="BD1203" t="s">
        <v>1024</v>
      </c>
      <c r="BE1203" t="s">
        <v>4990</v>
      </c>
      <c r="BF1203" t="s">
        <v>1026</v>
      </c>
      <c r="BG1203">
        <v>1</v>
      </c>
      <c r="BH1203">
        <v>1</v>
      </c>
      <c r="BI1203" s="1">
        <v>44256</v>
      </c>
      <c r="BJ1203" s="1">
        <v>44620</v>
      </c>
      <c r="BK1203" s="1">
        <v>44256</v>
      </c>
      <c r="BL1203" s="1">
        <v>44620</v>
      </c>
      <c r="BM1203">
        <v>35</v>
      </c>
      <c r="BN1203">
        <v>0</v>
      </c>
      <c r="BO1203">
        <v>6</v>
      </c>
      <c r="BP1203">
        <v>6</v>
      </c>
      <c r="BQ1203">
        <v>6</v>
      </c>
      <c r="BR1203">
        <v>6</v>
      </c>
      <c r="BS1203">
        <v>6</v>
      </c>
      <c r="BT1203">
        <v>5</v>
      </c>
      <c r="BU1203" t="str">
        <f t="shared" si="64"/>
        <v>9:00 AM</v>
      </c>
      <c r="BV1203" t="str">
        <f t="shared" si="65"/>
        <v>4:00 PM</v>
      </c>
      <c r="BW1203" t="s">
        <v>415</v>
      </c>
      <c r="BX1203">
        <v>0</v>
      </c>
      <c r="BY1203">
        <v>24</v>
      </c>
      <c r="BZ1203" t="s">
        <v>134</v>
      </c>
      <c r="CA1203">
        <v>2</v>
      </c>
      <c r="CB1203" t="s">
        <v>4991</v>
      </c>
      <c r="CC1203" t="s">
        <v>1860</v>
      </c>
      <c r="CD1203" t="s">
        <v>1861</v>
      </c>
      <c r="CE1203" t="s">
        <v>116</v>
      </c>
      <c r="CF1203" t="s">
        <v>117</v>
      </c>
      <c r="CG1203">
        <v>96950</v>
      </c>
      <c r="CH1203" s="3">
        <v>14.85</v>
      </c>
      <c r="CI1203" s="3">
        <v>15</v>
      </c>
      <c r="CJ1203" s="3">
        <v>22.27</v>
      </c>
      <c r="CK1203" s="3">
        <v>22.5</v>
      </c>
      <c r="CL1203" t="s">
        <v>132</v>
      </c>
      <c r="CM1203" t="s">
        <v>119</v>
      </c>
      <c r="CN1203" t="s">
        <v>133</v>
      </c>
      <c r="CP1203" t="s">
        <v>111</v>
      </c>
      <c r="CQ1203" t="s">
        <v>134</v>
      </c>
      <c r="CR1203" t="s">
        <v>111</v>
      </c>
      <c r="CS1203" t="s">
        <v>134</v>
      </c>
      <c r="CT1203" t="s">
        <v>119</v>
      </c>
      <c r="CU1203" t="s">
        <v>134</v>
      </c>
      <c r="CV1203" t="s">
        <v>119</v>
      </c>
      <c r="CW1203" t="s">
        <v>119</v>
      </c>
      <c r="CX1203">
        <v>16702343197</v>
      </c>
      <c r="CY1203" t="s">
        <v>1870</v>
      </c>
      <c r="CZ1203" t="s">
        <v>119</v>
      </c>
      <c r="DA1203" t="s">
        <v>134</v>
      </c>
      <c r="DB1203" t="s">
        <v>111</v>
      </c>
    </row>
    <row r="1204" spans="1:111" ht="15" customHeight="1" x14ac:dyDescent="0.25">
      <c r="A1204" t="s">
        <v>7628</v>
      </c>
      <c r="B1204" t="s">
        <v>109</v>
      </c>
      <c r="C1204" s="1">
        <v>44178.975495833336</v>
      </c>
      <c r="D1204" s="1">
        <v>44207</v>
      </c>
      <c r="E1204" t="s">
        <v>110</v>
      </c>
      <c r="G1204" t="s">
        <v>134</v>
      </c>
      <c r="H1204" t="s">
        <v>111</v>
      </c>
      <c r="I1204" t="s">
        <v>111</v>
      </c>
      <c r="J1204" t="s">
        <v>1087</v>
      </c>
      <c r="K1204" t="s">
        <v>1088</v>
      </c>
      <c r="L1204" t="s">
        <v>1089</v>
      </c>
      <c r="M1204" t="s">
        <v>1090</v>
      </c>
      <c r="N1204" t="s">
        <v>154</v>
      </c>
      <c r="O1204" t="s">
        <v>117</v>
      </c>
      <c r="P1204">
        <v>96950</v>
      </c>
      <c r="Q1204" t="s">
        <v>118</v>
      </c>
      <c r="S1204">
        <v>16702342902</v>
      </c>
      <c r="T1204">
        <v>128</v>
      </c>
      <c r="U1204">
        <v>62111</v>
      </c>
      <c r="V1204" t="s">
        <v>120</v>
      </c>
      <c r="X1204" t="s">
        <v>1091</v>
      </c>
      <c r="Y1204" t="s">
        <v>4181</v>
      </c>
      <c r="Z1204" t="s">
        <v>1093</v>
      </c>
      <c r="AA1204" t="s">
        <v>1094</v>
      </c>
      <c r="AB1204" t="s">
        <v>1089</v>
      </c>
      <c r="AC1204" t="s">
        <v>1090</v>
      </c>
      <c r="AD1204" t="s">
        <v>154</v>
      </c>
      <c r="AE1204" t="s">
        <v>117</v>
      </c>
      <c r="AF1204">
        <v>96950</v>
      </c>
      <c r="AG1204" t="s">
        <v>118</v>
      </c>
      <c r="AI1204">
        <v>16702342902</v>
      </c>
      <c r="AJ1204">
        <v>128</v>
      </c>
      <c r="AK1204" t="s">
        <v>1096</v>
      </c>
      <c r="BC1204" t="str">
        <f>"29-2099.06"</f>
        <v>29-2099.06</v>
      </c>
      <c r="BD1204" t="s">
        <v>1097</v>
      </c>
      <c r="BE1204" t="s">
        <v>4182</v>
      </c>
      <c r="BF1204" t="s">
        <v>693</v>
      </c>
      <c r="BG1204">
        <v>2</v>
      </c>
      <c r="BI1204" s="1">
        <v>44179</v>
      </c>
      <c r="BJ1204" s="1">
        <v>44469</v>
      </c>
      <c r="BM1204">
        <v>40</v>
      </c>
      <c r="BN1204">
        <v>0</v>
      </c>
      <c r="BO1204">
        <v>8</v>
      </c>
      <c r="BP1204">
        <v>8</v>
      </c>
      <c r="BQ1204">
        <v>8</v>
      </c>
      <c r="BR1204">
        <v>8</v>
      </c>
      <c r="BS1204">
        <v>8</v>
      </c>
      <c r="BT1204">
        <v>0</v>
      </c>
      <c r="BU1204" t="str">
        <f>"8:00 AM"</f>
        <v>8:00 AM</v>
      </c>
      <c r="BV1204" t="str">
        <f>"5:00 PM"</f>
        <v>5:00 PM</v>
      </c>
      <c r="BW1204" t="s">
        <v>349</v>
      </c>
      <c r="BX1204">
        <v>0</v>
      </c>
      <c r="BY1204">
        <v>6</v>
      </c>
      <c r="BZ1204" t="s">
        <v>111</v>
      </c>
      <c r="CA1204">
        <v>0</v>
      </c>
      <c r="CB1204" t="s">
        <v>4183</v>
      </c>
      <c r="CC1204" t="s">
        <v>1101</v>
      </c>
      <c r="CE1204" t="s">
        <v>154</v>
      </c>
      <c r="CF1204" t="s">
        <v>117</v>
      </c>
      <c r="CG1204">
        <v>96950</v>
      </c>
      <c r="CH1204" s="3">
        <v>15.24</v>
      </c>
      <c r="CI1204" s="3">
        <v>15.24</v>
      </c>
      <c r="CJ1204" s="3">
        <v>22.86</v>
      </c>
      <c r="CK1204" s="3">
        <v>22.86</v>
      </c>
      <c r="CL1204" t="s">
        <v>132</v>
      </c>
      <c r="CM1204" t="s">
        <v>119</v>
      </c>
      <c r="CN1204" t="s">
        <v>133</v>
      </c>
      <c r="CP1204" t="s">
        <v>111</v>
      </c>
      <c r="CQ1204" t="s">
        <v>134</v>
      </c>
      <c r="CR1204" t="s">
        <v>111</v>
      </c>
      <c r="CS1204" t="s">
        <v>134</v>
      </c>
      <c r="CT1204" t="s">
        <v>119</v>
      </c>
      <c r="CU1204" t="s">
        <v>119</v>
      </c>
      <c r="CV1204" t="s">
        <v>119</v>
      </c>
      <c r="CW1204" t="s">
        <v>4184</v>
      </c>
      <c r="CX1204">
        <v>16702342902</v>
      </c>
      <c r="CY1204" t="s">
        <v>1096</v>
      </c>
      <c r="CZ1204" t="s">
        <v>119</v>
      </c>
      <c r="DA1204" t="s">
        <v>134</v>
      </c>
      <c r="DB1204" t="s">
        <v>111</v>
      </c>
    </row>
    <row r="1205" spans="1:111" ht="15" customHeight="1" x14ac:dyDescent="0.25">
      <c r="A1205" t="s">
        <v>8389</v>
      </c>
      <c r="B1205" t="s">
        <v>137</v>
      </c>
      <c r="C1205" s="1">
        <v>44179.054546064814</v>
      </c>
      <c r="D1205" s="1">
        <v>44217</v>
      </c>
      <c r="E1205" t="s">
        <v>110</v>
      </c>
      <c r="G1205" t="s">
        <v>134</v>
      </c>
      <c r="H1205" t="s">
        <v>111</v>
      </c>
      <c r="I1205" t="s">
        <v>111</v>
      </c>
      <c r="J1205" t="s">
        <v>8390</v>
      </c>
      <c r="L1205" t="s">
        <v>8391</v>
      </c>
      <c r="M1205" t="s">
        <v>8392</v>
      </c>
      <c r="N1205" t="s">
        <v>8393</v>
      </c>
      <c r="O1205" t="s">
        <v>117</v>
      </c>
      <c r="P1205">
        <v>96950</v>
      </c>
      <c r="Q1205" t="s">
        <v>118</v>
      </c>
      <c r="S1205">
        <v>16702350173</v>
      </c>
      <c r="U1205">
        <v>711211</v>
      </c>
      <c r="V1205" t="s">
        <v>120</v>
      </c>
      <c r="X1205" t="s">
        <v>8017</v>
      </c>
      <c r="Y1205" t="s">
        <v>8394</v>
      </c>
      <c r="AA1205" t="s">
        <v>123</v>
      </c>
      <c r="AB1205" t="s">
        <v>8391</v>
      </c>
      <c r="AC1205" t="s">
        <v>8392</v>
      </c>
      <c r="AD1205" t="s">
        <v>116</v>
      </c>
      <c r="AE1205" t="s">
        <v>117</v>
      </c>
      <c r="AF1205">
        <v>96950</v>
      </c>
      <c r="AG1205" t="s">
        <v>118</v>
      </c>
      <c r="AI1205">
        <v>16702350173</v>
      </c>
      <c r="AK1205" t="s">
        <v>8395</v>
      </c>
      <c r="BC1205" t="str">
        <f>"29-1125.00"</f>
        <v>29-1125.00</v>
      </c>
      <c r="BD1205" t="s">
        <v>8396</v>
      </c>
      <c r="BE1205" t="s">
        <v>8397</v>
      </c>
      <c r="BF1205" t="s">
        <v>8398</v>
      </c>
      <c r="BG1205">
        <v>1</v>
      </c>
      <c r="BH1205">
        <v>1</v>
      </c>
      <c r="BI1205" s="1">
        <v>44287</v>
      </c>
      <c r="BJ1205" s="1">
        <v>44651</v>
      </c>
      <c r="BK1205" s="1">
        <v>44287</v>
      </c>
      <c r="BL1205" s="1">
        <v>44651</v>
      </c>
      <c r="BM1205">
        <v>40</v>
      </c>
      <c r="BN1205">
        <v>0</v>
      </c>
      <c r="BO1205">
        <v>8</v>
      </c>
      <c r="BP1205">
        <v>8</v>
      </c>
      <c r="BQ1205">
        <v>8</v>
      </c>
      <c r="BR1205">
        <v>8</v>
      </c>
      <c r="BS1205">
        <v>8</v>
      </c>
      <c r="BT1205">
        <v>0</v>
      </c>
      <c r="BU1205" t="str">
        <f>"8:30 AM"</f>
        <v>8:30 AM</v>
      </c>
      <c r="BV1205" t="str">
        <f>"5:30 PM"</f>
        <v>5:30 PM</v>
      </c>
      <c r="BW1205" t="s">
        <v>415</v>
      </c>
      <c r="BX1205">
        <v>0</v>
      </c>
      <c r="BY1205">
        <v>24</v>
      </c>
      <c r="BZ1205" t="s">
        <v>111</v>
      </c>
      <c r="CA1205">
        <v>0</v>
      </c>
      <c r="CB1205" s="2" t="s">
        <v>8399</v>
      </c>
      <c r="CC1205" t="s">
        <v>8400</v>
      </c>
      <c r="CD1205" t="s">
        <v>8401</v>
      </c>
      <c r="CE1205" t="s">
        <v>8393</v>
      </c>
      <c r="CF1205" t="s">
        <v>117</v>
      </c>
      <c r="CG1205">
        <v>96950</v>
      </c>
      <c r="CH1205" s="3">
        <v>17.28</v>
      </c>
      <c r="CI1205" s="3">
        <v>17.28</v>
      </c>
      <c r="CJ1205" s="3">
        <v>25.92</v>
      </c>
      <c r="CK1205" s="3">
        <v>25.92</v>
      </c>
      <c r="CL1205" t="s">
        <v>132</v>
      </c>
      <c r="CM1205" t="s">
        <v>119</v>
      </c>
      <c r="CN1205" t="s">
        <v>133</v>
      </c>
      <c r="CP1205" t="s">
        <v>111</v>
      </c>
      <c r="CQ1205" t="s">
        <v>134</v>
      </c>
      <c r="CR1205" t="s">
        <v>111</v>
      </c>
      <c r="CS1205" t="s">
        <v>134</v>
      </c>
      <c r="CT1205" t="s">
        <v>134</v>
      </c>
      <c r="CU1205" t="s">
        <v>134</v>
      </c>
      <c r="CV1205" t="s">
        <v>134</v>
      </c>
      <c r="CW1205" t="s">
        <v>162</v>
      </c>
      <c r="CX1205">
        <v>16702350173</v>
      </c>
      <c r="CY1205" t="s">
        <v>8402</v>
      </c>
      <c r="CZ1205" t="s">
        <v>236</v>
      </c>
      <c r="DA1205" t="s">
        <v>134</v>
      </c>
      <c r="DB1205" t="s">
        <v>111</v>
      </c>
    </row>
    <row r="1206" spans="1:111" ht="15" customHeight="1" x14ac:dyDescent="0.25">
      <c r="A1206" t="s">
        <v>7803</v>
      </c>
      <c r="B1206" t="s">
        <v>137</v>
      </c>
      <c r="C1206" s="1">
        <v>44179.270349189814</v>
      </c>
      <c r="D1206" s="1">
        <v>44222</v>
      </c>
      <c r="E1206" t="s">
        <v>110</v>
      </c>
      <c r="G1206" t="s">
        <v>111</v>
      </c>
      <c r="H1206" t="s">
        <v>111</v>
      </c>
      <c r="I1206" t="s">
        <v>111</v>
      </c>
      <c r="J1206" t="s">
        <v>1126</v>
      </c>
      <c r="K1206" t="s">
        <v>1126</v>
      </c>
      <c r="L1206" t="s">
        <v>1127</v>
      </c>
      <c r="N1206" t="s">
        <v>116</v>
      </c>
      <c r="O1206" t="s">
        <v>117</v>
      </c>
      <c r="P1206">
        <v>96950</v>
      </c>
      <c r="Q1206" t="s">
        <v>118</v>
      </c>
      <c r="R1206" t="s">
        <v>116</v>
      </c>
      <c r="S1206">
        <v>16702345577</v>
      </c>
      <c r="U1206">
        <v>236220</v>
      </c>
      <c r="V1206" t="s">
        <v>120</v>
      </c>
      <c r="X1206" t="s">
        <v>1128</v>
      </c>
      <c r="Y1206" t="s">
        <v>1129</v>
      </c>
      <c r="AA1206" t="s">
        <v>123</v>
      </c>
      <c r="AB1206" t="s">
        <v>1127</v>
      </c>
      <c r="AD1206" t="s">
        <v>116</v>
      </c>
      <c r="AE1206" t="s">
        <v>117</v>
      </c>
      <c r="AF1206">
        <v>96950</v>
      </c>
      <c r="AG1206" t="s">
        <v>118</v>
      </c>
      <c r="AH1206" t="s">
        <v>116</v>
      </c>
      <c r="AI1206">
        <v>16702345577</v>
      </c>
      <c r="AK1206" t="s">
        <v>1130</v>
      </c>
      <c r="BC1206" t="str">
        <f>"49-9071.00"</f>
        <v>49-9071.00</v>
      </c>
      <c r="BD1206" t="s">
        <v>125</v>
      </c>
      <c r="BE1206" t="s">
        <v>7804</v>
      </c>
      <c r="BF1206" t="s">
        <v>7805</v>
      </c>
      <c r="BG1206">
        <v>25</v>
      </c>
      <c r="BH1206">
        <v>25</v>
      </c>
      <c r="BI1206" s="1">
        <v>44211</v>
      </c>
      <c r="BJ1206" s="1">
        <v>44575</v>
      </c>
      <c r="BK1206" s="1">
        <v>44222</v>
      </c>
      <c r="BL1206" s="1">
        <v>44575</v>
      </c>
      <c r="BM1206">
        <v>40</v>
      </c>
      <c r="BN1206">
        <v>0</v>
      </c>
      <c r="BO1206">
        <v>8</v>
      </c>
      <c r="BP1206">
        <v>8</v>
      </c>
      <c r="BQ1206">
        <v>8</v>
      </c>
      <c r="BR1206">
        <v>8</v>
      </c>
      <c r="BS1206">
        <v>8</v>
      </c>
      <c r="BT1206">
        <v>0</v>
      </c>
      <c r="BU1206" t="str">
        <f>"8:00 AM"</f>
        <v>8:00 AM</v>
      </c>
      <c r="BV1206" t="str">
        <f>"5:00 PM"</f>
        <v>5:00 PM</v>
      </c>
      <c r="BW1206" t="s">
        <v>128</v>
      </c>
      <c r="BX1206">
        <v>0</v>
      </c>
      <c r="BY1206">
        <v>24</v>
      </c>
      <c r="BZ1206" t="s">
        <v>111</v>
      </c>
      <c r="CA1206">
        <v>0</v>
      </c>
      <c r="CB1206" t="s">
        <v>286</v>
      </c>
      <c r="CC1206" t="s">
        <v>7806</v>
      </c>
      <c r="CD1206" t="s">
        <v>1134</v>
      </c>
      <c r="CE1206" t="s">
        <v>116</v>
      </c>
      <c r="CF1206" t="s">
        <v>117</v>
      </c>
      <c r="CG1206">
        <v>96950</v>
      </c>
      <c r="CH1206" s="3">
        <v>8.7100000000000009</v>
      </c>
      <c r="CI1206" s="3">
        <v>8.7100000000000009</v>
      </c>
      <c r="CJ1206" s="3">
        <v>13.06</v>
      </c>
      <c r="CK1206" s="3">
        <v>13.06</v>
      </c>
      <c r="CL1206" t="s">
        <v>132</v>
      </c>
      <c r="CM1206" t="s">
        <v>268</v>
      </c>
      <c r="CN1206" t="s">
        <v>133</v>
      </c>
      <c r="CP1206" t="s">
        <v>111</v>
      </c>
      <c r="CQ1206" t="s">
        <v>134</v>
      </c>
      <c r="CR1206" t="s">
        <v>134</v>
      </c>
      <c r="CS1206" t="s">
        <v>134</v>
      </c>
      <c r="CT1206" t="s">
        <v>134</v>
      </c>
      <c r="CU1206" t="s">
        <v>134</v>
      </c>
      <c r="CV1206" t="s">
        <v>119</v>
      </c>
      <c r="CW1206" t="s">
        <v>7807</v>
      </c>
      <c r="CX1206">
        <v>16702345577</v>
      </c>
      <c r="CY1206" t="s">
        <v>1130</v>
      </c>
      <c r="CZ1206" t="s">
        <v>286</v>
      </c>
      <c r="DA1206" t="s">
        <v>134</v>
      </c>
      <c r="DB1206" t="s">
        <v>111</v>
      </c>
    </row>
    <row r="1207" spans="1:111" ht="15" customHeight="1" x14ac:dyDescent="0.25">
      <c r="A1207" t="s">
        <v>6727</v>
      </c>
      <c r="B1207" t="s">
        <v>137</v>
      </c>
      <c r="C1207" s="1">
        <v>44179.812856828707</v>
      </c>
      <c r="D1207" s="1">
        <v>44244</v>
      </c>
      <c r="E1207" t="s">
        <v>138</v>
      </c>
      <c r="F1207" s="1">
        <v>44103.833333333336</v>
      </c>
      <c r="G1207" t="s">
        <v>111</v>
      </c>
      <c r="H1207" t="s">
        <v>111</v>
      </c>
      <c r="I1207" t="s">
        <v>111</v>
      </c>
      <c r="J1207" t="s">
        <v>1380</v>
      </c>
      <c r="K1207" t="s">
        <v>1381</v>
      </c>
      <c r="L1207" t="s">
        <v>1382</v>
      </c>
      <c r="M1207" t="s">
        <v>1383</v>
      </c>
      <c r="N1207" t="s">
        <v>116</v>
      </c>
      <c r="O1207" t="s">
        <v>117</v>
      </c>
      <c r="P1207">
        <v>96950</v>
      </c>
      <c r="Q1207" t="s">
        <v>118</v>
      </c>
      <c r="S1207">
        <v>16702346284</v>
      </c>
      <c r="U1207">
        <v>7139</v>
      </c>
      <c r="V1207" t="s">
        <v>120</v>
      </c>
      <c r="X1207" t="s">
        <v>1384</v>
      </c>
      <c r="Y1207" t="s">
        <v>1385</v>
      </c>
      <c r="AA1207" t="s">
        <v>123</v>
      </c>
      <c r="AB1207" t="s">
        <v>1383</v>
      </c>
      <c r="AD1207" t="s">
        <v>116</v>
      </c>
      <c r="AE1207" t="s">
        <v>117</v>
      </c>
      <c r="AF1207">
        <v>96950</v>
      </c>
      <c r="AG1207" t="s">
        <v>118</v>
      </c>
      <c r="AI1207">
        <v>16702346284</v>
      </c>
      <c r="AK1207" t="s">
        <v>1386</v>
      </c>
      <c r="BC1207" t="str">
        <f>"25-3021.00"</f>
        <v>25-3021.00</v>
      </c>
      <c r="BD1207" t="s">
        <v>1387</v>
      </c>
      <c r="BE1207" t="s">
        <v>1388</v>
      </c>
      <c r="BF1207" t="s">
        <v>1389</v>
      </c>
      <c r="BG1207">
        <v>1</v>
      </c>
      <c r="BH1207">
        <v>1</v>
      </c>
      <c r="BI1207" s="1">
        <v>44256</v>
      </c>
      <c r="BJ1207" s="1">
        <v>44620</v>
      </c>
      <c r="BK1207" s="1">
        <v>44256</v>
      </c>
      <c r="BL1207" s="1">
        <v>44620</v>
      </c>
      <c r="BM1207">
        <v>35</v>
      </c>
      <c r="BN1207">
        <v>0</v>
      </c>
      <c r="BO1207">
        <v>7</v>
      </c>
      <c r="BP1207">
        <v>7</v>
      </c>
      <c r="BQ1207">
        <v>7</v>
      </c>
      <c r="BR1207">
        <v>7</v>
      </c>
      <c r="BS1207">
        <v>7</v>
      </c>
      <c r="BT1207">
        <v>0</v>
      </c>
      <c r="BU1207" t="str">
        <f>"9:00 AM"</f>
        <v>9:00 AM</v>
      </c>
      <c r="BV1207" t="str">
        <f>"5:00 PM"</f>
        <v>5:00 PM</v>
      </c>
      <c r="BW1207" t="s">
        <v>128</v>
      </c>
      <c r="BX1207">
        <v>0</v>
      </c>
      <c r="BY1207">
        <v>24</v>
      </c>
      <c r="BZ1207" t="s">
        <v>111</v>
      </c>
      <c r="CA1207">
        <v>0</v>
      </c>
      <c r="CB1207" t="s">
        <v>6728</v>
      </c>
      <c r="CC1207" t="s">
        <v>1359</v>
      </c>
      <c r="CD1207" t="s">
        <v>1383</v>
      </c>
      <c r="CE1207" t="s">
        <v>116</v>
      </c>
      <c r="CF1207" t="s">
        <v>117</v>
      </c>
      <c r="CG1207">
        <v>96950</v>
      </c>
      <c r="CH1207" s="3">
        <v>22.66</v>
      </c>
      <c r="CI1207" s="3">
        <v>22.66</v>
      </c>
      <c r="CJ1207" s="3">
        <v>33.99</v>
      </c>
      <c r="CK1207" s="3">
        <v>33.99</v>
      </c>
      <c r="CL1207" t="s">
        <v>132</v>
      </c>
      <c r="CN1207" t="s">
        <v>133</v>
      </c>
      <c r="CP1207" t="s">
        <v>111</v>
      </c>
      <c r="CQ1207" t="s">
        <v>134</v>
      </c>
      <c r="CR1207" t="s">
        <v>134</v>
      </c>
      <c r="CS1207" t="s">
        <v>134</v>
      </c>
      <c r="CT1207" t="s">
        <v>134</v>
      </c>
      <c r="CU1207" t="s">
        <v>134</v>
      </c>
      <c r="CV1207" t="s">
        <v>134</v>
      </c>
      <c r="CW1207" t="s">
        <v>164</v>
      </c>
      <c r="CX1207">
        <v>16702346284</v>
      </c>
      <c r="CY1207" t="s">
        <v>1386</v>
      </c>
      <c r="CZ1207" t="s">
        <v>119</v>
      </c>
      <c r="DA1207" t="s">
        <v>134</v>
      </c>
      <c r="DB1207" t="s">
        <v>111</v>
      </c>
    </row>
    <row r="1208" spans="1:111" ht="15" customHeight="1" x14ac:dyDescent="0.25">
      <c r="A1208" t="s">
        <v>4100</v>
      </c>
      <c r="B1208" t="s">
        <v>137</v>
      </c>
      <c r="C1208" s="1">
        <v>44179.81800752315</v>
      </c>
      <c r="D1208" s="1">
        <v>44244</v>
      </c>
      <c r="E1208" t="s">
        <v>138</v>
      </c>
      <c r="F1208" s="1">
        <v>44103.833333333336</v>
      </c>
      <c r="G1208" t="s">
        <v>111</v>
      </c>
      <c r="H1208" t="s">
        <v>111</v>
      </c>
      <c r="I1208" t="s">
        <v>111</v>
      </c>
      <c r="J1208" t="s">
        <v>1380</v>
      </c>
      <c r="K1208" t="s">
        <v>1381</v>
      </c>
      <c r="L1208" t="s">
        <v>1382</v>
      </c>
      <c r="M1208" t="s">
        <v>1383</v>
      </c>
      <c r="N1208" t="s">
        <v>116</v>
      </c>
      <c r="O1208" t="s">
        <v>117</v>
      </c>
      <c r="P1208">
        <v>96950</v>
      </c>
      <c r="Q1208" t="s">
        <v>118</v>
      </c>
      <c r="S1208">
        <v>16702346284</v>
      </c>
      <c r="U1208">
        <v>7139</v>
      </c>
      <c r="V1208" t="s">
        <v>120</v>
      </c>
      <c r="X1208" t="s">
        <v>1384</v>
      </c>
      <c r="Y1208" t="s">
        <v>1385</v>
      </c>
      <c r="AA1208" t="s">
        <v>123</v>
      </c>
      <c r="AB1208" t="s">
        <v>1383</v>
      </c>
      <c r="AD1208" t="s">
        <v>116</v>
      </c>
      <c r="AE1208" t="s">
        <v>117</v>
      </c>
      <c r="AF1208">
        <v>96950</v>
      </c>
      <c r="AG1208" t="s">
        <v>118</v>
      </c>
      <c r="AI1208">
        <v>16702346284</v>
      </c>
      <c r="AK1208" t="s">
        <v>1386</v>
      </c>
      <c r="BC1208" t="str">
        <f>"25-3021.00"</f>
        <v>25-3021.00</v>
      </c>
      <c r="BD1208" t="s">
        <v>1387</v>
      </c>
      <c r="BE1208" t="s">
        <v>1388</v>
      </c>
      <c r="BF1208" t="s">
        <v>1389</v>
      </c>
      <c r="BG1208">
        <v>1</v>
      </c>
      <c r="BH1208">
        <v>1</v>
      </c>
      <c r="BI1208" s="1">
        <v>44256</v>
      </c>
      <c r="BJ1208" s="1">
        <v>44620</v>
      </c>
      <c r="BK1208" s="1">
        <v>44256</v>
      </c>
      <c r="BL1208" s="1">
        <v>44620</v>
      </c>
      <c r="BM1208">
        <v>35</v>
      </c>
      <c r="BN1208">
        <v>0</v>
      </c>
      <c r="BO1208">
        <v>7</v>
      </c>
      <c r="BP1208">
        <v>7</v>
      </c>
      <c r="BQ1208">
        <v>7</v>
      </c>
      <c r="BR1208">
        <v>7</v>
      </c>
      <c r="BS1208">
        <v>7</v>
      </c>
      <c r="BT1208">
        <v>0</v>
      </c>
      <c r="BU1208" t="str">
        <f>"9:00 AM"</f>
        <v>9:00 AM</v>
      </c>
      <c r="BV1208" t="str">
        <f>"5:00 PM"</f>
        <v>5:00 PM</v>
      </c>
      <c r="BW1208" t="s">
        <v>162</v>
      </c>
      <c r="BX1208">
        <v>0</v>
      </c>
      <c r="BY1208">
        <v>24</v>
      </c>
      <c r="BZ1208" t="s">
        <v>111</v>
      </c>
      <c r="CA1208">
        <v>0</v>
      </c>
      <c r="CB1208" t="s">
        <v>4101</v>
      </c>
      <c r="CC1208" t="s">
        <v>1359</v>
      </c>
      <c r="CD1208" t="s">
        <v>1383</v>
      </c>
      <c r="CE1208" t="s">
        <v>116</v>
      </c>
      <c r="CF1208" t="s">
        <v>117</v>
      </c>
      <c r="CG1208">
        <v>96950</v>
      </c>
      <c r="CH1208" s="3">
        <v>22.66</v>
      </c>
      <c r="CI1208" s="3">
        <v>22.66</v>
      </c>
      <c r="CJ1208" s="3">
        <v>33.99</v>
      </c>
      <c r="CK1208" s="3">
        <v>33.99</v>
      </c>
      <c r="CL1208" t="s">
        <v>132</v>
      </c>
      <c r="CN1208" t="s">
        <v>133</v>
      </c>
      <c r="CP1208" t="s">
        <v>111</v>
      </c>
      <c r="CQ1208" t="s">
        <v>134</v>
      </c>
      <c r="CR1208" t="s">
        <v>134</v>
      </c>
      <c r="CS1208" t="s">
        <v>134</v>
      </c>
      <c r="CT1208" t="s">
        <v>134</v>
      </c>
      <c r="CU1208" t="s">
        <v>134</v>
      </c>
      <c r="CV1208" t="s">
        <v>134</v>
      </c>
      <c r="CW1208" t="s">
        <v>164</v>
      </c>
      <c r="CX1208">
        <v>16702346284</v>
      </c>
      <c r="CY1208" t="s">
        <v>1386</v>
      </c>
      <c r="CZ1208" t="s">
        <v>119</v>
      </c>
      <c r="DA1208" t="s">
        <v>134</v>
      </c>
      <c r="DB1208" t="s">
        <v>111</v>
      </c>
    </row>
    <row r="1209" spans="1:111" ht="15" customHeight="1" x14ac:dyDescent="0.25">
      <c r="A1209" t="s">
        <v>8221</v>
      </c>
      <c r="B1209" t="s">
        <v>137</v>
      </c>
      <c r="C1209" s="1">
        <v>44180.002036805556</v>
      </c>
      <c r="D1209" s="1">
        <v>44217</v>
      </c>
      <c r="E1209" t="s">
        <v>110</v>
      </c>
      <c r="G1209" t="s">
        <v>111</v>
      </c>
      <c r="H1209" t="s">
        <v>111</v>
      </c>
      <c r="I1209" t="s">
        <v>111</v>
      </c>
      <c r="J1209" t="s">
        <v>5657</v>
      </c>
      <c r="K1209" t="s">
        <v>8222</v>
      </c>
      <c r="L1209" t="s">
        <v>5659</v>
      </c>
      <c r="N1209" t="s">
        <v>116</v>
      </c>
      <c r="O1209" t="s">
        <v>117</v>
      </c>
      <c r="P1209">
        <v>96950</v>
      </c>
      <c r="Q1209" t="s">
        <v>118</v>
      </c>
      <c r="S1209">
        <v>16702886108</v>
      </c>
      <c r="U1209">
        <v>236220</v>
      </c>
      <c r="V1209" t="s">
        <v>120</v>
      </c>
      <c r="X1209" t="s">
        <v>1947</v>
      </c>
      <c r="Y1209" t="s">
        <v>4532</v>
      </c>
      <c r="AA1209" t="s">
        <v>123</v>
      </c>
      <c r="AB1209" t="s">
        <v>4531</v>
      </c>
      <c r="AD1209" t="s">
        <v>116</v>
      </c>
      <c r="AE1209" t="s">
        <v>117</v>
      </c>
      <c r="AF1209">
        <v>96950</v>
      </c>
      <c r="AG1209" t="s">
        <v>118</v>
      </c>
      <c r="AI1209">
        <v>16702886108</v>
      </c>
      <c r="AK1209" t="s">
        <v>5660</v>
      </c>
      <c r="BC1209" t="str">
        <f>"47-2051.00"</f>
        <v>47-2051.00</v>
      </c>
      <c r="BD1209" t="s">
        <v>2200</v>
      </c>
      <c r="BE1209" t="s">
        <v>8223</v>
      </c>
      <c r="BF1209" t="s">
        <v>8224</v>
      </c>
      <c r="BG1209">
        <v>10</v>
      </c>
      <c r="BH1209">
        <v>10</v>
      </c>
      <c r="BI1209" s="1">
        <v>44197</v>
      </c>
      <c r="BJ1209" s="1">
        <v>44469</v>
      </c>
      <c r="BK1209" s="1">
        <v>44217</v>
      </c>
      <c r="BL1209" s="1">
        <v>44469</v>
      </c>
      <c r="BM1209">
        <v>40</v>
      </c>
      <c r="BN1209">
        <v>0</v>
      </c>
      <c r="BO1209">
        <v>8</v>
      </c>
      <c r="BP1209">
        <v>8</v>
      </c>
      <c r="BQ1209">
        <v>8</v>
      </c>
      <c r="BR1209">
        <v>8</v>
      </c>
      <c r="BS1209">
        <v>8</v>
      </c>
      <c r="BT1209">
        <v>0</v>
      </c>
      <c r="BU1209" t="str">
        <f>"8:00 AM"</f>
        <v>8:00 AM</v>
      </c>
      <c r="BV1209" t="str">
        <f>"5:00 PM"</f>
        <v>5:00 PM</v>
      </c>
      <c r="BW1209" t="s">
        <v>128</v>
      </c>
      <c r="BX1209">
        <v>0</v>
      </c>
      <c r="BY1209">
        <v>3</v>
      </c>
      <c r="BZ1209" t="s">
        <v>111</v>
      </c>
      <c r="CA1209">
        <v>0</v>
      </c>
      <c r="CB1209" t="s">
        <v>8225</v>
      </c>
      <c r="CC1209" t="s">
        <v>5664</v>
      </c>
      <c r="CE1209" t="s">
        <v>116</v>
      </c>
      <c r="CF1209" t="s">
        <v>117</v>
      </c>
      <c r="CG1209">
        <v>96950</v>
      </c>
      <c r="CH1209" s="3">
        <v>8.34</v>
      </c>
      <c r="CI1209" s="3">
        <v>8.34</v>
      </c>
      <c r="CJ1209" s="3">
        <v>12.51</v>
      </c>
      <c r="CK1209" s="3">
        <v>12.51</v>
      </c>
      <c r="CL1209" t="s">
        <v>132</v>
      </c>
      <c r="CM1209" t="s">
        <v>286</v>
      </c>
      <c r="CN1209" t="s">
        <v>133</v>
      </c>
      <c r="CP1209" t="s">
        <v>111</v>
      </c>
      <c r="CQ1209" t="s">
        <v>134</v>
      </c>
      <c r="CR1209" t="s">
        <v>134</v>
      </c>
      <c r="CS1209" t="s">
        <v>134</v>
      </c>
      <c r="CT1209" t="s">
        <v>119</v>
      </c>
      <c r="CU1209" t="s">
        <v>134</v>
      </c>
      <c r="CV1209" t="s">
        <v>134</v>
      </c>
      <c r="CW1209" t="s">
        <v>8226</v>
      </c>
      <c r="CX1209">
        <v>16702886108</v>
      </c>
      <c r="CY1209" t="s">
        <v>5660</v>
      </c>
      <c r="CZ1209" t="s">
        <v>119</v>
      </c>
      <c r="DA1209" t="s">
        <v>134</v>
      </c>
      <c r="DB1209" t="s">
        <v>111</v>
      </c>
      <c r="DC1209" t="s">
        <v>1947</v>
      </c>
      <c r="DD1209" t="s">
        <v>4532</v>
      </c>
      <c r="DF1209" t="s">
        <v>5657</v>
      </c>
      <c r="DG1209" t="s">
        <v>5660</v>
      </c>
    </row>
    <row r="1210" spans="1:111" ht="15" customHeight="1" x14ac:dyDescent="0.25">
      <c r="A1210" t="s">
        <v>9338</v>
      </c>
      <c r="B1210" t="s">
        <v>193</v>
      </c>
      <c r="C1210" s="1">
        <v>44180.723674421293</v>
      </c>
      <c r="D1210" s="1">
        <v>44202</v>
      </c>
      <c r="E1210" t="s">
        <v>110</v>
      </c>
      <c r="G1210" t="s">
        <v>111</v>
      </c>
      <c r="H1210" t="s">
        <v>111</v>
      </c>
      <c r="I1210" t="s">
        <v>111</v>
      </c>
      <c r="J1210" t="s">
        <v>4087</v>
      </c>
      <c r="K1210" t="s">
        <v>4088</v>
      </c>
      <c r="L1210" t="s">
        <v>4092</v>
      </c>
      <c r="M1210" t="s">
        <v>4093</v>
      </c>
      <c r="N1210" t="s">
        <v>116</v>
      </c>
      <c r="O1210" t="s">
        <v>117</v>
      </c>
      <c r="P1210">
        <v>96950</v>
      </c>
      <c r="Q1210" t="s">
        <v>118</v>
      </c>
      <c r="S1210">
        <v>16702334397</v>
      </c>
      <c r="U1210">
        <v>713990</v>
      </c>
      <c r="V1210" t="s">
        <v>120</v>
      </c>
      <c r="X1210" t="s">
        <v>4091</v>
      </c>
      <c r="Y1210" t="s">
        <v>548</v>
      </c>
      <c r="AA1210" t="s">
        <v>333</v>
      </c>
      <c r="AB1210" t="s">
        <v>4092</v>
      </c>
      <c r="AC1210" t="s">
        <v>4093</v>
      </c>
      <c r="AD1210" t="s">
        <v>116</v>
      </c>
      <c r="AE1210" t="s">
        <v>117</v>
      </c>
      <c r="AF1210">
        <v>96950</v>
      </c>
      <c r="AG1210" t="s">
        <v>118</v>
      </c>
      <c r="AI1210">
        <v>16702334397</v>
      </c>
      <c r="AK1210" t="s">
        <v>4094</v>
      </c>
      <c r="AL1210" t="s">
        <v>1192</v>
      </c>
      <c r="AM1210" t="s">
        <v>1435</v>
      </c>
      <c r="AN1210" t="s">
        <v>1436</v>
      </c>
      <c r="AO1210" t="s">
        <v>121</v>
      </c>
      <c r="AP1210" t="s">
        <v>4095</v>
      </c>
      <c r="AQ1210" t="s">
        <v>1438</v>
      </c>
      <c r="AR1210" t="s">
        <v>116</v>
      </c>
      <c r="AS1210" t="s">
        <v>117</v>
      </c>
      <c r="AT1210">
        <v>96950</v>
      </c>
      <c r="AU1210" t="s">
        <v>118</v>
      </c>
      <c r="AW1210">
        <v>16702330081</v>
      </c>
      <c r="AY1210" t="s">
        <v>1439</v>
      </c>
      <c r="AZ1210" t="s">
        <v>1440</v>
      </c>
      <c r="BA1210" t="s">
        <v>117</v>
      </c>
      <c r="BB1210" t="s">
        <v>1441</v>
      </c>
      <c r="BC1210" t="str">
        <f>"49-9091.00"</f>
        <v>49-9091.00</v>
      </c>
      <c r="BD1210" t="s">
        <v>2367</v>
      </c>
      <c r="BE1210" t="s">
        <v>9339</v>
      </c>
      <c r="BF1210" t="s">
        <v>2369</v>
      </c>
      <c r="BG1210">
        <v>1</v>
      </c>
      <c r="BI1210" s="1">
        <v>44196</v>
      </c>
      <c r="BJ1210" s="1">
        <v>44560</v>
      </c>
      <c r="BM1210">
        <v>40</v>
      </c>
      <c r="BN1210">
        <v>0</v>
      </c>
      <c r="BO1210">
        <v>8</v>
      </c>
      <c r="BP1210">
        <v>8</v>
      </c>
      <c r="BQ1210">
        <v>8</v>
      </c>
      <c r="BR1210">
        <v>8</v>
      </c>
      <c r="BS1210">
        <v>8</v>
      </c>
      <c r="BT1210">
        <v>0</v>
      </c>
      <c r="BU1210" t="str">
        <f>"8:00 AM"</f>
        <v>8:00 AM</v>
      </c>
      <c r="BV1210" t="str">
        <f>"5:00 PM"</f>
        <v>5:00 PM</v>
      </c>
      <c r="BW1210" t="s">
        <v>128</v>
      </c>
      <c r="BX1210">
        <v>0</v>
      </c>
      <c r="BY1210">
        <v>12</v>
      </c>
      <c r="BZ1210" t="s">
        <v>111</v>
      </c>
      <c r="CA1210">
        <v>0</v>
      </c>
      <c r="CB1210" t="e">
        <f>-N/a</f>
        <v>#NAME?</v>
      </c>
      <c r="CC1210" t="s">
        <v>4092</v>
      </c>
      <c r="CD1210" t="s">
        <v>4093</v>
      </c>
      <c r="CE1210" t="s">
        <v>116</v>
      </c>
      <c r="CF1210" t="s">
        <v>117</v>
      </c>
      <c r="CG1210">
        <v>96950</v>
      </c>
      <c r="CH1210" s="3">
        <v>12.4</v>
      </c>
      <c r="CI1210" s="3">
        <v>12.4</v>
      </c>
      <c r="CJ1210" s="3">
        <v>18.600000000000001</v>
      </c>
      <c r="CK1210" s="3">
        <v>18.600000000000001</v>
      </c>
      <c r="CL1210" t="s">
        <v>132</v>
      </c>
      <c r="CM1210" t="s">
        <v>119</v>
      </c>
      <c r="CN1210" t="s">
        <v>133</v>
      </c>
      <c r="CP1210" t="s">
        <v>111</v>
      </c>
      <c r="CQ1210" t="s">
        <v>134</v>
      </c>
      <c r="CR1210" t="s">
        <v>111</v>
      </c>
      <c r="CS1210" t="s">
        <v>134</v>
      </c>
      <c r="CT1210" t="s">
        <v>119</v>
      </c>
      <c r="CU1210" t="s">
        <v>134</v>
      </c>
      <c r="CV1210" t="s">
        <v>119</v>
      </c>
      <c r="CW1210" t="s">
        <v>119</v>
      </c>
      <c r="CX1210">
        <v>16702334397</v>
      </c>
      <c r="CY1210" t="s">
        <v>4094</v>
      </c>
      <c r="CZ1210" t="s">
        <v>119</v>
      </c>
      <c r="DA1210" t="s">
        <v>134</v>
      </c>
      <c r="DB1210" t="s">
        <v>111</v>
      </c>
    </row>
    <row r="1211" spans="1:111" ht="15" customHeight="1" x14ac:dyDescent="0.25">
      <c r="A1211" t="s">
        <v>3620</v>
      </c>
      <c r="B1211" t="s">
        <v>193</v>
      </c>
      <c r="C1211" s="1">
        <v>44180.753201504631</v>
      </c>
      <c r="D1211" s="1">
        <v>44192</v>
      </c>
      <c r="E1211" t="s">
        <v>138</v>
      </c>
      <c r="F1211" s="1">
        <v>44332.833333333336</v>
      </c>
      <c r="G1211" t="s">
        <v>111</v>
      </c>
      <c r="H1211" t="s">
        <v>111</v>
      </c>
      <c r="I1211" t="s">
        <v>111</v>
      </c>
      <c r="J1211" t="s">
        <v>684</v>
      </c>
      <c r="K1211" t="s">
        <v>119</v>
      </c>
      <c r="L1211" t="s">
        <v>686</v>
      </c>
      <c r="M1211" t="s">
        <v>687</v>
      </c>
      <c r="N1211" t="s">
        <v>154</v>
      </c>
      <c r="O1211" t="s">
        <v>117</v>
      </c>
      <c r="P1211">
        <v>96950</v>
      </c>
      <c r="Q1211" t="s">
        <v>118</v>
      </c>
      <c r="R1211" t="s">
        <v>119</v>
      </c>
      <c r="S1211">
        <v>16702368202</v>
      </c>
      <c r="T1211">
        <v>3554</v>
      </c>
      <c r="U1211">
        <v>62211</v>
      </c>
      <c r="V1211" t="s">
        <v>120</v>
      </c>
      <c r="X1211" t="s">
        <v>688</v>
      </c>
      <c r="Y1211" t="s">
        <v>689</v>
      </c>
      <c r="Z1211" t="s">
        <v>690</v>
      </c>
      <c r="AA1211" t="s">
        <v>691</v>
      </c>
      <c r="AB1211" t="s">
        <v>686</v>
      </c>
      <c r="AC1211" t="s">
        <v>687</v>
      </c>
      <c r="AD1211" t="s">
        <v>154</v>
      </c>
      <c r="AE1211" t="s">
        <v>117</v>
      </c>
      <c r="AF1211">
        <v>96950</v>
      </c>
      <c r="AG1211" t="s">
        <v>118</v>
      </c>
      <c r="AH1211" t="s">
        <v>404</v>
      </c>
      <c r="AI1211">
        <v>16702368202</v>
      </c>
      <c r="AJ1211">
        <v>3554</v>
      </c>
      <c r="AK1211" t="s">
        <v>692</v>
      </c>
      <c r="BC1211" t="str">
        <f>"29-2011.00"</f>
        <v>29-2011.00</v>
      </c>
      <c r="BD1211" t="s">
        <v>1333</v>
      </c>
      <c r="BE1211" t="s">
        <v>1334</v>
      </c>
      <c r="BF1211" t="s">
        <v>1335</v>
      </c>
      <c r="BG1211">
        <v>1</v>
      </c>
      <c r="BI1211" s="1">
        <v>44334</v>
      </c>
      <c r="BJ1211" s="1">
        <v>44698</v>
      </c>
      <c r="BM1211">
        <v>40</v>
      </c>
      <c r="BN1211">
        <v>0</v>
      </c>
      <c r="BO1211">
        <v>8</v>
      </c>
      <c r="BP1211">
        <v>8</v>
      </c>
      <c r="BQ1211">
        <v>8</v>
      </c>
      <c r="BR1211">
        <v>8</v>
      </c>
      <c r="BS1211">
        <v>8</v>
      </c>
      <c r="BT1211">
        <v>0</v>
      </c>
      <c r="BU1211" t="str">
        <f>"7:30 AM"</f>
        <v>7:30 AM</v>
      </c>
      <c r="BV1211" t="str">
        <f>"4:30 PM"</f>
        <v>4:30 PM</v>
      </c>
      <c r="BW1211" t="s">
        <v>415</v>
      </c>
      <c r="BX1211">
        <v>0</v>
      </c>
      <c r="BY1211">
        <v>36</v>
      </c>
      <c r="BZ1211" t="s">
        <v>111</v>
      </c>
      <c r="CA1211">
        <v>0</v>
      </c>
      <c r="CB1211" t="s">
        <v>1336</v>
      </c>
      <c r="CC1211" t="s">
        <v>686</v>
      </c>
      <c r="CD1211" t="s">
        <v>687</v>
      </c>
      <c r="CE1211" t="s">
        <v>154</v>
      </c>
      <c r="CF1211" t="s">
        <v>117</v>
      </c>
      <c r="CG1211">
        <v>96950</v>
      </c>
      <c r="CH1211" s="3">
        <v>15.24</v>
      </c>
      <c r="CI1211" s="3">
        <v>23.57</v>
      </c>
      <c r="CJ1211" s="3">
        <v>22.86</v>
      </c>
      <c r="CK1211" s="3">
        <v>35.35</v>
      </c>
      <c r="CL1211" t="s">
        <v>132</v>
      </c>
      <c r="CM1211" t="s">
        <v>3621</v>
      </c>
      <c r="CN1211" t="s">
        <v>133</v>
      </c>
      <c r="CP1211" t="s">
        <v>111</v>
      </c>
      <c r="CQ1211" t="s">
        <v>134</v>
      </c>
      <c r="CR1211" t="s">
        <v>111</v>
      </c>
      <c r="CS1211" t="s">
        <v>134</v>
      </c>
      <c r="CT1211" t="s">
        <v>119</v>
      </c>
      <c r="CU1211" t="s">
        <v>134</v>
      </c>
      <c r="CV1211" t="s">
        <v>119</v>
      </c>
      <c r="CW1211" t="s">
        <v>698</v>
      </c>
      <c r="CX1211">
        <v>16702368202</v>
      </c>
      <c r="CY1211" t="s">
        <v>699</v>
      </c>
      <c r="CZ1211" t="s">
        <v>700</v>
      </c>
      <c r="DA1211" t="s">
        <v>134</v>
      </c>
      <c r="DB1211" t="s">
        <v>111</v>
      </c>
      <c r="DC1211" t="s">
        <v>526</v>
      </c>
      <c r="DD1211" t="s">
        <v>701</v>
      </c>
      <c r="DE1211" t="s">
        <v>702</v>
      </c>
      <c r="DF1211" t="s">
        <v>684</v>
      </c>
      <c r="DG1211" t="s">
        <v>703</v>
      </c>
    </row>
    <row r="1212" spans="1:111" ht="15" customHeight="1" x14ac:dyDescent="0.25">
      <c r="A1212" t="s">
        <v>7206</v>
      </c>
      <c r="B1212" t="s">
        <v>137</v>
      </c>
      <c r="C1212" s="1">
        <v>44180.934026041665</v>
      </c>
      <c r="D1212" s="1">
        <v>44216</v>
      </c>
      <c r="E1212" t="s">
        <v>138</v>
      </c>
      <c r="F1212" s="1">
        <v>44268.791666666664</v>
      </c>
      <c r="G1212" t="s">
        <v>111</v>
      </c>
      <c r="H1212" t="s">
        <v>111</v>
      </c>
      <c r="I1212" t="s">
        <v>111</v>
      </c>
      <c r="J1212" t="s">
        <v>7207</v>
      </c>
      <c r="K1212" t="s">
        <v>7208</v>
      </c>
      <c r="L1212" t="s">
        <v>7209</v>
      </c>
      <c r="M1212" t="s">
        <v>7210</v>
      </c>
      <c r="N1212" t="s">
        <v>154</v>
      </c>
      <c r="O1212" t="s">
        <v>117</v>
      </c>
      <c r="P1212">
        <v>96950</v>
      </c>
      <c r="Q1212" t="s">
        <v>118</v>
      </c>
      <c r="S1212">
        <v>16702340696</v>
      </c>
      <c r="U1212">
        <v>452210</v>
      </c>
      <c r="V1212" t="s">
        <v>120</v>
      </c>
      <c r="X1212" t="s">
        <v>7211</v>
      </c>
      <c r="Y1212" t="s">
        <v>7212</v>
      </c>
      <c r="AA1212" t="s">
        <v>598</v>
      </c>
      <c r="AB1212" t="s">
        <v>7209</v>
      </c>
      <c r="AC1212" t="s">
        <v>7210</v>
      </c>
      <c r="AD1212" t="s">
        <v>154</v>
      </c>
      <c r="AE1212" t="s">
        <v>117</v>
      </c>
      <c r="AF1212">
        <v>96950</v>
      </c>
      <c r="AG1212" t="s">
        <v>118</v>
      </c>
      <c r="AI1212">
        <v>16702340696</v>
      </c>
      <c r="AK1212" t="s">
        <v>7213</v>
      </c>
      <c r="BC1212" t="str">
        <f>"49-2097.00"</f>
        <v>49-2097.00</v>
      </c>
      <c r="BD1212" t="s">
        <v>5632</v>
      </c>
      <c r="BE1212" t="s">
        <v>7214</v>
      </c>
      <c r="BF1212" t="s">
        <v>7215</v>
      </c>
      <c r="BG1212">
        <v>1</v>
      </c>
      <c r="BH1212">
        <v>1</v>
      </c>
      <c r="BI1212" s="1">
        <v>44270</v>
      </c>
      <c r="BJ1212" s="1">
        <v>44634</v>
      </c>
      <c r="BK1212" s="1">
        <v>44270</v>
      </c>
      <c r="BL1212" s="1">
        <v>44634</v>
      </c>
      <c r="BM1212">
        <v>35</v>
      </c>
      <c r="BN1212">
        <v>0</v>
      </c>
      <c r="BO1212">
        <v>7</v>
      </c>
      <c r="BP1212">
        <v>7</v>
      </c>
      <c r="BQ1212">
        <v>7</v>
      </c>
      <c r="BR1212">
        <v>7</v>
      </c>
      <c r="BS1212">
        <v>7</v>
      </c>
      <c r="BT1212">
        <v>0</v>
      </c>
      <c r="BU1212" t="str">
        <f>"11:00 AM"</f>
        <v>11:00 AM</v>
      </c>
      <c r="BV1212" t="str">
        <f>"7:00 PM"</f>
        <v>7:00 PM</v>
      </c>
      <c r="BW1212" t="s">
        <v>128</v>
      </c>
      <c r="BX1212">
        <v>0</v>
      </c>
      <c r="BY1212">
        <v>24</v>
      </c>
      <c r="BZ1212" t="s">
        <v>111</v>
      </c>
      <c r="CA1212">
        <v>0</v>
      </c>
      <c r="CB1212" t="s">
        <v>7216</v>
      </c>
      <c r="CC1212" t="s">
        <v>7217</v>
      </c>
      <c r="CD1212" t="s">
        <v>544</v>
      </c>
      <c r="CE1212" t="s">
        <v>154</v>
      </c>
      <c r="CF1212" t="s">
        <v>117</v>
      </c>
      <c r="CG1212">
        <v>96950</v>
      </c>
      <c r="CH1212" s="3">
        <v>14.63</v>
      </c>
      <c r="CI1212" s="3">
        <v>14.63</v>
      </c>
      <c r="CJ1212" s="3">
        <v>0</v>
      </c>
      <c r="CK1212" s="3">
        <v>0</v>
      </c>
      <c r="CL1212" t="s">
        <v>132</v>
      </c>
      <c r="CM1212" t="s">
        <v>286</v>
      </c>
      <c r="CN1212" t="s">
        <v>133</v>
      </c>
      <c r="CP1212" t="s">
        <v>111</v>
      </c>
      <c r="CQ1212" t="s">
        <v>134</v>
      </c>
      <c r="CR1212" t="s">
        <v>111</v>
      </c>
      <c r="CS1212" t="s">
        <v>111</v>
      </c>
      <c r="CT1212" t="s">
        <v>119</v>
      </c>
      <c r="CU1212" t="s">
        <v>134</v>
      </c>
      <c r="CV1212" t="s">
        <v>119</v>
      </c>
      <c r="CW1212" t="s">
        <v>268</v>
      </c>
      <c r="CX1212">
        <v>16702340696</v>
      </c>
      <c r="CY1212" t="s">
        <v>7213</v>
      </c>
      <c r="CZ1212" t="s">
        <v>119</v>
      </c>
      <c r="DA1212" t="s">
        <v>134</v>
      </c>
      <c r="DB1212" t="s">
        <v>111</v>
      </c>
    </row>
    <row r="1213" spans="1:111" ht="15" customHeight="1" x14ac:dyDescent="0.25">
      <c r="A1213" t="s">
        <v>3534</v>
      </c>
      <c r="B1213" t="s">
        <v>109</v>
      </c>
      <c r="C1213" s="1">
        <v>44180.946838425923</v>
      </c>
      <c r="D1213" s="1">
        <v>44228</v>
      </c>
      <c r="E1213" t="s">
        <v>138</v>
      </c>
      <c r="F1213" s="1">
        <v>44227.791666666664</v>
      </c>
      <c r="G1213" t="s">
        <v>111</v>
      </c>
      <c r="H1213" t="s">
        <v>111</v>
      </c>
      <c r="I1213" t="s">
        <v>111</v>
      </c>
      <c r="J1213" t="s">
        <v>1117</v>
      </c>
      <c r="K1213" t="s">
        <v>1118</v>
      </c>
      <c r="L1213" t="s">
        <v>1892</v>
      </c>
      <c r="M1213" t="s">
        <v>1119</v>
      </c>
      <c r="N1213" t="s">
        <v>116</v>
      </c>
      <c r="O1213" t="s">
        <v>117</v>
      </c>
      <c r="P1213">
        <v>96950</v>
      </c>
      <c r="Q1213" t="s">
        <v>118</v>
      </c>
      <c r="R1213" t="s">
        <v>119</v>
      </c>
      <c r="S1213">
        <v>16703236877</v>
      </c>
      <c r="U1213">
        <v>62161</v>
      </c>
      <c r="V1213" t="s">
        <v>120</v>
      </c>
      <c r="X1213" t="s">
        <v>405</v>
      </c>
      <c r="Y1213" t="s">
        <v>406</v>
      </c>
      <c r="Z1213" t="s">
        <v>407</v>
      </c>
      <c r="AA1213" t="s">
        <v>123</v>
      </c>
      <c r="AB1213" t="s">
        <v>408</v>
      </c>
      <c r="AD1213" t="s">
        <v>409</v>
      </c>
      <c r="AE1213" t="s">
        <v>410</v>
      </c>
      <c r="AF1213">
        <v>96931</v>
      </c>
      <c r="AG1213" t="s">
        <v>118</v>
      </c>
      <c r="AH1213" t="s">
        <v>119</v>
      </c>
      <c r="AI1213">
        <v>16716498746</v>
      </c>
      <c r="AJ1213">
        <v>203</v>
      </c>
      <c r="AK1213" t="s">
        <v>411</v>
      </c>
      <c r="BC1213" t="str">
        <f>"29-1141.00"</f>
        <v>29-1141.00</v>
      </c>
      <c r="BD1213" t="s">
        <v>2087</v>
      </c>
      <c r="BE1213" t="s">
        <v>3535</v>
      </c>
      <c r="BF1213" t="s">
        <v>3536</v>
      </c>
      <c r="BG1213">
        <v>5</v>
      </c>
      <c r="BI1213" s="1">
        <v>44228</v>
      </c>
      <c r="BJ1213" s="1">
        <v>44592</v>
      </c>
      <c r="BM1213">
        <v>40</v>
      </c>
      <c r="BN1213">
        <v>0</v>
      </c>
      <c r="BO1213">
        <v>8</v>
      </c>
      <c r="BP1213">
        <v>8</v>
      </c>
      <c r="BQ1213">
        <v>8</v>
      </c>
      <c r="BR1213">
        <v>8</v>
      </c>
      <c r="BS1213">
        <v>5</v>
      </c>
      <c r="BT1213">
        <v>3</v>
      </c>
      <c r="BU1213" t="str">
        <f>"8:30 AM"</f>
        <v>8:30 AM</v>
      </c>
      <c r="BV1213" t="str">
        <f>"5:30 PM"</f>
        <v>5:30 PM</v>
      </c>
      <c r="BW1213" t="s">
        <v>349</v>
      </c>
      <c r="BX1213">
        <v>0</v>
      </c>
      <c r="BY1213">
        <v>0</v>
      </c>
      <c r="BZ1213" t="s">
        <v>111</v>
      </c>
      <c r="CA1213">
        <v>0</v>
      </c>
      <c r="CB1213" s="2" t="s">
        <v>3537</v>
      </c>
      <c r="CC1213" t="s">
        <v>1892</v>
      </c>
      <c r="CD1213" t="s">
        <v>3538</v>
      </c>
      <c r="CE1213" t="s">
        <v>116</v>
      </c>
      <c r="CF1213" t="s">
        <v>117</v>
      </c>
      <c r="CG1213">
        <v>96950</v>
      </c>
      <c r="CH1213" s="3">
        <v>22.19</v>
      </c>
      <c r="CI1213" s="3">
        <v>22.19</v>
      </c>
      <c r="CL1213" t="s">
        <v>132</v>
      </c>
      <c r="CN1213" t="s">
        <v>133</v>
      </c>
      <c r="CP1213" t="s">
        <v>111</v>
      </c>
      <c r="CQ1213" t="s">
        <v>134</v>
      </c>
      <c r="CR1213" t="s">
        <v>111</v>
      </c>
      <c r="CS1213" t="s">
        <v>111</v>
      </c>
      <c r="CT1213" t="s">
        <v>119</v>
      </c>
      <c r="CU1213" t="s">
        <v>134</v>
      </c>
      <c r="CV1213" t="s">
        <v>119</v>
      </c>
      <c r="CW1213" t="s">
        <v>418</v>
      </c>
      <c r="CX1213">
        <v>16703236877</v>
      </c>
      <c r="CY1213" t="s">
        <v>419</v>
      </c>
      <c r="CZ1213" t="s">
        <v>119</v>
      </c>
      <c r="DA1213" t="s">
        <v>134</v>
      </c>
      <c r="DB1213" t="s">
        <v>111</v>
      </c>
    </row>
    <row r="1214" spans="1:111" ht="15" customHeight="1" x14ac:dyDescent="0.25">
      <c r="A1214" t="s">
        <v>9324</v>
      </c>
      <c r="B1214" t="s">
        <v>137</v>
      </c>
      <c r="C1214" s="1">
        <v>44181.024316898147</v>
      </c>
      <c r="D1214" s="1">
        <v>44223</v>
      </c>
      <c r="E1214" t="s">
        <v>110</v>
      </c>
      <c r="G1214" t="s">
        <v>111</v>
      </c>
      <c r="H1214" t="s">
        <v>111</v>
      </c>
      <c r="I1214" t="s">
        <v>111</v>
      </c>
      <c r="J1214" t="s">
        <v>967</v>
      </c>
      <c r="K1214" t="s">
        <v>968</v>
      </c>
      <c r="L1214" t="s">
        <v>969</v>
      </c>
      <c r="M1214" t="s">
        <v>970</v>
      </c>
      <c r="N1214" t="s">
        <v>116</v>
      </c>
      <c r="O1214" t="s">
        <v>117</v>
      </c>
      <c r="P1214">
        <v>96950</v>
      </c>
      <c r="Q1214" t="s">
        <v>118</v>
      </c>
      <c r="R1214" t="s">
        <v>404</v>
      </c>
      <c r="S1214">
        <v>16702350823</v>
      </c>
      <c r="U1214">
        <v>236116</v>
      </c>
      <c r="V1214" t="s">
        <v>120</v>
      </c>
      <c r="X1214" t="s">
        <v>971</v>
      </c>
      <c r="Y1214" t="s">
        <v>972</v>
      </c>
      <c r="Z1214" t="s">
        <v>973</v>
      </c>
      <c r="AA1214" t="s">
        <v>711</v>
      </c>
      <c r="AB1214" t="s">
        <v>969</v>
      </c>
      <c r="AC1214" t="s">
        <v>974</v>
      </c>
      <c r="AD1214" t="s">
        <v>116</v>
      </c>
      <c r="AE1214" t="s">
        <v>117</v>
      </c>
      <c r="AF1214">
        <v>96950</v>
      </c>
      <c r="AG1214" t="s">
        <v>118</v>
      </c>
      <c r="AH1214" t="s">
        <v>404</v>
      </c>
      <c r="AI1214">
        <v>16702350823</v>
      </c>
      <c r="AK1214" t="s">
        <v>975</v>
      </c>
      <c r="BC1214" t="str">
        <f>"49-9071.00"</f>
        <v>49-9071.00</v>
      </c>
      <c r="BD1214" t="s">
        <v>125</v>
      </c>
      <c r="BE1214" t="s">
        <v>976</v>
      </c>
      <c r="BF1214" t="s">
        <v>977</v>
      </c>
      <c r="BG1214">
        <v>5</v>
      </c>
      <c r="BH1214">
        <v>5</v>
      </c>
      <c r="BI1214" s="1">
        <v>44271</v>
      </c>
      <c r="BJ1214" s="1">
        <v>44635</v>
      </c>
      <c r="BK1214" s="1">
        <v>44271</v>
      </c>
      <c r="BL1214" s="1">
        <v>44635</v>
      </c>
      <c r="BM1214">
        <v>35</v>
      </c>
      <c r="BN1214">
        <v>0</v>
      </c>
      <c r="BO1214">
        <v>7</v>
      </c>
      <c r="BP1214">
        <v>7</v>
      </c>
      <c r="BQ1214">
        <v>7</v>
      </c>
      <c r="BR1214">
        <v>7</v>
      </c>
      <c r="BS1214">
        <v>7</v>
      </c>
      <c r="BT1214">
        <v>0</v>
      </c>
      <c r="BU1214" t="str">
        <f>"8:00 AM"</f>
        <v>8:00 AM</v>
      </c>
      <c r="BV1214" t="str">
        <f>"5:00 PM"</f>
        <v>5:00 PM</v>
      </c>
      <c r="BW1214" t="s">
        <v>128</v>
      </c>
      <c r="BX1214">
        <v>0</v>
      </c>
      <c r="BY1214">
        <v>12</v>
      </c>
      <c r="BZ1214" t="s">
        <v>111</v>
      </c>
      <c r="CA1214">
        <v>0</v>
      </c>
      <c r="CB1214" t="s">
        <v>404</v>
      </c>
      <c r="CC1214" t="s">
        <v>970</v>
      </c>
      <c r="CD1214" t="s">
        <v>970</v>
      </c>
      <c r="CE1214" t="s">
        <v>116</v>
      </c>
      <c r="CF1214" t="s">
        <v>117</v>
      </c>
      <c r="CG1214">
        <v>96950</v>
      </c>
      <c r="CH1214" s="3">
        <v>8.7100000000000009</v>
      </c>
      <c r="CI1214" s="3">
        <v>9</v>
      </c>
      <c r="CJ1214" s="3">
        <v>13.07</v>
      </c>
      <c r="CK1214" s="3">
        <v>13.5</v>
      </c>
      <c r="CL1214" t="s">
        <v>132</v>
      </c>
      <c r="CM1214" t="s">
        <v>404</v>
      </c>
      <c r="CN1214" t="s">
        <v>133</v>
      </c>
      <c r="CP1214" t="s">
        <v>111</v>
      </c>
      <c r="CQ1214" t="s">
        <v>134</v>
      </c>
      <c r="CR1214" t="s">
        <v>111</v>
      </c>
      <c r="CS1214" t="s">
        <v>134</v>
      </c>
      <c r="CT1214" t="s">
        <v>119</v>
      </c>
      <c r="CU1214" t="s">
        <v>134</v>
      </c>
      <c r="CV1214" t="s">
        <v>119</v>
      </c>
      <c r="CW1214" t="s">
        <v>404</v>
      </c>
      <c r="CX1214">
        <v>16702350823</v>
      </c>
      <c r="CY1214" t="s">
        <v>978</v>
      </c>
      <c r="CZ1214" t="s">
        <v>236</v>
      </c>
      <c r="DA1214" t="s">
        <v>134</v>
      </c>
      <c r="DB1214" t="s">
        <v>111</v>
      </c>
    </row>
    <row r="1215" spans="1:111" ht="15" customHeight="1" x14ac:dyDescent="0.25">
      <c r="A1215" t="s">
        <v>6213</v>
      </c>
      <c r="B1215" t="s">
        <v>137</v>
      </c>
      <c r="C1215" s="1">
        <v>44181.028164699077</v>
      </c>
      <c r="D1215" s="1">
        <v>44225</v>
      </c>
      <c r="E1215" t="s">
        <v>110</v>
      </c>
      <c r="G1215" t="s">
        <v>134</v>
      </c>
      <c r="H1215" t="s">
        <v>111</v>
      </c>
      <c r="I1215" t="s">
        <v>111</v>
      </c>
      <c r="J1215" t="s">
        <v>967</v>
      </c>
      <c r="K1215" t="s">
        <v>968</v>
      </c>
      <c r="L1215" t="s">
        <v>969</v>
      </c>
      <c r="M1215" t="s">
        <v>970</v>
      </c>
      <c r="N1215" t="s">
        <v>116</v>
      </c>
      <c r="O1215" t="s">
        <v>117</v>
      </c>
      <c r="P1215">
        <v>96950</v>
      </c>
      <c r="Q1215" t="s">
        <v>118</v>
      </c>
      <c r="R1215" t="s">
        <v>404</v>
      </c>
      <c r="S1215">
        <v>16702350823</v>
      </c>
      <c r="U1215">
        <v>236116</v>
      </c>
      <c r="V1215" t="s">
        <v>120</v>
      </c>
      <c r="X1215" t="s">
        <v>971</v>
      </c>
      <c r="Y1215" t="s">
        <v>972</v>
      </c>
      <c r="Z1215" t="s">
        <v>973</v>
      </c>
      <c r="AA1215" t="s">
        <v>711</v>
      </c>
      <c r="AB1215" t="s">
        <v>969</v>
      </c>
      <c r="AC1215" t="s">
        <v>974</v>
      </c>
      <c r="AD1215" t="s">
        <v>116</v>
      </c>
      <c r="AE1215" t="s">
        <v>117</v>
      </c>
      <c r="AF1215">
        <v>96950</v>
      </c>
      <c r="AG1215" t="s">
        <v>118</v>
      </c>
      <c r="AH1215" t="s">
        <v>404</v>
      </c>
      <c r="AI1215">
        <v>16702350823</v>
      </c>
      <c r="AK1215" t="s">
        <v>975</v>
      </c>
      <c r="BC1215" t="str">
        <f>"49-9071.00"</f>
        <v>49-9071.00</v>
      </c>
      <c r="BD1215" t="s">
        <v>125</v>
      </c>
      <c r="BE1215" t="s">
        <v>976</v>
      </c>
      <c r="BF1215" t="s">
        <v>977</v>
      </c>
      <c r="BG1215">
        <v>2</v>
      </c>
      <c r="BH1215">
        <v>2</v>
      </c>
      <c r="BI1215" s="1">
        <v>44271</v>
      </c>
      <c r="BJ1215" s="1">
        <v>45366</v>
      </c>
      <c r="BK1215" s="1">
        <v>44271</v>
      </c>
      <c r="BL1215" s="1">
        <v>45366</v>
      </c>
      <c r="BM1215">
        <v>35</v>
      </c>
      <c r="BN1215">
        <v>0</v>
      </c>
      <c r="BO1215">
        <v>7</v>
      </c>
      <c r="BP1215">
        <v>7</v>
      </c>
      <c r="BQ1215">
        <v>7</v>
      </c>
      <c r="BR1215">
        <v>7</v>
      </c>
      <c r="BS1215">
        <v>7</v>
      </c>
      <c r="BT1215">
        <v>0</v>
      </c>
      <c r="BU1215" t="str">
        <f>"8:00 AM"</f>
        <v>8:00 AM</v>
      </c>
      <c r="BV1215" t="str">
        <f>"5:00 PM"</f>
        <v>5:00 PM</v>
      </c>
      <c r="BW1215" t="s">
        <v>128</v>
      </c>
      <c r="BX1215">
        <v>0</v>
      </c>
      <c r="BY1215">
        <v>12</v>
      </c>
      <c r="BZ1215" t="s">
        <v>111</v>
      </c>
      <c r="CA1215">
        <v>0</v>
      </c>
      <c r="CB1215" t="s">
        <v>404</v>
      </c>
      <c r="CC1215" t="s">
        <v>970</v>
      </c>
      <c r="CE1215" t="s">
        <v>116</v>
      </c>
      <c r="CF1215" t="s">
        <v>117</v>
      </c>
      <c r="CG1215">
        <v>96950</v>
      </c>
      <c r="CH1215" s="3">
        <v>8.7100000000000009</v>
      </c>
      <c r="CI1215" s="3">
        <v>9</v>
      </c>
      <c r="CJ1215" s="3">
        <v>13.07</v>
      </c>
      <c r="CK1215" s="3">
        <v>13.5</v>
      </c>
      <c r="CL1215" t="s">
        <v>132</v>
      </c>
      <c r="CM1215" t="s">
        <v>404</v>
      </c>
      <c r="CN1215" t="s">
        <v>133</v>
      </c>
      <c r="CP1215" t="s">
        <v>111</v>
      </c>
      <c r="CQ1215" t="s">
        <v>134</v>
      </c>
      <c r="CR1215" t="s">
        <v>111</v>
      </c>
      <c r="CS1215" t="s">
        <v>134</v>
      </c>
      <c r="CT1215" t="s">
        <v>119</v>
      </c>
      <c r="CU1215" t="s">
        <v>134</v>
      </c>
      <c r="CV1215" t="s">
        <v>119</v>
      </c>
      <c r="CW1215" t="s">
        <v>404</v>
      </c>
      <c r="CX1215">
        <v>16702350823</v>
      </c>
      <c r="CY1215" t="s">
        <v>978</v>
      </c>
      <c r="CZ1215" t="s">
        <v>236</v>
      </c>
      <c r="DA1215" t="s">
        <v>134</v>
      </c>
      <c r="DB1215" t="s">
        <v>111</v>
      </c>
    </row>
    <row r="1216" spans="1:111" ht="15" customHeight="1" x14ac:dyDescent="0.25">
      <c r="A1216" t="s">
        <v>6144</v>
      </c>
      <c r="B1216" t="s">
        <v>137</v>
      </c>
      <c r="C1216" s="1">
        <v>44181.061185763887</v>
      </c>
      <c r="D1216" s="1">
        <v>44223</v>
      </c>
      <c r="E1216" t="s">
        <v>110</v>
      </c>
      <c r="G1216" t="s">
        <v>111</v>
      </c>
      <c r="H1216" t="s">
        <v>111</v>
      </c>
      <c r="I1216" t="s">
        <v>111</v>
      </c>
      <c r="J1216" t="s">
        <v>877</v>
      </c>
      <c r="K1216" t="s">
        <v>119</v>
      </c>
      <c r="L1216" t="s">
        <v>878</v>
      </c>
      <c r="M1216" t="s">
        <v>882</v>
      </c>
      <c r="N1216" t="s">
        <v>545</v>
      </c>
      <c r="O1216" t="s">
        <v>117</v>
      </c>
      <c r="P1216">
        <v>96952</v>
      </c>
      <c r="Q1216" t="s">
        <v>118</v>
      </c>
      <c r="R1216" t="s">
        <v>119</v>
      </c>
      <c r="S1216">
        <v>16704339989</v>
      </c>
      <c r="U1216">
        <v>481111</v>
      </c>
      <c r="V1216" t="s">
        <v>120</v>
      </c>
      <c r="X1216" t="s">
        <v>3077</v>
      </c>
      <c r="Y1216" t="s">
        <v>881</v>
      </c>
      <c r="Z1216" t="s">
        <v>596</v>
      </c>
      <c r="AA1216" t="s">
        <v>3078</v>
      </c>
      <c r="AB1216" t="s">
        <v>878</v>
      </c>
      <c r="AC1216" t="s">
        <v>882</v>
      </c>
      <c r="AD1216" t="s">
        <v>545</v>
      </c>
      <c r="AE1216" t="s">
        <v>117</v>
      </c>
      <c r="AF1216">
        <v>96952</v>
      </c>
      <c r="AG1216" t="s">
        <v>118</v>
      </c>
      <c r="AH1216" t="s">
        <v>119</v>
      </c>
      <c r="AI1216">
        <v>16704339989</v>
      </c>
      <c r="AK1216" t="s">
        <v>883</v>
      </c>
      <c r="BC1216" t="str">
        <f>"49-3011.00"</f>
        <v>49-3011.00</v>
      </c>
      <c r="BD1216" t="s">
        <v>3079</v>
      </c>
      <c r="BE1216" t="s">
        <v>3080</v>
      </c>
      <c r="BF1216" t="s">
        <v>3081</v>
      </c>
      <c r="BG1216">
        <v>2</v>
      </c>
      <c r="BH1216">
        <v>2</v>
      </c>
      <c r="BI1216" s="1">
        <v>44228</v>
      </c>
      <c r="BJ1216" s="1">
        <v>44592</v>
      </c>
      <c r="BK1216" s="1">
        <v>44228</v>
      </c>
      <c r="BL1216" s="1">
        <v>44592</v>
      </c>
      <c r="BM1216">
        <v>40</v>
      </c>
      <c r="BN1216">
        <v>0</v>
      </c>
      <c r="BO1216">
        <v>8</v>
      </c>
      <c r="BP1216">
        <v>8</v>
      </c>
      <c r="BQ1216">
        <v>8</v>
      </c>
      <c r="BR1216">
        <v>8</v>
      </c>
      <c r="BS1216">
        <v>8</v>
      </c>
      <c r="BT1216">
        <v>0</v>
      </c>
      <c r="BU1216" t="str">
        <f>"8:00 AM"</f>
        <v>8:00 AM</v>
      </c>
      <c r="BV1216" t="str">
        <f>"5:00 PM"</f>
        <v>5:00 PM</v>
      </c>
      <c r="BW1216" t="s">
        <v>128</v>
      </c>
      <c r="BX1216">
        <v>0</v>
      </c>
      <c r="BY1216">
        <v>24</v>
      </c>
      <c r="BZ1216" t="s">
        <v>111</v>
      </c>
      <c r="CA1216">
        <v>0</v>
      </c>
      <c r="CB1216" t="s">
        <v>6145</v>
      </c>
      <c r="CC1216" t="s">
        <v>878</v>
      </c>
      <c r="CD1216" t="s">
        <v>882</v>
      </c>
      <c r="CE1216" t="s">
        <v>545</v>
      </c>
      <c r="CF1216" t="s">
        <v>117</v>
      </c>
      <c r="CG1216">
        <v>96952</v>
      </c>
      <c r="CH1216" s="3">
        <v>10.67</v>
      </c>
      <c r="CI1216" s="3">
        <v>15.63</v>
      </c>
      <c r="CJ1216" s="3">
        <v>0</v>
      </c>
      <c r="CK1216" s="3">
        <v>0</v>
      </c>
      <c r="CL1216" t="s">
        <v>132</v>
      </c>
      <c r="CM1216" t="s">
        <v>119</v>
      </c>
      <c r="CN1216" t="s">
        <v>133</v>
      </c>
      <c r="CP1216" t="s">
        <v>111</v>
      </c>
      <c r="CQ1216" t="s">
        <v>134</v>
      </c>
      <c r="CR1216" t="s">
        <v>111</v>
      </c>
      <c r="CS1216" t="s">
        <v>111</v>
      </c>
      <c r="CT1216" t="s">
        <v>134</v>
      </c>
      <c r="CU1216" t="s">
        <v>134</v>
      </c>
      <c r="CV1216" t="s">
        <v>119</v>
      </c>
      <c r="CW1216" t="s">
        <v>6146</v>
      </c>
      <c r="CX1216">
        <v>16704339989</v>
      </c>
      <c r="CY1216" t="s">
        <v>888</v>
      </c>
      <c r="CZ1216" t="s">
        <v>889</v>
      </c>
      <c r="DA1216" t="s">
        <v>134</v>
      </c>
      <c r="DB1216" t="s">
        <v>111</v>
      </c>
    </row>
    <row r="1217" spans="1:111" ht="15" customHeight="1" x14ac:dyDescent="0.25">
      <c r="A1217" t="s">
        <v>8065</v>
      </c>
      <c r="B1217" t="s">
        <v>137</v>
      </c>
      <c r="C1217" s="1">
        <v>44181.065137847225</v>
      </c>
      <c r="D1217" s="1">
        <v>44211</v>
      </c>
      <c r="E1217" t="s">
        <v>138</v>
      </c>
      <c r="F1217" s="1">
        <v>44103.833333333336</v>
      </c>
      <c r="G1217" t="s">
        <v>111</v>
      </c>
      <c r="H1217" t="s">
        <v>111</v>
      </c>
      <c r="I1217" t="s">
        <v>111</v>
      </c>
      <c r="J1217" t="s">
        <v>4300</v>
      </c>
      <c r="K1217" t="s">
        <v>7722</v>
      </c>
      <c r="L1217" t="s">
        <v>8066</v>
      </c>
      <c r="N1217" t="s">
        <v>116</v>
      </c>
      <c r="O1217" t="s">
        <v>117</v>
      </c>
      <c r="P1217">
        <v>96950</v>
      </c>
      <c r="Q1217" t="s">
        <v>118</v>
      </c>
      <c r="S1217">
        <v>16702356678</v>
      </c>
      <c r="U1217">
        <v>236115</v>
      </c>
      <c r="V1217" t="s">
        <v>120</v>
      </c>
      <c r="X1217" t="s">
        <v>8067</v>
      </c>
      <c r="Y1217" t="s">
        <v>8068</v>
      </c>
      <c r="AA1217" t="s">
        <v>123</v>
      </c>
      <c r="AB1217" t="s">
        <v>8069</v>
      </c>
      <c r="AD1217" t="s">
        <v>116</v>
      </c>
      <c r="AE1217" t="s">
        <v>117</v>
      </c>
      <c r="AF1217">
        <v>96950</v>
      </c>
      <c r="AG1217" t="s">
        <v>118</v>
      </c>
      <c r="AI1217">
        <v>16702356678</v>
      </c>
      <c r="AK1217" t="s">
        <v>8070</v>
      </c>
      <c r="BC1217" t="str">
        <f>"17-3012.02"</f>
        <v>17-3012.02</v>
      </c>
      <c r="BD1217" t="s">
        <v>8071</v>
      </c>
      <c r="BE1217" t="s">
        <v>8072</v>
      </c>
      <c r="BF1217" t="s">
        <v>8073</v>
      </c>
      <c r="BG1217">
        <v>1</v>
      </c>
      <c r="BH1217">
        <v>1</v>
      </c>
      <c r="BI1217" s="1">
        <v>44105</v>
      </c>
      <c r="BJ1217" s="1">
        <v>44469</v>
      </c>
      <c r="BK1217" s="1">
        <v>44211</v>
      </c>
      <c r="BL1217" s="1">
        <v>44469</v>
      </c>
      <c r="BM1217">
        <v>35</v>
      </c>
      <c r="BN1217">
        <v>0</v>
      </c>
      <c r="BO1217">
        <v>7</v>
      </c>
      <c r="BP1217">
        <v>7</v>
      </c>
      <c r="BQ1217">
        <v>7</v>
      </c>
      <c r="BR1217">
        <v>7</v>
      </c>
      <c r="BS1217">
        <v>7</v>
      </c>
      <c r="BT1217">
        <v>0</v>
      </c>
      <c r="BU1217" t="str">
        <f>"9:00 AM"</f>
        <v>9:00 AM</v>
      </c>
      <c r="BV1217" t="str">
        <f>"5:00 PM"</f>
        <v>5:00 PM</v>
      </c>
      <c r="BW1217" t="s">
        <v>349</v>
      </c>
      <c r="BX1217">
        <v>0</v>
      </c>
      <c r="BY1217">
        <v>12</v>
      </c>
      <c r="BZ1217" t="s">
        <v>111</v>
      </c>
      <c r="CA1217">
        <v>0</v>
      </c>
      <c r="CB1217" t="s">
        <v>914</v>
      </c>
      <c r="CC1217" t="s">
        <v>8066</v>
      </c>
      <c r="CE1217" t="s">
        <v>116</v>
      </c>
      <c r="CF1217" t="s">
        <v>117</v>
      </c>
      <c r="CG1217">
        <v>96950</v>
      </c>
      <c r="CH1217" s="3">
        <v>15.86</v>
      </c>
      <c r="CI1217" s="3">
        <v>15.86</v>
      </c>
      <c r="CJ1217" s="3">
        <v>23.79</v>
      </c>
      <c r="CK1217" s="3">
        <v>23.79</v>
      </c>
      <c r="CL1217" t="s">
        <v>132</v>
      </c>
      <c r="CN1217" t="s">
        <v>133</v>
      </c>
      <c r="CP1217" t="s">
        <v>111</v>
      </c>
      <c r="CQ1217" t="s">
        <v>134</v>
      </c>
      <c r="CR1217" t="s">
        <v>111</v>
      </c>
      <c r="CS1217" t="s">
        <v>134</v>
      </c>
      <c r="CT1217" t="s">
        <v>119</v>
      </c>
      <c r="CU1217" t="s">
        <v>134</v>
      </c>
      <c r="CV1217" t="s">
        <v>119</v>
      </c>
      <c r="CW1217" t="s">
        <v>915</v>
      </c>
      <c r="CX1217">
        <v>16702356678</v>
      </c>
      <c r="CY1217" t="s">
        <v>8070</v>
      </c>
      <c r="CZ1217" t="s">
        <v>119</v>
      </c>
      <c r="DA1217" t="s">
        <v>134</v>
      </c>
      <c r="DB1217" t="s">
        <v>111</v>
      </c>
      <c r="DC1217" t="s">
        <v>8067</v>
      </c>
      <c r="DD1217" t="s">
        <v>8068</v>
      </c>
      <c r="DF1217" t="s">
        <v>4300</v>
      </c>
      <c r="DG1217" t="s">
        <v>8070</v>
      </c>
    </row>
    <row r="1218" spans="1:111" ht="15" customHeight="1" x14ac:dyDescent="0.25">
      <c r="A1218" t="s">
        <v>4500</v>
      </c>
      <c r="B1218" t="s">
        <v>109</v>
      </c>
      <c r="C1218" s="1">
        <v>44181.548014351851</v>
      </c>
      <c r="D1218" s="1">
        <v>44256</v>
      </c>
      <c r="E1218" t="s">
        <v>110</v>
      </c>
      <c r="G1218" t="s">
        <v>111</v>
      </c>
      <c r="H1218" t="s">
        <v>111</v>
      </c>
      <c r="I1218" t="s">
        <v>111</v>
      </c>
      <c r="J1218" t="s">
        <v>4501</v>
      </c>
      <c r="K1218" t="s">
        <v>4502</v>
      </c>
      <c r="L1218" t="s">
        <v>4503</v>
      </c>
      <c r="N1218" t="s">
        <v>154</v>
      </c>
      <c r="O1218" t="s">
        <v>117</v>
      </c>
      <c r="P1218">
        <v>96950</v>
      </c>
      <c r="Q1218" t="s">
        <v>118</v>
      </c>
      <c r="S1218">
        <v>16702876046</v>
      </c>
      <c r="U1218">
        <v>722511</v>
      </c>
      <c r="V1218" t="s">
        <v>120</v>
      </c>
      <c r="X1218" t="s">
        <v>2453</v>
      </c>
      <c r="Y1218" t="s">
        <v>2454</v>
      </c>
      <c r="AA1218" t="s">
        <v>158</v>
      </c>
      <c r="AB1218" t="s">
        <v>4503</v>
      </c>
      <c r="AD1218" t="s">
        <v>154</v>
      </c>
      <c r="AE1218" t="s">
        <v>117</v>
      </c>
      <c r="AF1218">
        <v>96950</v>
      </c>
      <c r="AG1218" t="s">
        <v>118</v>
      </c>
      <c r="AI1218">
        <v>16702876046</v>
      </c>
      <c r="AK1218" t="s">
        <v>2455</v>
      </c>
      <c r="BC1218" t="str">
        <f>"35-3021.00"</f>
        <v>35-3021.00</v>
      </c>
      <c r="BD1218" t="s">
        <v>2036</v>
      </c>
      <c r="BE1218" t="s">
        <v>4504</v>
      </c>
      <c r="BF1218" t="s">
        <v>4505</v>
      </c>
      <c r="BG1218">
        <v>5</v>
      </c>
      <c r="BI1218" s="1">
        <v>44228</v>
      </c>
      <c r="BJ1218" s="1">
        <v>44592</v>
      </c>
      <c r="BM1218">
        <v>40</v>
      </c>
      <c r="BN1218">
        <v>4</v>
      </c>
      <c r="BO1218">
        <v>6</v>
      </c>
      <c r="BP1218">
        <v>6</v>
      </c>
      <c r="BQ1218">
        <v>6</v>
      </c>
      <c r="BR1218">
        <v>6</v>
      </c>
      <c r="BS1218">
        <v>6</v>
      </c>
      <c r="BT1218">
        <v>6</v>
      </c>
      <c r="BU1218" t="str">
        <f>"5:00 PM"</f>
        <v>5:00 PM</v>
      </c>
      <c r="BV1218" t="str">
        <f>"11:00 PM"</f>
        <v>11:00 PM</v>
      </c>
      <c r="BW1218" t="s">
        <v>162</v>
      </c>
      <c r="BX1218">
        <v>0</v>
      </c>
      <c r="BY1218">
        <v>3</v>
      </c>
      <c r="BZ1218" t="s">
        <v>111</v>
      </c>
      <c r="CA1218">
        <v>8</v>
      </c>
      <c r="CB1218" s="2" t="s">
        <v>4506</v>
      </c>
      <c r="CC1218" t="s">
        <v>4507</v>
      </c>
      <c r="CD1218" t="s">
        <v>4508</v>
      </c>
      <c r="CE1218" t="s">
        <v>154</v>
      </c>
      <c r="CF1218" t="s">
        <v>117</v>
      </c>
      <c r="CG1218">
        <v>96950</v>
      </c>
      <c r="CH1218" s="3">
        <v>8.15</v>
      </c>
      <c r="CI1218" s="3">
        <v>8.15</v>
      </c>
      <c r="CJ1218" s="3">
        <v>12.22</v>
      </c>
      <c r="CK1218" s="3">
        <v>12.22</v>
      </c>
      <c r="CL1218" t="s">
        <v>132</v>
      </c>
      <c r="CM1218" t="s">
        <v>119</v>
      </c>
      <c r="CN1218" t="s">
        <v>133</v>
      </c>
      <c r="CP1218" t="s">
        <v>111</v>
      </c>
      <c r="CQ1218" t="s">
        <v>134</v>
      </c>
      <c r="CR1218" t="s">
        <v>111</v>
      </c>
      <c r="CS1218" t="s">
        <v>134</v>
      </c>
      <c r="CT1218" t="s">
        <v>119</v>
      </c>
      <c r="CU1218" t="s">
        <v>134</v>
      </c>
      <c r="CV1218" t="s">
        <v>119</v>
      </c>
      <c r="CW1218" t="s">
        <v>4509</v>
      </c>
      <c r="CX1218">
        <v>16702354444</v>
      </c>
      <c r="CY1218" t="s">
        <v>4510</v>
      </c>
      <c r="CZ1218" t="s">
        <v>119</v>
      </c>
      <c r="DA1218" t="s">
        <v>134</v>
      </c>
      <c r="DB1218" t="s">
        <v>111</v>
      </c>
    </row>
    <row r="1219" spans="1:111" ht="15" customHeight="1" x14ac:dyDescent="0.25">
      <c r="A1219" t="s">
        <v>2811</v>
      </c>
      <c r="B1219" t="s">
        <v>137</v>
      </c>
      <c r="C1219" s="1">
        <v>44183.013659953707</v>
      </c>
      <c r="D1219" s="1">
        <v>44223</v>
      </c>
      <c r="E1219" t="s">
        <v>110</v>
      </c>
      <c r="G1219" t="s">
        <v>111</v>
      </c>
      <c r="H1219" t="s">
        <v>111</v>
      </c>
      <c r="I1219" t="s">
        <v>111</v>
      </c>
      <c r="J1219" t="s">
        <v>2812</v>
      </c>
      <c r="K1219" t="s">
        <v>2813</v>
      </c>
      <c r="L1219" t="s">
        <v>2299</v>
      </c>
      <c r="M1219" t="s">
        <v>2300</v>
      </c>
      <c r="N1219" t="s">
        <v>116</v>
      </c>
      <c r="O1219" t="s">
        <v>117</v>
      </c>
      <c r="P1219">
        <v>96950</v>
      </c>
      <c r="Q1219" t="s">
        <v>118</v>
      </c>
      <c r="R1219" t="s">
        <v>117</v>
      </c>
      <c r="S1219">
        <v>16702341795</v>
      </c>
      <c r="U1219">
        <v>722511</v>
      </c>
      <c r="V1219" t="s">
        <v>120</v>
      </c>
      <c r="X1219" t="s">
        <v>2301</v>
      </c>
      <c r="Y1219" t="s">
        <v>2302</v>
      </c>
      <c r="Z1219" t="s">
        <v>2303</v>
      </c>
      <c r="AA1219" t="s">
        <v>670</v>
      </c>
      <c r="AB1219" t="s">
        <v>2299</v>
      </c>
      <c r="AC1219" t="s">
        <v>1412</v>
      </c>
      <c r="AD1219" t="s">
        <v>116</v>
      </c>
      <c r="AE1219" t="s">
        <v>117</v>
      </c>
      <c r="AF1219">
        <v>96950</v>
      </c>
      <c r="AG1219" t="s">
        <v>118</v>
      </c>
      <c r="AH1219" t="s">
        <v>117</v>
      </c>
      <c r="AI1219">
        <v>16702341795</v>
      </c>
      <c r="AK1219" t="s">
        <v>2304</v>
      </c>
      <c r="BC1219" t="str">
        <f>"35-2014.00"</f>
        <v>35-2014.00</v>
      </c>
      <c r="BD1219" t="s">
        <v>393</v>
      </c>
      <c r="BE1219" t="s">
        <v>2814</v>
      </c>
      <c r="BF1219" t="s">
        <v>395</v>
      </c>
      <c r="BG1219">
        <v>1</v>
      </c>
      <c r="BH1219">
        <v>1</v>
      </c>
      <c r="BI1219" s="1">
        <v>44287</v>
      </c>
      <c r="BJ1219" s="1">
        <v>44651</v>
      </c>
      <c r="BK1219" s="1">
        <v>44287</v>
      </c>
      <c r="BL1219" s="1">
        <v>44651</v>
      </c>
      <c r="BM1219">
        <v>35</v>
      </c>
      <c r="BN1219">
        <v>6</v>
      </c>
      <c r="BO1219">
        <v>6</v>
      </c>
      <c r="BP1219">
        <v>6</v>
      </c>
      <c r="BQ1219">
        <v>5</v>
      </c>
      <c r="BR1219">
        <v>0</v>
      </c>
      <c r="BS1219">
        <v>6</v>
      </c>
      <c r="BT1219">
        <v>6</v>
      </c>
      <c r="BU1219" t="str">
        <f>"6:00 AM"</f>
        <v>6:00 AM</v>
      </c>
      <c r="BV1219" t="str">
        <f>"11:00 PM"</f>
        <v>11:00 PM</v>
      </c>
      <c r="BW1219" t="s">
        <v>128</v>
      </c>
      <c r="BX1219">
        <v>0</v>
      </c>
      <c r="BY1219">
        <v>12</v>
      </c>
      <c r="BZ1219" t="s">
        <v>111</v>
      </c>
      <c r="CA1219">
        <v>0</v>
      </c>
      <c r="CB1219" t="s">
        <v>2815</v>
      </c>
      <c r="CC1219" t="s">
        <v>2816</v>
      </c>
      <c r="CD1219" t="s">
        <v>2817</v>
      </c>
      <c r="CE1219" t="s">
        <v>116</v>
      </c>
      <c r="CF1219" t="s">
        <v>117</v>
      </c>
      <c r="CG1219">
        <v>96950</v>
      </c>
      <c r="CH1219" s="3">
        <v>8.68</v>
      </c>
      <c r="CI1219" s="3">
        <v>8.68</v>
      </c>
      <c r="CJ1219" s="3">
        <v>13.02</v>
      </c>
      <c r="CK1219" s="3">
        <v>13.02</v>
      </c>
      <c r="CL1219" t="s">
        <v>132</v>
      </c>
      <c r="CM1219" t="s">
        <v>2818</v>
      </c>
      <c r="CN1219" t="s">
        <v>133</v>
      </c>
      <c r="CP1219" t="s">
        <v>111</v>
      </c>
      <c r="CQ1219" t="s">
        <v>134</v>
      </c>
      <c r="CR1219" t="s">
        <v>134</v>
      </c>
      <c r="CS1219" t="s">
        <v>134</v>
      </c>
      <c r="CT1219" t="s">
        <v>119</v>
      </c>
      <c r="CU1219" t="s">
        <v>134</v>
      </c>
      <c r="CV1219" t="s">
        <v>134</v>
      </c>
      <c r="CW1219" t="s">
        <v>1924</v>
      </c>
      <c r="CX1219">
        <v>16702341795</v>
      </c>
      <c r="CY1219" t="s">
        <v>2819</v>
      </c>
      <c r="CZ1219" t="s">
        <v>2311</v>
      </c>
      <c r="DA1219" t="s">
        <v>134</v>
      </c>
      <c r="DB1219" t="s">
        <v>111</v>
      </c>
    </row>
    <row r="1220" spans="1:111" ht="15" customHeight="1" x14ac:dyDescent="0.25">
      <c r="A1220" t="s">
        <v>8526</v>
      </c>
      <c r="B1220" t="s">
        <v>109</v>
      </c>
      <c r="C1220" s="1">
        <v>44183.036462037038</v>
      </c>
      <c r="D1220" s="1">
        <v>44225</v>
      </c>
      <c r="E1220" t="s">
        <v>110</v>
      </c>
      <c r="G1220" t="s">
        <v>111</v>
      </c>
      <c r="H1220" t="s">
        <v>111</v>
      </c>
      <c r="I1220" t="s">
        <v>111</v>
      </c>
      <c r="J1220" t="s">
        <v>2812</v>
      </c>
      <c r="K1220" t="s">
        <v>2813</v>
      </c>
      <c r="L1220" t="s">
        <v>2299</v>
      </c>
      <c r="M1220" t="s">
        <v>2300</v>
      </c>
      <c r="N1220" t="s">
        <v>116</v>
      </c>
      <c r="O1220" t="s">
        <v>117</v>
      </c>
      <c r="P1220">
        <v>96950</v>
      </c>
      <c r="Q1220" t="s">
        <v>118</v>
      </c>
      <c r="R1220" t="s">
        <v>117</v>
      </c>
      <c r="S1220">
        <v>16702341795</v>
      </c>
      <c r="U1220">
        <v>722511</v>
      </c>
      <c r="V1220" t="s">
        <v>120</v>
      </c>
      <c r="X1220" t="s">
        <v>2301</v>
      </c>
      <c r="Y1220" t="s">
        <v>2302</v>
      </c>
      <c r="Z1220" t="s">
        <v>2303</v>
      </c>
      <c r="AA1220" t="s">
        <v>670</v>
      </c>
      <c r="AB1220" t="s">
        <v>2299</v>
      </c>
      <c r="AC1220" t="s">
        <v>1412</v>
      </c>
      <c r="AD1220" t="s">
        <v>116</v>
      </c>
      <c r="AE1220" t="s">
        <v>117</v>
      </c>
      <c r="AF1220">
        <v>96950</v>
      </c>
      <c r="AG1220" t="s">
        <v>118</v>
      </c>
      <c r="AH1220" t="s">
        <v>117</v>
      </c>
      <c r="AI1220">
        <v>16702341795</v>
      </c>
      <c r="AK1220" t="s">
        <v>2304</v>
      </c>
      <c r="BC1220" t="str">
        <f>"35-1012.00"</f>
        <v>35-1012.00</v>
      </c>
      <c r="BD1220" t="s">
        <v>1814</v>
      </c>
      <c r="BE1220" t="s">
        <v>6102</v>
      </c>
      <c r="BF1220" t="s">
        <v>6103</v>
      </c>
      <c r="BG1220">
        <v>1</v>
      </c>
      <c r="BI1220" s="1">
        <v>44287</v>
      </c>
      <c r="BJ1220" s="1">
        <v>44651</v>
      </c>
      <c r="BM1220">
        <v>35</v>
      </c>
      <c r="BN1220">
        <v>5</v>
      </c>
      <c r="BO1220">
        <v>6</v>
      </c>
      <c r="BP1220">
        <v>6</v>
      </c>
      <c r="BQ1220">
        <v>6</v>
      </c>
      <c r="BR1220">
        <v>0</v>
      </c>
      <c r="BS1220">
        <v>6</v>
      </c>
      <c r="BT1220">
        <v>6</v>
      </c>
      <c r="BU1220" t="str">
        <f>"9:00 AM"</f>
        <v>9:00 AM</v>
      </c>
      <c r="BV1220" t="str">
        <f>"11:00 PM"</f>
        <v>11:00 PM</v>
      </c>
      <c r="BW1220" t="s">
        <v>128</v>
      </c>
      <c r="BX1220">
        <v>0</v>
      </c>
      <c r="BY1220">
        <v>12</v>
      </c>
      <c r="BZ1220" t="s">
        <v>134</v>
      </c>
      <c r="CA1220">
        <v>10</v>
      </c>
      <c r="CB1220" t="s">
        <v>6104</v>
      </c>
      <c r="CC1220" t="s">
        <v>6105</v>
      </c>
      <c r="CD1220" t="s">
        <v>2300</v>
      </c>
      <c r="CE1220" t="s">
        <v>116</v>
      </c>
      <c r="CF1220" t="s">
        <v>117</v>
      </c>
      <c r="CG1220">
        <v>96950</v>
      </c>
      <c r="CH1220" s="3">
        <v>10.039999999999999</v>
      </c>
      <c r="CI1220" s="3">
        <v>10.039999999999999</v>
      </c>
      <c r="CJ1220" s="3">
        <v>15.06</v>
      </c>
      <c r="CK1220" s="3">
        <v>15.06</v>
      </c>
      <c r="CL1220" t="s">
        <v>132</v>
      </c>
      <c r="CM1220" t="s">
        <v>8527</v>
      </c>
      <c r="CN1220" t="s">
        <v>133</v>
      </c>
      <c r="CP1220" t="s">
        <v>111</v>
      </c>
      <c r="CQ1220" t="s">
        <v>134</v>
      </c>
      <c r="CR1220" t="s">
        <v>134</v>
      </c>
      <c r="CS1220" t="s">
        <v>134</v>
      </c>
      <c r="CT1220" t="s">
        <v>119</v>
      </c>
      <c r="CU1220" t="s">
        <v>134</v>
      </c>
      <c r="CV1220" t="s">
        <v>134</v>
      </c>
      <c r="CW1220" t="s">
        <v>1924</v>
      </c>
      <c r="CX1220">
        <v>16702341795</v>
      </c>
      <c r="CY1220" t="s">
        <v>2819</v>
      </c>
      <c r="CZ1220" t="s">
        <v>2311</v>
      </c>
      <c r="DA1220" t="s">
        <v>134</v>
      </c>
      <c r="DB1220" t="s">
        <v>111</v>
      </c>
    </row>
    <row r="1221" spans="1:111" ht="15" customHeight="1" x14ac:dyDescent="0.25">
      <c r="A1221" t="s">
        <v>6374</v>
      </c>
      <c r="B1221" t="s">
        <v>193</v>
      </c>
      <c r="C1221" s="1">
        <v>44185.006102199077</v>
      </c>
      <c r="D1221" s="1">
        <v>44237</v>
      </c>
      <c r="E1221" t="s">
        <v>138</v>
      </c>
      <c r="F1221" s="1">
        <v>44268.791666666664</v>
      </c>
      <c r="G1221" t="s">
        <v>134</v>
      </c>
      <c r="H1221" t="s">
        <v>111</v>
      </c>
      <c r="I1221" t="s">
        <v>111</v>
      </c>
      <c r="J1221" t="s">
        <v>6375</v>
      </c>
      <c r="K1221" t="s">
        <v>6376</v>
      </c>
      <c r="L1221" t="s">
        <v>6377</v>
      </c>
      <c r="N1221" t="s">
        <v>116</v>
      </c>
      <c r="O1221" t="s">
        <v>117</v>
      </c>
      <c r="P1221">
        <v>96950</v>
      </c>
      <c r="Q1221" t="s">
        <v>118</v>
      </c>
      <c r="R1221" t="s">
        <v>509</v>
      </c>
      <c r="S1221">
        <v>16702345117</v>
      </c>
      <c r="U1221">
        <v>5313</v>
      </c>
      <c r="V1221" t="s">
        <v>120</v>
      </c>
      <c r="X1221" t="s">
        <v>6378</v>
      </c>
      <c r="Y1221" t="s">
        <v>6379</v>
      </c>
      <c r="Z1221" t="s">
        <v>6380</v>
      </c>
      <c r="AA1221" t="s">
        <v>1242</v>
      </c>
      <c r="AB1221" t="s">
        <v>2514</v>
      </c>
      <c r="AD1221" t="s">
        <v>116</v>
      </c>
      <c r="AE1221" t="s">
        <v>117</v>
      </c>
      <c r="AF1221">
        <v>96950</v>
      </c>
      <c r="AG1221" t="s">
        <v>118</v>
      </c>
      <c r="AH1221" t="s">
        <v>509</v>
      </c>
      <c r="AI1221">
        <v>16702875116</v>
      </c>
      <c r="AK1221" t="s">
        <v>6381</v>
      </c>
      <c r="BC1221" t="str">
        <f>"37-3011.00"</f>
        <v>37-3011.00</v>
      </c>
      <c r="BD1221" t="s">
        <v>1797</v>
      </c>
      <c r="BE1221" t="s">
        <v>6382</v>
      </c>
      <c r="BF1221" t="s">
        <v>6383</v>
      </c>
      <c r="BG1221">
        <v>1</v>
      </c>
      <c r="BI1221" s="1">
        <v>44270</v>
      </c>
      <c r="BJ1221" s="1">
        <v>44634</v>
      </c>
      <c r="BM1221">
        <v>40</v>
      </c>
      <c r="BN1221">
        <v>0</v>
      </c>
      <c r="BO1221">
        <v>8</v>
      </c>
      <c r="BP1221">
        <v>8</v>
      </c>
      <c r="BQ1221">
        <v>8</v>
      </c>
      <c r="BR1221">
        <v>8</v>
      </c>
      <c r="BS1221">
        <v>8</v>
      </c>
      <c r="BT1221">
        <v>0</v>
      </c>
      <c r="BU1221" t="str">
        <f>"8:00 AM"</f>
        <v>8:00 AM</v>
      </c>
      <c r="BV1221" t="str">
        <f>"5:00 PM"</f>
        <v>5:00 PM</v>
      </c>
      <c r="BW1221" t="s">
        <v>128</v>
      </c>
      <c r="BX1221">
        <v>0</v>
      </c>
      <c r="BY1221">
        <v>3</v>
      </c>
      <c r="BZ1221" t="s">
        <v>111</v>
      </c>
      <c r="CA1221">
        <v>0</v>
      </c>
      <c r="CB1221" t="s">
        <v>6384</v>
      </c>
      <c r="CC1221" t="s">
        <v>6377</v>
      </c>
      <c r="CE1221" t="s">
        <v>116</v>
      </c>
      <c r="CF1221" t="s">
        <v>117</v>
      </c>
      <c r="CG1221">
        <v>96950</v>
      </c>
      <c r="CH1221" s="3">
        <v>8.5</v>
      </c>
      <c r="CI1221" s="3">
        <v>8.5</v>
      </c>
      <c r="CJ1221" s="3">
        <v>12.75</v>
      </c>
      <c r="CK1221" s="3">
        <v>12.75</v>
      </c>
      <c r="CL1221" t="s">
        <v>132</v>
      </c>
      <c r="CM1221" t="s">
        <v>119</v>
      </c>
      <c r="CN1221" t="s">
        <v>133</v>
      </c>
      <c r="CP1221" t="s">
        <v>111</v>
      </c>
      <c r="CQ1221" t="s">
        <v>134</v>
      </c>
      <c r="CR1221" t="s">
        <v>111</v>
      </c>
      <c r="CS1221" t="s">
        <v>134</v>
      </c>
      <c r="CT1221" t="s">
        <v>119</v>
      </c>
      <c r="CU1221" t="s">
        <v>134</v>
      </c>
      <c r="CV1221" t="s">
        <v>119</v>
      </c>
      <c r="CW1221" t="s">
        <v>6385</v>
      </c>
      <c r="CX1221">
        <v>16702345117</v>
      </c>
      <c r="CY1221" t="s">
        <v>6386</v>
      </c>
      <c r="CZ1221" t="s">
        <v>6387</v>
      </c>
      <c r="DA1221" t="s">
        <v>134</v>
      </c>
      <c r="DB1221" t="s">
        <v>111</v>
      </c>
      <c r="DC1221" t="s">
        <v>6378</v>
      </c>
      <c r="DD1221" t="s">
        <v>6379</v>
      </c>
      <c r="DE1221" t="s">
        <v>863</v>
      </c>
      <c r="DF1221" t="s">
        <v>6388</v>
      </c>
      <c r="DG1221" t="s">
        <v>6386</v>
      </c>
    </row>
    <row r="1222" spans="1:111" ht="15" customHeight="1" x14ac:dyDescent="0.25">
      <c r="A1222" t="s">
        <v>8531</v>
      </c>
      <c r="B1222" t="s">
        <v>137</v>
      </c>
      <c r="C1222" s="1">
        <v>44185.749600925927</v>
      </c>
      <c r="D1222" s="1">
        <v>44217</v>
      </c>
      <c r="E1222" t="s">
        <v>138</v>
      </c>
      <c r="F1222" s="1">
        <v>44360.833333333336</v>
      </c>
      <c r="G1222" t="s">
        <v>111</v>
      </c>
      <c r="H1222" t="s">
        <v>111</v>
      </c>
      <c r="I1222" t="s">
        <v>111</v>
      </c>
      <c r="J1222" t="s">
        <v>8532</v>
      </c>
      <c r="K1222" t="s">
        <v>8533</v>
      </c>
      <c r="L1222" t="s">
        <v>8534</v>
      </c>
      <c r="M1222" t="s">
        <v>116</v>
      </c>
      <c r="N1222" t="s">
        <v>2033</v>
      </c>
      <c r="O1222" t="s">
        <v>117</v>
      </c>
      <c r="P1222">
        <v>96950</v>
      </c>
      <c r="Q1222" t="s">
        <v>118</v>
      </c>
      <c r="S1222">
        <v>16702353313</v>
      </c>
      <c r="U1222">
        <v>236220</v>
      </c>
      <c r="V1222" t="s">
        <v>120</v>
      </c>
      <c r="X1222" t="s">
        <v>8535</v>
      </c>
      <c r="Y1222" t="s">
        <v>8536</v>
      </c>
      <c r="Z1222" t="s">
        <v>119</v>
      </c>
      <c r="AA1222" t="s">
        <v>333</v>
      </c>
      <c r="AB1222" t="s">
        <v>8537</v>
      </c>
      <c r="AC1222" t="s">
        <v>116</v>
      </c>
      <c r="AD1222" t="s">
        <v>2033</v>
      </c>
      <c r="AE1222" t="s">
        <v>117</v>
      </c>
      <c r="AF1222">
        <v>96950</v>
      </c>
      <c r="AG1222" t="s">
        <v>118</v>
      </c>
      <c r="AI1222">
        <v>16702353313</v>
      </c>
      <c r="AK1222" t="s">
        <v>2035</v>
      </c>
      <c r="BC1222" t="str">
        <f>"17-3022.00"</f>
        <v>17-3022.00</v>
      </c>
      <c r="BD1222" t="s">
        <v>1695</v>
      </c>
      <c r="BE1222" t="s">
        <v>8538</v>
      </c>
      <c r="BF1222" t="s">
        <v>8539</v>
      </c>
      <c r="BG1222">
        <v>2</v>
      </c>
      <c r="BH1222">
        <v>2</v>
      </c>
      <c r="BI1222" s="1">
        <v>44362</v>
      </c>
      <c r="BJ1222" s="1">
        <v>44726</v>
      </c>
      <c r="BK1222" s="1">
        <v>44362</v>
      </c>
      <c r="BL1222" s="1">
        <v>44726</v>
      </c>
      <c r="BM1222">
        <v>35</v>
      </c>
      <c r="BN1222">
        <v>0</v>
      </c>
      <c r="BO1222">
        <v>7</v>
      </c>
      <c r="BP1222">
        <v>7</v>
      </c>
      <c r="BQ1222">
        <v>7</v>
      </c>
      <c r="BR1222">
        <v>7</v>
      </c>
      <c r="BS1222">
        <v>7</v>
      </c>
      <c r="BT1222">
        <v>0</v>
      </c>
      <c r="BU1222" t="str">
        <f>"8:00 AM"</f>
        <v>8:00 AM</v>
      </c>
      <c r="BV1222" t="str">
        <f>"5:00 PM"</f>
        <v>5:00 PM</v>
      </c>
      <c r="BW1222" t="s">
        <v>349</v>
      </c>
      <c r="BX1222">
        <v>0</v>
      </c>
      <c r="BY1222">
        <v>12</v>
      </c>
      <c r="BZ1222" t="s">
        <v>111</v>
      </c>
      <c r="CA1222">
        <v>0</v>
      </c>
      <c r="CB1222" t="s">
        <v>8540</v>
      </c>
      <c r="CC1222" t="s">
        <v>2040</v>
      </c>
      <c r="CD1222" t="s">
        <v>116</v>
      </c>
      <c r="CE1222" t="s">
        <v>2033</v>
      </c>
      <c r="CF1222" t="s">
        <v>117</v>
      </c>
      <c r="CG1222">
        <v>96950</v>
      </c>
      <c r="CH1222" s="3">
        <v>17.25</v>
      </c>
      <c r="CI1222" s="3">
        <v>17.25</v>
      </c>
      <c r="CJ1222" s="3">
        <v>0</v>
      </c>
      <c r="CK1222" s="3">
        <v>0</v>
      </c>
      <c r="CL1222" t="s">
        <v>132</v>
      </c>
      <c r="CM1222" t="s">
        <v>162</v>
      </c>
      <c r="CN1222" t="s">
        <v>133</v>
      </c>
      <c r="CP1222" t="s">
        <v>111</v>
      </c>
      <c r="CQ1222" t="s">
        <v>134</v>
      </c>
      <c r="CR1222" t="s">
        <v>111</v>
      </c>
      <c r="CS1222" t="s">
        <v>111</v>
      </c>
      <c r="CT1222" t="s">
        <v>119</v>
      </c>
      <c r="CU1222" t="s">
        <v>134</v>
      </c>
      <c r="CV1222" t="s">
        <v>119</v>
      </c>
      <c r="CW1222" t="s">
        <v>509</v>
      </c>
      <c r="CX1222">
        <v>16702353313</v>
      </c>
      <c r="CY1222" t="s">
        <v>2035</v>
      </c>
      <c r="CZ1222" t="s">
        <v>119</v>
      </c>
      <c r="DA1222" t="s">
        <v>134</v>
      </c>
      <c r="DB1222" t="s">
        <v>111</v>
      </c>
      <c r="DC1222" t="s">
        <v>2041</v>
      </c>
      <c r="DD1222" t="s">
        <v>3179</v>
      </c>
      <c r="DE1222" t="s">
        <v>2043</v>
      </c>
      <c r="DF1222" t="s">
        <v>2030</v>
      </c>
      <c r="DG1222" t="s">
        <v>2035</v>
      </c>
    </row>
    <row r="1223" spans="1:111" ht="15" customHeight="1" x14ac:dyDescent="0.25">
      <c r="A1223" t="s">
        <v>2835</v>
      </c>
      <c r="B1223" t="s">
        <v>137</v>
      </c>
      <c r="C1223" s="1">
        <v>44185.919330671299</v>
      </c>
      <c r="D1223" s="1">
        <v>44225</v>
      </c>
      <c r="E1223" t="s">
        <v>110</v>
      </c>
      <c r="G1223" t="s">
        <v>111</v>
      </c>
      <c r="H1223" t="s">
        <v>111</v>
      </c>
      <c r="I1223" t="s">
        <v>111</v>
      </c>
      <c r="J1223" t="s">
        <v>2812</v>
      </c>
      <c r="K1223" t="s">
        <v>2836</v>
      </c>
      <c r="L1223" t="s">
        <v>2299</v>
      </c>
      <c r="M1223" t="s">
        <v>2300</v>
      </c>
      <c r="N1223" t="s">
        <v>116</v>
      </c>
      <c r="O1223" t="s">
        <v>117</v>
      </c>
      <c r="P1223">
        <v>96950</v>
      </c>
      <c r="Q1223" t="s">
        <v>118</v>
      </c>
      <c r="R1223" t="s">
        <v>117</v>
      </c>
      <c r="S1223">
        <v>16702341795</v>
      </c>
      <c r="U1223">
        <v>722513</v>
      </c>
      <c r="V1223" t="s">
        <v>120</v>
      </c>
      <c r="X1223" t="s">
        <v>2301</v>
      </c>
      <c r="Y1223" t="s">
        <v>2302</v>
      </c>
      <c r="Z1223" t="s">
        <v>2303</v>
      </c>
      <c r="AA1223" t="s">
        <v>670</v>
      </c>
      <c r="AB1223" t="s">
        <v>2299</v>
      </c>
      <c r="AC1223" t="s">
        <v>1412</v>
      </c>
      <c r="AD1223" t="s">
        <v>116</v>
      </c>
      <c r="AE1223" t="s">
        <v>117</v>
      </c>
      <c r="AF1223">
        <v>96950</v>
      </c>
      <c r="AG1223" t="s">
        <v>118</v>
      </c>
      <c r="AH1223" t="s">
        <v>117</v>
      </c>
      <c r="AI1223">
        <v>16702341795</v>
      </c>
      <c r="AK1223" t="s">
        <v>2304</v>
      </c>
      <c r="BC1223" t="str">
        <f>"51-3011.00"</f>
        <v>51-3011.00</v>
      </c>
      <c r="BD1223" t="s">
        <v>377</v>
      </c>
      <c r="BE1223" t="s">
        <v>2837</v>
      </c>
      <c r="BF1223" t="s">
        <v>1538</v>
      </c>
      <c r="BG1223">
        <v>1</v>
      </c>
      <c r="BH1223">
        <v>1</v>
      </c>
      <c r="BI1223" s="1">
        <v>44287</v>
      </c>
      <c r="BJ1223" s="1">
        <v>44651</v>
      </c>
      <c r="BK1223" s="1">
        <v>44287</v>
      </c>
      <c r="BL1223" s="1">
        <v>44651</v>
      </c>
      <c r="BM1223">
        <v>35</v>
      </c>
      <c r="BN1223">
        <v>6</v>
      </c>
      <c r="BO1223">
        <v>0</v>
      </c>
      <c r="BP1223">
        <v>6</v>
      </c>
      <c r="BQ1223">
        <v>6</v>
      </c>
      <c r="BR1223">
        <v>5</v>
      </c>
      <c r="BS1223">
        <v>6</v>
      </c>
      <c r="BT1223">
        <v>6</v>
      </c>
      <c r="BU1223" t="str">
        <f>"12:00 AM"</f>
        <v>12:00 AM</v>
      </c>
      <c r="BV1223" t="str">
        <f>"7:00 AM"</f>
        <v>7:00 AM</v>
      </c>
      <c r="BW1223" t="s">
        <v>128</v>
      </c>
      <c r="BX1223">
        <v>0</v>
      </c>
      <c r="BY1223">
        <v>12</v>
      </c>
      <c r="BZ1223" t="s">
        <v>111</v>
      </c>
      <c r="CA1223">
        <v>0</v>
      </c>
      <c r="CB1223" t="s">
        <v>2838</v>
      </c>
      <c r="CC1223" t="s">
        <v>2839</v>
      </c>
      <c r="CD1223" t="s">
        <v>2817</v>
      </c>
      <c r="CE1223" t="s">
        <v>116</v>
      </c>
      <c r="CF1223" t="s">
        <v>117</v>
      </c>
      <c r="CG1223">
        <v>96950</v>
      </c>
      <c r="CH1223" s="3">
        <v>7.9</v>
      </c>
      <c r="CI1223" s="3">
        <v>8.3000000000000007</v>
      </c>
      <c r="CJ1223" s="3">
        <v>11.85</v>
      </c>
      <c r="CK1223" s="3">
        <v>12.45</v>
      </c>
      <c r="CL1223" t="s">
        <v>132</v>
      </c>
      <c r="CN1223" t="s">
        <v>133</v>
      </c>
      <c r="CP1223" t="s">
        <v>111</v>
      </c>
      <c r="CQ1223" t="s">
        <v>134</v>
      </c>
      <c r="CR1223" t="s">
        <v>134</v>
      </c>
      <c r="CS1223" t="s">
        <v>134</v>
      </c>
      <c r="CT1223" t="s">
        <v>119</v>
      </c>
      <c r="CU1223" t="s">
        <v>134</v>
      </c>
      <c r="CV1223" t="s">
        <v>134</v>
      </c>
      <c r="CW1223" t="s">
        <v>1924</v>
      </c>
      <c r="CX1223">
        <v>16702341795</v>
      </c>
      <c r="CY1223" t="s">
        <v>2819</v>
      </c>
      <c r="CZ1223" t="s">
        <v>2311</v>
      </c>
      <c r="DA1223" t="s">
        <v>134</v>
      </c>
      <c r="DB1223" t="s">
        <v>111</v>
      </c>
    </row>
    <row r="1224" spans="1:111" ht="15" customHeight="1" x14ac:dyDescent="0.25">
      <c r="A1224" t="s">
        <v>9476</v>
      </c>
      <c r="B1224" t="s">
        <v>3282</v>
      </c>
      <c r="C1224" s="1">
        <v>44186.023180208336</v>
      </c>
      <c r="D1224" s="1">
        <v>44229</v>
      </c>
      <c r="E1224" t="s">
        <v>138</v>
      </c>
      <c r="F1224" s="1">
        <v>44345.833333333336</v>
      </c>
      <c r="G1224" t="s">
        <v>134</v>
      </c>
      <c r="H1224" t="s">
        <v>111</v>
      </c>
      <c r="I1224" t="s">
        <v>111</v>
      </c>
      <c r="J1224" t="s">
        <v>9477</v>
      </c>
      <c r="K1224" t="s">
        <v>119</v>
      </c>
      <c r="L1224" t="s">
        <v>9478</v>
      </c>
      <c r="N1224" t="s">
        <v>116</v>
      </c>
      <c r="O1224" t="s">
        <v>117</v>
      </c>
      <c r="P1224">
        <v>96950</v>
      </c>
      <c r="Q1224" t="s">
        <v>118</v>
      </c>
      <c r="R1224" t="s">
        <v>119</v>
      </c>
      <c r="S1224">
        <v>16702349675</v>
      </c>
      <c r="U1224">
        <v>561621</v>
      </c>
      <c r="V1224" t="s">
        <v>120</v>
      </c>
      <c r="X1224" t="s">
        <v>1289</v>
      </c>
      <c r="Y1224" t="s">
        <v>9479</v>
      </c>
      <c r="Z1224" t="s">
        <v>9480</v>
      </c>
      <c r="AA1224" t="s">
        <v>9481</v>
      </c>
      <c r="AB1224" t="s">
        <v>9482</v>
      </c>
      <c r="AC1224" t="s">
        <v>9483</v>
      </c>
      <c r="AD1224" t="s">
        <v>116</v>
      </c>
      <c r="AE1224" t="s">
        <v>117</v>
      </c>
      <c r="AF1224">
        <v>96950</v>
      </c>
      <c r="AG1224" t="s">
        <v>118</v>
      </c>
      <c r="AH1224" t="s">
        <v>119</v>
      </c>
      <c r="AI1224">
        <v>16704834587</v>
      </c>
      <c r="AK1224" t="s">
        <v>9484</v>
      </c>
      <c r="BC1224" t="str">
        <f>"33-9032.00"</f>
        <v>33-9032.00</v>
      </c>
      <c r="BD1224" t="s">
        <v>1887</v>
      </c>
      <c r="BE1224" t="s">
        <v>9485</v>
      </c>
      <c r="BF1224" t="s">
        <v>9486</v>
      </c>
      <c r="BG1224">
        <v>4</v>
      </c>
      <c r="BH1224">
        <v>3</v>
      </c>
      <c r="BI1224" s="1">
        <v>44346</v>
      </c>
      <c r="BJ1224" s="1">
        <v>44711</v>
      </c>
      <c r="BK1224" s="1">
        <v>44346</v>
      </c>
      <c r="BL1224" s="1">
        <v>44711</v>
      </c>
      <c r="BM1224">
        <v>35</v>
      </c>
      <c r="BN1224">
        <v>5</v>
      </c>
      <c r="BO1224">
        <v>5</v>
      </c>
      <c r="BP1224">
        <v>5</v>
      </c>
      <c r="BQ1224">
        <v>5</v>
      </c>
      <c r="BR1224">
        <v>5</v>
      </c>
      <c r="BS1224">
        <v>5</v>
      </c>
      <c r="BT1224">
        <v>5</v>
      </c>
      <c r="BU1224" t="str">
        <f>"6:00 AM"</f>
        <v>6:00 AM</v>
      </c>
      <c r="BV1224" t="str">
        <f>"6:00 AM"</f>
        <v>6:00 AM</v>
      </c>
      <c r="BW1224" t="s">
        <v>128</v>
      </c>
      <c r="BX1224">
        <v>0</v>
      </c>
      <c r="BY1224">
        <v>12</v>
      </c>
      <c r="BZ1224" t="s">
        <v>111</v>
      </c>
      <c r="CA1224">
        <v>0</v>
      </c>
      <c r="CB1224" t="s">
        <v>9487</v>
      </c>
      <c r="CC1224" t="s">
        <v>9488</v>
      </c>
      <c r="CE1224" t="s">
        <v>116</v>
      </c>
      <c r="CF1224" t="s">
        <v>117</v>
      </c>
      <c r="CG1224">
        <v>96950</v>
      </c>
      <c r="CH1224" s="3">
        <v>7.7</v>
      </c>
      <c r="CI1224" s="3">
        <v>7.7</v>
      </c>
      <c r="CL1224" t="s">
        <v>132</v>
      </c>
      <c r="CM1224" t="s">
        <v>119</v>
      </c>
      <c r="CN1224" t="s">
        <v>133</v>
      </c>
      <c r="CP1224" t="s">
        <v>111</v>
      </c>
      <c r="CQ1224" t="s">
        <v>134</v>
      </c>
      <c r="CR1224" t="s">
        <v>111</v>
      </c>
      <c r="CS1224" t="s">
        <v>111</v>
      </c>
      <c r="CT1224" t="s">
        <v>119</v>
      </c>
      <c r="CU1224" t="s">
        <v>134</v>
      </c>
      <c r="CV1224" t="s">
        <v>119</v>
      </c>
      <c r="CW1224" t="s">
        <v>9489</v>
      </c>
      <c r="CX1224">
        <v>16702349675</v>
      </c>
      <c r="CY1224" t="s">
        <v>9484</v>
      </c>
      <c r="CZ1224" t="s">
        <v>119</v>
      </c>
      <c r="DA1224" t="s">
        <v>134</v>
      </c>
      <c r="DB1224" t="s">
        <v>111</v>
      </c>
    </row>
    <row r="1225" spans="1:111" ht="15" customHeight="1" x14ac:dyDescent="0.25">
      <c r="A1225" t="s">
        <v>7196</v>
      </c>
      <c r="B1225" t="s">
        <v>137</v>
      </c>
      <c r="C1225" s="1">
        <v>44186.166100000002</v>
      </c>
      <c r="D1225" s="1">
        <v>44224</v>
      </c>
      <c r="E1225" t="s">
        <v>110</v>
      </c>
      <c r="G1225" t="s">
        <v>111</v>
      </c>
      <c r="H1225" t="s">
        <v>111</v>
      </c>
      <c r="I1225" t="s">
        <v>111</v>
      </c>
      <c r="J1225" t="s">
        <v>6169</v>
      </c>
      <c r="L1225" t="s">
        <v>6170</v>
      </c>
      <c r="M1225" t="s">
        <v>6171</v>
      </c>
      <c r="N1225" t="s">
        <v>154</v>
      </c>
      <c r="O1225" t="s">
        <v>117</v>
      </c>
      <c r="P1225">
        <v>96950</v>
      </c>
      <c r="Q1225" t="s">
        <v>118</v>
      </c>
      <c r="S1225">
        <v>16703232428</v>
      </c>
      <c r="U1225">
        <v>23711</v>
      </c>
      <c r="V1225" t="s">
        <v>120</v>
      </c>
      <c r="X1225" t="s">
        <v>6172</v>
      </c>
      <c r="Y1225" t="s">
        <v>4229</v>
      </c>
      <c r="Z1225" t="s">
        <v>6173</v>
      </c>
      <c r="AA1225" t="s">
        <v>6174</v>
      </c>
      <c r="AB1225" t="s">
        <v>6170</v>
      </c>
      <c r="AC1225" t="s">
        <v>6171</v>
      </c>
      <c r="AD1225" t="s">
        <v>154</v>
      </c>
      <c r="AE1225" t="s">
        <v>117</v>
      </c>
      <c r="AF1225">
        <v>96950</v>
      </c>
      <c r="AG1225" t="s">
        <v>118</v>
      </c>
      <c r="AI1225">
        <v>16703232428</v>
      </c>
      <c r="AK1225" t="s">
        <v>6175</v>
      </c>
      <c r="BC1225" t="str">
        <f>"49-9071.00"</f>
        <v>49-9071.00</v>
      </c>
      <c r="BD1225" t="s">
        <v>125</v>
      </c>
      <c r="BE1225" t="s">
        <v>6176</v>
      </c>
      <c r="BF1225" t="s">
        <v>7197</v>
      </c>
      <c r="BG1225">
        <v>6</v>
      </c>
      <c r="BH1225">
        <v>6</v>
      </c>
      <c r="BI1225" s="1">
        <v>44287</v>
      </c>
      <c r="BJ1225" s="1">
        <v>44651</v>
      </c>
      <c r="BK1225" s="1">
        <v>44287</v>
      </c>
      <c r="BL1225" s="1">
        <v>44651</v>
      </c>
      <c r="BM1225">
        <v>35</v>
      </c>
      <c r="BN1225">
        <v>0</v>
      </c>
      <c r="BO1225">
        <v>6</v>
      </c>
      <c r="BP1225">
        <v>6</v>
      </c>
      <c r="BQ1225">
        <v>6</v>
      </c>
      <c r="BR1225">
        <v>6</v>
      </c>
      <c r="BS1225">
        <v>6</v>
      </c>
      <c r="BT1225">
        <v>5</v>
      </c>
      <c r="BU1225" t="str">
        <f>"8:00 AM"</f>
        <v>8:00 AM</v>
      </c>
      <c r="BV1225" t="str">
        <f>"5:00 PM"</f>
        <v>5:00 PM</v>
      </c>
      <c r="BW1225" t="s">
        <v>128</v>
      </c>
      <c r="BX1225">
        <v>0</v>
      </c>
      <c r="BY1225">
        <v>12</v>
      </c>
      <c r="BZ1225" t="s">
        <v>111</v>
      </c>
      <c r="CA1225">
        <v>0</v>
      </c>
      <c r="CB1225" s="2" t="s">
        <v>6177</v>
      </c>
      <c r="CC1225" t="s">
        <v>6171</v>
      </c>
      <c r="CD1225" t="s">
        <v>6178</v>
      </c>
      <c r="CE1225" t="s">
        <v>154</v>
      </c>
      <c r="CF1225" t="s">
        <v>117</v>
      </c>
      <c r="CG1225">
        <v>96950</v>
      </c>
      <c r="CH1225" s="3">
        <v>8.7100000000000009</v>
      </c>
      <c r="CI1225" s="3">
        <v>8.75</v>
      </c>
      <c r="CJ1225" s="3">
        <v>13.07</v>
      </c>
      <c r="CK1225" s="3">
        <v>13.13</v>
      </c>
      <c r="CL1225" t="s">
        <v>132</v>
      </c>
      <c r="CM1225" t="s">
        <v>437</v>
      </c>
      <c r="CN1225" t="s">
        <v>133</v>
      </c>
      <c r="CP1225" t="s">
        <v>111</v>
      </c>
      <c r="CQ1225" t="s">
        <v>134</v>
      </c>
      <c r="CR1225" t="s">
        <v>111</v>
      </c>
      <c r="CS1225" t="s">
        <v>134</v>
      </c>
      <c r="CT1225" t="s">
        <v>119</v>
      </c>
      <c r="CU1225" t="s">
        <v>134</v>
      </c>
      <c r="CV1225" t="s">
        <v>119</v>
      </c>
      <c r="CW1225" t="s">
        <v>438</v>
      </c>
      <c r="CX1225">
        <v>16703232428</v>
      </c>
      <c r="CY1225" t="s">
        <v>6175</v>
      </c>
      <c r="CZ1225" t="s">
        <v>119</v>
      </c>
      <c r="DA1225" t="s">
        <v>134</v>
      </c>
      <c r="DB1225" t="s">
        <v>111</v>
      </c>
    </row>
    <row r="1226" spans="1:111" ht="15" customHeight="1" x14ac:dyDescent="0.25">
      <c r="A1226" t="s">
        <v>5240</v>
      </c>
      <c r="B1226" t="s">
        <v>137</v>
      </c>
      <c r="C1226" s="1">
        <v>44186.294534722219</v>
      </c>
      <c r="D1226" s="1">
        <v>44225</v>
      </c>
      <c r="E1226" t="s">
        <v>110</v>
      </c>
      <c r="G1226" t="s">
        <v>111</v>
      </c>
      <c r="H1226" t="s">
        <v>111</v>
      </c>
      <c r="I1226" t="s">
        <v>111</v>
      </c>
      <c r="J1226" t="s">
        <v>4059</v>
      </c>
      <c r="K1226" t="s">
        <v>119</v>
      </c>
      <c r="L1226" t="s">
        <v>5241</v>
      </c>
      <c r="M1226" t="s">
        <v>4704</v>
      </c>
      <c r="N1226" t="s">
        <v>116</v>
      </c>
      <c r="O1226" t="s">
        <v>117</v>
      </c>
      <c r="P1226">
        <v>96950</v>
      </c>
      <c r="Q1226" t="s">
        <v>118</v>
      </c>
      <c r="R1226" t="s">
        <v>119</v>
      </c>
      <c r="S1226">
        <v>16702330744</v>
      </c>
      <c r="U1226">
        <v>488320</v>
      </c>
      <c r="V1226" t="s">
        <v>120</v>
      </c>
      <c r="X1226" t="s">
        <v>4062</v>
      </c>
      <c r="Y1226" t="s">
        <v>4063</v>
      </c>
      <c r="Z1226" t="s">
        <v>759</v>
      </c>
      <c r="AA1226" t="s">
        <v>333</v>
      </c>
      <c r="AB1226" t="s">
        <v>5242</v>
      </c>
      <c r="AC1226" t="s">
        <v>5241</v>
      </c>
      <c r="AD1226" t="s">
        <v>116</v>
      </c>
      <c r="AE1226" t="s">
        <v>117</v>
      </c>
      <c r="AF1226">
        <v>96950</v>
      </c>
      <c r="AG1226" t="s">
        <v>118</v>
      </c>
      <c r="AH1226" t="s">
        <v>119</v>
      </c>
      <c r="AI1226">
        <v>16702330744</v>
      </c>
      <c r="AK1226" t="s">
        <v>4067</v>
      </c>
      <c r="BC1226" t="str">
        <f>"43-6014.00"</f>
        <v>43-6014.00</v>
      </c>
      <c r="BD1226" t="s">
        <v>2414</v>
      </c>
      <c r="BE1226" t="s">
        <v>5243</v>
      </c>
      <c r="BF1226" t="s">
        <v>5244</v>
      </c>
      <c r="BG1226">
        <v>1</v>
      </c>
      <c r="BH1226">
        <v>1</v>
      </c>
      <c r="BI1226" s="1">
        <v>44186</v>
      </c>
      <c r="BJ1226" s="1">
        <v>44469</v>
      </c>
      <c r="BK1226" s="1">
        <v>44225</v>
      </c>
      <c r="BL1226" s="1">
        <v>44469</v>
      </c>
      <c r="BM1226">
        <v>40</v>
      </c>
      <c r="BN1226">
        <v>0</v>
      </c>
      <c r="BO1226">
        <v>8</v>
      </c>
      <c r="BP1226">
        <v>8</v>
      </c>
      <c r="BQ1226">
        <v>8</v>
      </c>
      <c r="BR1226">
        <v>8</v>
      </c>
      <c r="BS1226">
        <v>8</v>
      </c>
      <c r="BT1226">
        <v>0</v>
      </c>
      <c r="BU1226" t="str">
        <f>"8:00 AM"</f>
        <v>8:00 AM</v>
      </c>
      <c r="BV1226" t="str">
        <f>"5:00 PM"</f>
        <v>5:00 PM</v>
      </c>
      <c r="BW1226" t="s">
        <v>128</v>
      </c>
      <c r="BX1226">
        <v>0</v>
      </c>
      <c r="BY1226">
        <v>12</v>
      </c>
      <c r="BZ1226" t="s">
        <v>111</v>
      </c>
      <c r="CA1226">
        <v>0</v>
      </c>
      <c r="CB1226" s="2" t="s">
        <v>5245</v>
      </c>
      <c r="CC1226" t="s">
        <v>5246</v>
      </c>
      <c r="CD1226" t="s">
        <v>4071</v>
      </c>
      <c r="CE1226" t="s">
        <v>116</v>
      </c>
      <c r="CF1226" t="s">
        <v>117</v>
      </c>
      <c r="CG1226">
        <v>96950</v>
      </c>
      <c r="CH1226" s="3">
        <v>15.97</v>
      </c>
      <c r="CI1226" s="3">
        <v>15.97</v>
      </c>
      <c r="CJ1226" s="3">
        <v>23.96</v>
      </c>
      <c r="CK1226" s="3">
        <v>23.96</v>
      </c>
      <c r="CL1226" t="s">
        <v>132</v>
      </c>
      <c r="CM1226" t="s">
        <v>119</v>
      </c>
      <c r="CN1226" t="s">
        <v>133</v>
      </c>
      <c r="CP1226" t="s">
        <v>111</v>
      </c>
      <c r="CQ1226" t="s">
        <v>134</v>
      </c>
      <c r="CR1226" t="s">
        <v>111</v>
      </c>
      <c r="CS1226" t="s">
        <v>134</v>
      </c>
      <c r="CT1226" t="s">
        <v>119</v>
      </c>
      <c r="CU1226" t="s">
        <v>134</v>
      </c>
      <c r="CV1226" t="s">
        <v>119</v>
      </c>
      <c r="CW1226" t="s">
        <v>119</v>
      </c>
      <c r="CX1226">
        <v>16702330744</v>
      </c>
      <c r="CY1226" t="s">
        <v>4073</v>
      </c>
      <c r="CZ1226" t="s">
        <v>119</v>
      </c>
      <c r="DA1226" t="s">
        <v>134</v>
      </c>
      <c r="DB1226" t="s">
        <v>111</v>
      </c>
    </row>
    <row r="1227" spans="1:111" ht="15" customHeight="1" x14ac:dyDescent="0.25">
      <c r="A1227" t="s">
        <v>8840</v>
      </c>
      <c r="B1227" t="s">
        <v>137</v>
      </c>
      <c r="C1227" s="1">
        <v>44186.544018402776</v>
      </c>
      <c r="D1227" s="1">
        <v>44223</v>
      </c>
      <c r="E1227" t="s">
        <v>110</v>
      </c>
      <c r="G1227" t="s">
        <v>111</v>
      </c>
      <c r="H1227" t="s">
        <v>134</v>
      </c>
      <c r="I1227" t="s">
        <v>111</v>
      </c>
      <c r="J1227" t="s">
        <v>3867</v>
      </c>
      <c r="K1227" t="s">
        <v>3868</v>
      </c>
      <c r="L1227" t="s">
        <v>3869</v>
      </c>
      <c r="M1227" t="s">
        <v>3870</v>
      </c>
      <c r="N1227" t="s">
        <v>116</v>
      </c>
      <c r="O1227" t="s">
        <v>117</v>
      </c>
      <c r="P1227">
        <v>96950</v>
      </c>
      <c r="Q1227" t="s">
        <v>118</v>
      </c>
      <c r="S1227">
        <v>16702854805</v>
      </c>
      <c r="U1227">
        <v>238910</v>
      </c>
      <c r="V1227" t="s">
        <v>120</v>
      </c>
      <c r="X1227" t="s">
        <v>2353</v>
      </c>
      <c r="Y1227" t="s">
        <v>3871</v>
      </c>
      <c r="AA1227" t="s">
        <v>123</v>
      </c>
      <c r="AB1227" t="s">
        <v>3872</v>
      </c>
      <c r="AC1227" t="s">
        <v>3870</v>
      </c>
      <c r="AD1227" t="s">
        <v>116</v>
      </c>
      <c r="AE1227" t="s">
        <v>117</v>
      </c>
      <c r="AF1227">
        <v>96950</v>
      </c>
      <c r="AG1227" t="s">
        <v>118</v>
      </c>
      <c r="AI1227">
        <v>16702854805</v>
      </c>
      <c r="AK1227" t="s">
        <v>1280</v>
      </c>
      <c r="BC1227" t="str">
        <f>"49-3042.00"</f>
        <v>49-3042.00</v>
      </c>
      <c r="BD1227" t="s">
        <v>853</v>
      </c>
      <c r="BE1227" t="s">
        <v>3873</v>
      </c>
      <c r="BF1227" t="s">
        <v>3874</v>
      </c>
      <c r="BG1227">
        <v>4</v>
      </c>
      <c r="BH1227">
        <v>4</v>
      </c>
      <c r="BI1227" s="1">
        <v>44196</v>
      </c>
      <c r="BJ1227" s="1">
        <v>44560</v>
      </c>
      <c r="BK1227" s="1">
        <v>44223</v>
      </c>
      <c r="BL1227" s="1">
        <v>44560</v>
      </c>
      <c r="BM1227">
        <v>40</v>
      </c>
      <c r="BN1227">
        <v>0</v>
      </c>
      <c r="BO1227">
        <v>8</v>
      </c>
      <c r="BP1227">
        <v>8</v>
      </c>
      <c r="BQ1227">
        <v>8</v>
      </c>
      <c r="BR1227">
        <v>8</v>
      </c>
      <c r="BS1227">
        <v>8</v>
      </c>
      <c r="BT1227">
        <v>0</v>
      </c>
      <c r="BU1227" t="str">
        <f>"8:00 AM"</f>
        <v>8:00 AM</v>
      </c>
      <c r="BV1227" t="str">
        <f>"5:00 PM"</f>
        <v>5:00 PM</v>
      </c>
      <c r="BW1227" t="s">
        <v>128</v>
      </c>
      <c r="BX1227">
        <v>0</v>
      </c>
      <c r="BY1227">
        <v>24</v>
      </c>
      <c r="BZ1227" t="s">
        <v>111</v>
      </c>
      <c r="CA1227">
        <v>0</v>
      </c>
      <c r="CB1227" t="s">
        <v>3875</v>
      </c>
      <c r="CC1227" t="s">
        <v>3869</v>
      </c>
      <c r="CD1227" t="s">
        <v>3870</v>
      </c>
      <c r="CE1227" t="s">
        <v>116</v>
      </c>
      <c r="CF1227" t="s">
        <v>117</v>
      </c>
      <c r="CG1227">
        <v>96950</v>
      </c>
      <c r="CH1227" s="3">
        <v>10.050000000000001</v>
      </c>
      <c r="CI1227" s="3">
        <v>10.050000000000001</v>
      </c>
      <c r="CJ1227" s="3">
        <v>15.07</v>
      </c>
      <c r="CK1227" s="3">
        <v>15.07</v>
      </c>
      <c r="CL1227" t="s">
        <v>132</v>
      </c>
      <c r="CM1227" t="s">
        <v>1464</v>
      </c>
      <c r="CN1227" t="s">
        <v>133</v>
      </c>
      <c r="CP1227" t="s">
        <v>111</v>
      </c>
      <c r="CQ1227" t="s">
        <v>134</v>
      </c>
      <c r="CR1227" t="s">
        <v>134</v>
      </c>
      <c r="CS1227" t="s">
        <v>134</v>
      </c>
      <c r="CT1227" t="s">
        <v>119</v>
      </c>
      <c r="CU1227" t="s">
        <v>134</v>
      </c>
      <c r="CV1227" t="s">
        <v>119</v>
      </c>
      <c r="CW1227" t="s">
        <v>1285</v>
      </c>
      <c r="CX1227">
        <v>16707837461</v>
      </c>
      <c r="CY1227" t="s">
        <v>1280</v>
      </c>
      <c r="CZ1227" t="s">
        <v>1178</v>
      </c>
      <c r="DA1227" t="s">
        <v>134</v>
      </c>
      <c r="DB1227" t="s">
        <v>111</v>
      </c>
    </row>
    <row r="1228" spans="1:111" ht="15" customHeight="1" x14ac:dyDescent="0.25">
      <c r="A1228" t="s">
        <v>5170</v>
      </c>
      <c r="B1228" t="s">
        <v>109</v>
      </c>
      <c r="C1228" s="1">
        <v>44188.217132407408</v>
      </c>
      <c r="D1228" s="1">
        <v>44245</v>
      </c>
      <c r="E1228" t="s">
        <v>138</v>
      </c>
      <c r="F1228" s="1">
        <v>44103.833333333336</v>
      </c>
      <c r="G1228" t="s">
        <v>134</v>
      </c>
      <c r="H1228" t="s">
        <v>111</v>
      </c>
      <c r="I1228" t="s">
        <v>111</v>
      </c>
      <c r="J1228" t="s">
        <v>4424</v>
      </c>
      <c r="L1228" t="s">
        <v>4425</v>
      </c>
      <c r="N1228" t="s">
        <v>116</v>
      </c>
      <c r="O1228" t="s">
        <v>117</v>
      </c>
      <c r="P1228">
        <v>96950</v>
      </c>
      <c r="Q1228" t="s">
        <v>118</v>
      </c>
      <c r="S1228">
        <v>16702342838</v>
      </c>
      <c r="U1228">
        <v>42512</v>
      </c>
      <c r="V1228" t="s">
        <v>120</v>
      </c>
      <c r="X1228" t="s">
        <v>2144</v>
      </c>
      <c r="Y1228" t="s">
        <v>4426</v>
      </c>
      <c r="Z1228" t="s">
        <v>119</v>
      </c>
      <c r="AA1228" t="s">
        <v>123</v>
      </c>
      <c r="AB1228" t="s">
        <v>4425</v>
      </c>
      <c r="AD1228" t="s">
        <v>116</v>
      </c>
      <c r="AE1228" t="s">
        <v>117</v>
      </c>
      <c r="AF1228">
        <v>96950</v>
      </c>
      <c r="AG1228" t="s">
        <v>118</v>
      </c>
      <c r="AI1228">
        <v>16702342838</v>
      </c>
      <c r="AK1228" t="s">
        <v>4427</v>
      </c>
      <c r="BC1228" t="str">
        <f>"11-2022.00"</f>
        <v>11-2022.00</v>
      </c>
      <c r="BD1228" t="s">
        <v>364</v>
      </c>
      <c r="BE1228" t="s">
        <v>5171</v>
      </c>
      <c r="BF1228" t="s">
        <v>4142</v>
      </c>
      <c r="BG1228">
        <v>1</v>
      </c>
      <c r="BI1228" s="1">
        <v>44105</v>
      </c>
      <c r="BJ1228" s="1">
        <v>45199</v>
      </c>
      <c r="BM1228">
        <v>40</v>
      </c>
      <c r="BN1228">
        <v>0</v>
      </c>
      <c r="BO1228">
        <v>8</v>
      </c>
      <c r="BP1228">
        <v>8</v>
      </c>
      <c r="BQ1228">
        <v>8</v>
      </c>
      <c r="BR1228">
        <v>8</v>
      </c>
      <c r="BS1228">
        <v>8</v>
      </c>
      <c r="BT1228">
        <v>0</v>
      </c>
      <c r="BU1228" t="str">
        <f>"8:00 AM"</f>
        <v>8:00 AM</v>
      </c>
      <c r="BV1228" t="str">
        <f>"5:00 PM"</f>
        <v>5:00 PM</v>
      </c>
      <c r="BW1228" t="s">
        <v>162</v>
      </c>
      <c r="BX1228">
        <v>0</v>
      </c>
      <c r="BY1228">
        <v>12</v>
      </c>
      <c r="BZ1228" t="s">
        <v>111</v>
      </c>
      <c r="CA1228">
        <v>0</v>
      </c>
      <c r="CB1228" s="2" t="s">
        <v>5172</v>
      </c>
      <c r="CC1228" t="s">
        <v>5173</v>
      </c>
      <c r="CE1228" t="s">
        <v>116</v>
      </c>
      <c r="CF1228" t="s">
        <v>117</v>
      </c>
      <c r="CG1228">
        <v>96950</v>
      </c>
      <c r="CH1228" s="3">
        <v>30.42</v>
      </c>
      <c r="CI1228" s="3">
        <v>30.42</v>
      </c>
      <c r="CJ1228" s="3">
        <v>0</v>
      </c>
      <c r="CK1228" s="3">
        <v>0</v>
      </c>
      <c r="CL1228" t="s">
        <v>132</v>
      </c>
      <c r="CM1228" t="s">
        <v>162</v>
      </c>
      <c r="CN1228" t="s">
        <v>133</v>
      </c>
      <c r="CP1228" t="s">
        <v>111</v>
      </c>
      <c r="CQ1228" t="s">
        <v>134</v>
      </c>
      <c r="CR1228" t="s">
        <v>111</v>
      </c>
      <c r="CS1228" t="s">
        <v>111</v>
      </c>
      <c r="CT1228" t="s">
        <v>119</v>
      </c>
      <c r="CU1228" t="s">
        <v>134</v>
      </c>
      <c r="CV1228" t="s">
        <v>119</v>
      </c>
      <c r="CW1228" t="s">
        <v>859</v>
      </c>
      <c r="CX1228">
        <v>16702873381</v>
      </c>
      <c r="CY1228" t="s">
        <v>4427</v>
      </c>
      <c r="CZ1228" t="s">
        <v>119</v>
      </c>
      <c r="DA1228" t="s">
        <v>134</v>
      </c>
      <c r="DB1228" t="s">
        <v>111</v>
      </c>
      <c r="DC1228" t="s">
        <v>2144</v>
      </c>
      <c r="DD1228" t="s">
        <v>4426</v>
      </c>
      <c r="DF1228" t="s">
        <v>4424</v>
      </c>
      <c r="DG1228" t="s">
        <v>4432</v>
      </c>
    </row>
    <row r="1229" spans="1:111" ht="15" customHeight="1" x14ac:dyDescent="0.25">
      <c r="A1229" t="s">
        <v>7291</v>
      </c>
      <c r="B1229" t="s">
        <v>137</v>
      </c>
      <c r="C1229" s="1">
        <v>44189.454908912034</v>
      </c>
      <c r="D1229" s="1">
        <v>44230</v>
      </c>
      <c r="E1229" t="s">
        <v>110</v>
      </c>
      <c r="G1229" t="s">
        <v>111</v>
      </c>
      <c r="H1229" t="s">
        <v>111</v>
      </c>
      <c r="I1229" t="s">
        <v>111</v>
      </c>
      <c r="J1229" t="s">
        <v>6730</v>
      </c>
      <c r="K1229" t="s">
        <v>6731</v>
      </c>
      <c r="L1229" t="s">
        <v>6732</v>
      </c>
      <c r="N1229" t="s">
        <v>727</v>
      </c>
      <c r="O1229" t="s">
        <v>117</v>
      </c>
      <c r="P1229">
        <v>96950</v>
      </c>
      <c r="Q1229" t="s">
        <v>118</v>
      </c>
      <c r="S1229">
        <v>16702876661</v>
      </c>
      <c r="U1229">
        <v>561520</v>
      </c>
      <c r="V1229" t="s">
        <v>120</v>
      </c>
      <c r="X1229" t="s">
        <v>3048</v>
      </c>
      <c r="Y1229" t="s">
        <v>3049</v>
      </c>
      <c r="AA1229" t="s">
        <v>6733</v>
      </c>
      <c r="AB1229" t="s">
        <v>7292</v>
      </c>
      <c r="AD1229" t="s">
        <v>727</v>
      </c>
      <c r="AE1229" t="s">
        <v>117</v>
      </c>
      <c r="AF1229">
        <v>96950</v>
      </c>
      <c r="AG1229" t="s">
        <v>118</v>
      </c>
      <c r="AI1229">
        <v>16702876661</v>
      </c>
      <c r="AK1229" t="s">
        <v>6735</v>
      </c>
      <c r="BC1229" t="str">
        <f>"39-7011.00"</f>
        <v>39-7011.00</v>
      </c>
      <c r="BD1229" t="s">
        <v>244</v>
      </c>
      <c r="BE1229" t="s">
        <v>6736</v>
      </c>
      <c r="BF1229" t="s">
        <v>6737</v>
      </c>
      <c r="BG1229">
        <v>4</v>
      </c>
      <c r="BH1229">
        <v>4</v>
      </c>
      <c r="BI1229" s="1">
        <v>44228</v>
      </c>
      <c r="BJ1229" s="1">
        <v>44469</v>
      </c>
      <c r="BK1229" s="1">
        <v>44230</v>
      </c>
      <c r="BL1229" s="1">
        <v>44469</v>
      </c>
      <c r="BM1229">
        <v>35</v>
      </c>
      <c r="BN1229">
        <v>7</v>
      </c>
      <c r="BO1229">
        <v>0</v>
      </c>
      <c r="BP1229">
        <v>7</v>
      </c>
      <c r="BQ1229">
        <v>7</v>
      </c>
      <c r="BR1229">
        <v>7</v>
      </c>
      <c r="BS1229">
        <v>7</v>
      </c>
      <c r="BT1229">
        <v>0</v>
      </c>
      <c r="BU1229" t="str">
        <f>"2:00 AM"</f>
        <v>2:00 AM</v>
      </c>
      <c r="BV1229" t="str">
        <f>"9:00 AM"</f>
        <v>9:00 AM</v>
      </c>
      <c r="BW1229" t="s">
        <v>162</v>
      </c>
      <c r="BX1229">
        <v>0</v>
      </c>
      <c r="BY1229">
        <v>12</v>
      </c>
      <c r="BZ1229" t="s">
        <v>111</v>
      </c>
      <c r="CA1229">
        <v>0</v>
      </c>
      <c r="CB1229" t="s">
        <v>7293</v>
      </c>
      <c r="CC1229" t="s">
        <v>6732</v>
      </c>
      <c r="CD1229" t="s">
        <v>7294</v>
      </c>
      <c r="CE1229" t="s">
        <v>727</v>
      </c>
      <c r="CF1229" t="s">
        <v>117</v>
      </c>
      <c r="CG1229">
        <v>96950</v>
      </c>
      <c r="CH1229" s="3">
        <v>12.14</v>
      </c>
      <c r="CI1229" s="3">
        <v>12.14</v>
      </c>
      <c r="CJ1229" s="3">
        <v>18.21</v>
      </c>
      <c r="CK1229" s="3">
        <v>18.21</v>
      </c>
      <c r="CL1229" t="s">
        <v>132</v>
      </c>
      <c r="CM1229" t="s">
        <v>509</v>
      </c>
      <c r="CN1229" t="s">
        <v>133</v>
      </c>
      <c r="CP1229" t="s">
        <v>111</v>
      </c>
      <c r="CQ1229" t="s">
        <v>134</v>
      </c>
      <c r="CR1229" t="s">
        <v>111</v>
      </c>
      <c r="CS1229" t="s">
        <v>134</v>
      </c>
      <c r="CT1229" t="s">
        <v>119</v>
      </c>
      <c r="CU1229" t="s">
        <v>134</v>
      </c>
      <c r="CV1229" t="s">
        <v>119</v>
      </c>
      <c r="CW1229" t="s">
        <v>509</v>
      </c>
      <c r="CX1229">
        <v>10670287666</v>
      </c>
      <c r="CY1229" t="s">
        <v>6735</v>
      </c>
      <c r="CZ1229" t="s">
        <v>119</v>
      </c>
      <c r="DA1229" t="s">
        <v>134</v>
      </c>
      <c r="DB1229" t="s">
        <v>111</v>
      </c>
    </row>
    <row r="1230" spans="1:111" ht="15" customHeight="1" x14ac:dyDescent="0.25">
      <c r="A1230" t="s">
        <v>511</v>
      </c>
      <c r="B1230" t="s">
        <v>137</v>
      </c>
      <c r="C1230" s="1">
        <v>44192.748875578705</v>
      </c>
      <c r="D1230" s="1">
        <v>44236</v>
      </c>
      <c r="E1230" t="s">
        <v>110</v>
      </c>
      <c r="G1230" t="s">
        <v>111</v>
      </c>
      <c r="H1230" t="s">
        <v>111</v>
      </c>
      <c r="I1230" t="s">
        <v>111</v>
      </c>
      <c r="J1230" t="s">
        <v>512</v>
      </c>
      <c r="K1230" t="s">
        <v>513</v>
      </c>
      <c r="L1230" t="s">
        <v>514</v>
      </c>
      <c r="M1230" t="s">
        <v>515</v>
      </c>
      <c r="N1230" t="s">
        <v>154</v>
      </c>
      <c r="O1230" t="s">
        <v>117</v>
      </c>
      <c r="P1230">
        <v>96950</v>
      </c>
      <c r="Q1230" t="s">
        <v>118</v>
      </c>
      <c r="S1230">
        <v>16702347976</v>
      </c>
      <c r="T1230">
        <v>5100</v>
      </c>
      <c r="U1230">
        <v>72111</v>
      </c>
      <c r="V1230" t="s">
        <v>120</v>
      </c>
      <c r="X1230" t="s">
        <v>516</v>
      </c>
      <c r="Y1230" t="s">
        <v>517</v>
      </c>
      <c r="AA1230" t="s">
        <v>174</v>
      </c>
      <c r="AB1230" t="s">
        <v>514</v>
      </c>
      <c r="AC1230" t="s">
        <v>515</v>
      </c>
      <c r="AD1230" t="s">
        <v>154</v>
      </c>
      <c r="AE1230" t="s">
        <v>117</v>
      </c>
      <c r="AF1230">
        <v>96950</v>
      </c>
      <c r="AG1230" t="s">
        <v>118</v>
      </c>
      <c r="AI1230">
        <v>16702347976</v>
      </c>
      <c r="AJ1230">
        <v>5100</v>
      </c>
      <c r="AK1230" t="s">
        <v>518</v>
      </c>
      <c r="BC1230" t="str">
        <f>"35-9031.00"</f>
        <v>35-9031.00</v>
      </c>
      <c r="BD1230" t="s">
        <v>519</v>
      </c>
      <c r="BE1230" t="s">
        <v>520</v>
      </c>
      <c r="BF1230" t="s">
        <v>521</v>
      </c>
      <c r="BG1230">
        <v>2</v>
      </c>
      <c r="BH1230">
        <v>2</v>
      </c>
      <c r="BI1230" s="1">
        <v>44291</v>
      </c>
      <c r="BJ1230" s="1">
        <v>44655</v>
      </c>
      <c r="BK1230" s="1">
        <v>44291</v>
      </c>
      <c r="BL1230" s="1">
        <v>44655</v>
      </c>
      <c r="BM1230">
        <v>35</v>
      </c>
      <c r="BN1230">
        <v>7</v>
      </c>
      <c r="BO1230">
        <v>0</v>
      </c>
      <c r="BP1230">
        <v>0</v>
      </c>
      <c r="BQ1230">
        <v>7</v>
      </c>
      <c r="BR1230">
        <v>7</v>
      </c>
      <c r="BS1230">
        <v>7</v>
      </c>
      <c r="BT1230">
        <v>7</v>
      </c>
      <c r="BU1230" t="str">
        <f>"6:00 AM"</f>
        <v>6:00 AM</v>
      </c>
      <c r="BV1230" t="str">
        <f>"2:00 PM"</f>
        <v>2:00 PM</v>
      </c>
      <c r="BW1230" t="s">
        <v>128</v>
      </c>
      <c r="BX1230">
        <v>0</v>
      </c>
      <c r="BY1230">
        <v>3</v>
      </c>
      <c r="BZ1230" t="s">
        <v>134</v>
      </c>
      <c r="CA1230">
        <v>2</v>
      </c>
      <c r="CB1230" s="2" t="s">
        <v>522</v>
      </c>
      <c r="CC1230" t="s">
        <v>514</v>
      </c>
      <c r="CD1230" t="s">
        <v>515</v>
      </c>
      <c r="CE1230" t="s">
        <v>154</v>
      </c>
      <c r="CF1230" t="s">
        <v>117</v>
      </c>
      <c r="CG1230">
        <v>96950</v>
      </c>
      <c r="CH1230" s="3">
        <v>7.76</v>
      </c>
      <c r="CI1230" s="3">
        <v>7.76</v>
      </c>
      <c r="CJ1230" s="3">
        <v>11.64</v>
      </c>
      <c r="CL1230" t="s">
        <v>132</v>
      </c>
      <c r="CM1230" t="s">
        <v>162</v>
      </c>
      <c r="CN1230" t="s">
        <v>133</v>
      </c>
      <c r="CP1230" t="s">
        <v>111</v>
      </c>
      <c r="CQ1230" t="s">
        <v>134</v>
      </c>
      <c r="CR1230" t="s">
        <v>111</v>
      </c>
      <c r="CS1230" t="s">
        <v>134</v>
      </c>
      <c r="CT1230" t="s">
        <v>119</v>
      </c>
      <c r="CU1230" t="s">
        <v>134</v>
      </c>
      <c r="CV1230" t="s">
        <v>134</v>
      </c>
      <c r="CW1230" t="s">
        <v>523</v>
      </c>
      <c r="CX1230">
        <v>16702347976</v>
      </c>
      <c r="CY1230" t="s">
        <v>524</v>
      </c>
      <c r="CZ1230" t="s">
        <v>525</v>
      </c>
      <c r="DA1230" t="s">
        <v>134</v>
      </c>
      <c r="DB1230" t="s">
        <v>111</v>
      </c>
      <c r="DC1230" t="s">
        <v>526</v>
      </c>
      <c r="DD1230" t="s">
        <v>527</v>
      </c>
      <c r="DE1230" t="s">
        <v>528</v>
      </c>
    </row>
    <row r="1231" spans="1:111" ht="15" customHeight="1" x14ac:dyDescent="0.25">
      <c r="A1231" t="s">
        <v>5900</v>
      </c>
      <c r="B1231" t="s">
        <v>137</v>
      </c>
      <c r="C1231" s="1">
        <v>44192.751848958331</v>
      </c>
      <c r="D1231" s="1">
        <v>44236</v>
      </c>
      <c r="E1231" t="s">
        <v>110</v>
      </c>
      <c r="G1231" t="s">
        <v>111</v>
      </c>
      <c r="H1231" t="s">
        <v>111</v>
      </c>
      <c r="I1231" t="s">
        <v>111</v>
      </c>
      <c r="J1231" t="s">
        <v>512</v>
      </c>
      <c r="K1231" t="s">
        <v>513</v>
      </c>
      <c r="L1231" t="s">
        <v>514</v>
      </c>
      <c r="M1231" t="s">
        <v>515</v>
      </c>
      <c r="N1231" t="s">
        <v>1827</v>
      </c>
      <c r="O1231" t="s">
        <v>117</v>
      </c>
      <c r="P1231">
        <v>96950</v>
      </c>
      <c r="Q1231" t="s">
        <v>118</v>
      </c>
      <c r="S1231">
        <v>16702347976</v>
      </c>
      <c r="T1231">
        <v>5100</v>
      </c>
      <c r="U1231">
        <v>72111</v>
      </c>
      <c r="V1231" t="s">
        <v>120</v>
      </c>
      <c r="X1231" t="s">
        <v>516</v>
      </c>
      <c r="Y1231" t="s">
        <v>517</v>
      </c>
      <c r="AA1231" t="s">
        <v>174</v>
      </c>
      <c r="AB1231" t="s">
        <v>514</v>
      </c>
      <c r="AC1231" t="s">
        <v>515</v>
      </c>
      <c r="AD1231" t="s">
        <v>154</v>
      </c>
      <c r="AE1231" t="s">
        <v>117</v>
      </c>
      <c r="AF1231">
        <v>96950</v>
      </c>
      <c r="AG1231" t="s">
        <v>118</v>
      </c>
      <c r="AI1231">
        <v>16702347976</v>
      </c>
      <c r="AJ1231">
        <v>5100</v>
      </c>
      <c r="AK1231" t="s">
        <v>518</v>
      </c>
      <c r="BC1231" t="str">
        <f>"39-6012.00"</f>
        <v>39-6012.00</v>
      </c>
      <c r="BD1231" t="s">
        <v>2314</v>
      </c>
      <c r="BE1231" t="s">
        <v>5901</v>
      </c>
      <c r="BF1231" t="s">
        <v>5902</v>
      </c>
      <c r="BG1231">
        <v>3</v>
      </c>
      <c r="BH1231">
        <v>3</v>
      </c>
      <c r="BI1231" s="1">
        <v>44291</v>
      </c>
      <c r="BJ1231" s="1">
        <v>44655</v>
      </c>
      <c r="BK1231" s="1">
        <v>44291</v>
      </c>
      <c r="BL1231" s="1">
        <v>44655</v>
      </c>
      <c r="BM1231">
        <v>35</v>
      </c>
      <c r="BN1231">
        <v>7</v>
      </c>
      <c r="BO1231">
        <v>0</v>
      </c>
      <c r="BP1231">
        <v>7</v>
      </c>
      <c r="BQ1231">
        <v>0</v>
      </c>
      <c r="BR1231">
        <v>7</v>
      </c>
      <c r="BS1231">
        <v>7</v>
      </c>
      <c r="BT1231">
        <v>7</v>
      </c>
      <c r="BU1231" t="str">
        <f>"11:30 PM"</f>
        <v>11:30 PM</v>
      </c>
      <c r="BV1231" t="str">
        <f>"7:30 AM"</f>
        <v>7:30 AM</v>
      </c>
      <c r="BW1231" t="s">
        <v>349</v>
      </c>
      <c r="BX1231">
        <v>0</v>
      </c>
      <c r="BY1231">
        <v>6</v>
      </c>
      <c r="BZ1231" t="s">
        <v>111</v>
      </c>
      <c r="CA1231">
        <v>0</v>
      </c>
      <c r="CB1231" t="s">
        <v>5903</v>
      </c>
      <c r="CC1231" t="s">
        <v>514</v>
      </c>
      <c r="CD1231" t="s">
        <v>515</v>
      </c>
      <c r="CE1231" t="s">
        <v>154</v>
      </c>
      <c r="CF1231" t="s">
        <v>117</v>
      </c>
      <c r="CG1231">
        <v>96950</v>
      </c>
      <c r="CH1231" s="3">
        <v>7.98</v>
      </c>
      <c r="CI1231" s="3">
        <v>7.98</v>
      </c>
      <c r="CJ1231" s="3">
        <v>11.97</v>
      </c>
      <c r="CL1231" t="s">
        <v>132</v>
      </c>
      <c r="CM1231" t="s">
        <v>119</v>
      </c>
      <c r="CN1231" t="s">
        <v>133</v>
      </c>
      <c r="CP1231" t="s">
        <v>111</v>
      </c>
      <c r="CQ1231" t="s">
        <v>134</v>
      </c>
      <c r="CR1231" t="s">
        <v>111</v>
      </c>
      <c r="CS1231" t="s">
        <v>134</v>
      </c>
      <c r="CT1231" t="s">
        <v>119</v>
      </c>
      <c r="CU1231" t="s">
        <v>134</v>
      </c>
      <c r="CV1231" t="s">
        <v>134</v>
      </c>
      <c r="CW1231" t="s">
        <v>523</v>
      </c>
      <c r="CX1231">
        <v>16702347976</v>
      </c>
      <c r="CY1231" t="s">
        <v>524</v>
      </c>
      <c r="CZ1231" t="s">
        <v>5904</v>
      </c>
      <c r="DA1231" t="s">
        <v>134</v>
      </c>
      <c r="DB1231" t="s">
        <v>111</v>
      </c>
      <c r="DC1231" t="s">
        <v>526</v>
      </c>
      <c r="DD1231" t="s">
        <v>527</v>
      </c>
      <c r="DE1231" t="s">
        <v>528</v>
      </c>
    </row>
    <row r="1232" spans="1:111" ht="15" customHeight="1" x14ac:dyDescent="0.25">
      <c r="A1232" t="s">
        <v>947</v>
      </c>
      <c r="B1232" t="s">
        <v>137</v>
      </c>
      <c r="C1232" s="1">
        <v>44192.752566550924</v>
      </c>
      <c r="D1232" s="1">
        <v>44236</v>
      </c>
      <c r="E1232" t="s">
        <v>110</v>
      </c>
      <c r="G1232" t="s">
        <v>111</v>
      </c>
      <c r="H1232" t="s">
        <v>111</v>
      </c>
      <c r="I1232" t="s">
        <v>111</v>
      </c>
      <c r="J1232" t="s">
        <v>512</v>
      </c>
      <c r="K1232" t="s">
        <v>513</v>
      </c>
      <c r="L1232" t="s">
        <v>514</v>
      </c>
      <c r="M1232" t="s">
        <v>515</v>
      </c>
      <c r="N1232" t="s">
        <v>154</v>
      </c>
      <c r="O1232" t="s">
        <v>117</v>
      </c>
      <c r="P1232">
        <v>96950</v>
      </c>
      <c r="Q1232" t="s">
        <v>118</v>
      </c>
      <c r="S1232">
        <v>16702347976</v>
      </c>
      <c r="T1232">
        <v>5100</v>
      </c>
      <c r="U1232">
        <v>72111</v>
      </c>
      <c r="V1232" t="s">
        <v>120</v>
      </c>
      <c r="X1232" t="s">
        <v>516</v>
      </c>
      <c r="Y1232" t="s">
        <v>517</v>
      </c>
      <c r="AA1232" t="s">
        <v>174</v>
      </c>
      <c r="AB1232" t="s">
        <v>514</v>
      </c>
      <c r="AC1232" t="s">
        <v>515</v>
      </c>
      <c r="AD1232" t="s">
        <v>154</v>
      </c>
      <c r="AE1232" t="s">
        <v>117</v>
      </c>
      <c r="AF1232">
        <v>96950</v>
      </c>
      <c r="AG1232" t="s">
        <v>118</v>
      </c>
      <c r="AI1232">
        <v>16702347976</v>
      </c>
      <c r="AJ1232">
        <v>5100</v>
      </c>
      <c r="AK1232" t="s">
        <v>518</v>
      </c>
      <c r="BC1232" t="str">
        <f>"11-3011.00"</f>
        <v>11-3011.00</v>
      </c>
      <c r="BD1232" t="s">
        <v>948</v>
      </c>
      <c r="BE1232" t="s">
        <v>949</v>
      </c>
      <c r="BF1232" t="s">
        <v>950</v>
      </c>
      <c r="BG1232">
        <v>1</v>
      </c>
      <c r="BH1232">
        <v>1</v>
      </c>
      <c r="BI1232" s="1">
        <v>44277</v>
      </c>
      <c r="BJ1232" s="1">
        <v>44641</v>
      </c>
      <c r="BK1232" s="1">
        <v>44277</v>
      </c>
      <c r="BL1232" s="1">
        <v>44641</v>
      </c>
      <c r="BM1232">
        <v>40</v>
      </c>
      <c r="BN1232">
        <v>0</v>
      </c>
      <c r="BO1232">
        <v>8</v>
      </c>
      <c r="BP1232">
        <v>8</v>
      </c>
      <c r="BQ1232">
        <v>8</v>
      </c>
      <c r="BR1232">
        <v>8</v>
      </c>
      <c r="BS1232">
        <v>8</v>
      </c>
      <c r="BT1232">
        <v>0</v>
      </c>
      <c r="BU1232" t="str">
        <f>"8:00 AM"</f>
        <v>8:00 AM</v>
      </c>
      <c r="BV1232" t="str">
        <f>"5:00 PM"</f>
        <v>5:00 PM</v>
      </c>
      <c r="BW1232" t="s">
        <v>349</v>
      </c>
      <c r="BX1232">
        <v>0</v>
      </c>
      <c r="BY1232">
        <v>48</v>
      </c>
      <c r="BZ1232" t="s">
        <v>134</v>
      </c>
      <c r="CA1232">
        <v>35</v>
      </c>
      <c r="CB1232" s="2" t="s">
        <v>951</v>
      </c>
      <c r="CC1232" t="s">
        <v>514</v>
      </c>
      <c r="CD1232" t="s">
        <v>515</v>
      </c>
      <c r="CE1232" t="s">
        <v>154</v>
      </c>
      <c r="CF1232" t="s">
        <v>117</v>
      </c>
      <c r="CG1232">
        <v>96950</v>
      </c>
      <c r="CH1232" s="3">
        <v>3324.53</v>
      </c>
      <c r="CI1232" s="3">
        <v>3324.53</v>
      </c>
      <c r="CJ1232" s="3">
        <v>0</v>
      </c>
      <c r="CL1232" t="s">
        <v>952</v>
      </c>
      <c r="CM1232" t="s">
        <v>119</v>
      </c>
      <c r="CN1232" t="s">
        <v>133</v>
      </c>
      <c r="CP1232" t="s">
        <v>111</v>
      </c>
      <c r="CQ1232" t="s">
        <v>134</v>
      </c>
      <c r="CR1232" t="s">
        <v>111</v>
      </c>
      <c r="CS1232" t="s">
        <v>111</v>
      </c>
      <c r="CT1232" t="s">
        <v>119</v>
      </c>
      <c r="CU1232" t="s">
        <v>134</v>
      </c>
      <c r="CV1232" t="s">
        <v>134</v>
      </c>
      <c r="CW1232" t="s">
        <v>953</v>
      </c>
      <c r="CX1232">
        <v>16702347976</v>
      </c>
      <c r="CY1232" t="s">
        <v>524</v>
      </c>
      <c r="CZ1232" t="s">
        <v>954</v>
      </c>
      <c r="DA1232" t="s">
        <v>134</v>
      </c>
      <c r="DB1232" t="s">
        <v>111</v>
      </c>
      <c r="DC1232" t="s">
        <v>526</v>
      </c>
      <c r="DD1232" t="s">
        <v>527</v>
      </c>
      <c r="DE1232" t="s">
        <v>528</v>
      </c>
    </row>
    <row r="1233" spans="1:111" ht="15" customHeight="1" x14ac:dyDescent="0.25">
      <c r="A1233" t="s">
        <v>2086</v>
      </c>
      <c r="B1233" t="s">
        <v>193</v>
      </c>
      <c r="C1233" s="1">
        <v>44192.824261921298</v>
      </c>
      <c r="D1233" s="1">
        <v>44193</v>
      </c>
      <c r="E1233" t="s">
        <v>110</v>
      </c>
      <c r="G1233" t="s">
        <v>111</v>
      </c>
      <c r="H1233" t="s">
        <v>111</v>
      </c>
      <c r="I1233" t="s">
        <v>111</v>
      </c>
      <c r="J1233" t="s">
        <v>684</v>
      </c>
      <c r="K1233" t="s">
        <v>119</v>
      </c>
      <c r="L1233" t="s">
        <v>686</v>
      </c>
      <c r="M1233" t="s">
        <v>687</v>
      </c>
      <c r="N1233" t="s">
        <v>154</v>
      </c>
      <c r="O1233" t="s">
        <v>117</v>
      </c>
      <c r="P1233">
        <v>96950</v>
      </c>
      <c r="Q1233" t="s">
        <v>118</v>
      </c>
      <c r="R1233" t="s">
        <v>119</v>
      </c>
      <c r="S1233">
        <v>16702368202</v>
      </c>
      <c r="T1233">
        <v>3554</v>
      </c>
      <c r="U1233">
        <v>62211</v>
      </c>
      <c r="V1233" t="s">
        <v>120</v>
      </c>
      <c r="X1233" t="s">
        <v>688</v>
      </c>
      <c r="Y1233" t="s">
        <v>689</v>
      </c>
      <c r="Z1233" t="s">
        <v>690</v>
      </c>
      <c r="AA1233" t="s">
        <v>691</v>
      </c>
      <c r="AB1233" t="s">
        <v>686</v>
      </c>
      <c r="AC1233" t="s">
        <v>687</v>
      </c>
      <c r="AD1233" t="s">
        <v>154</v>
      </c>
      <c r="AE1233" t="s">
        <v>117</v>
      </c>
      <c r="AF1233">
        <v>96950</v>
      </c>
      <c r="AG1233" t="s">
        <v>118</v>
      </c>
      <c r="AH1233" t="s">
        <v>119</v>
      </c>
      <c r="AI1233">
        <v>16702368202</v>
      </c>
      <c r="AJ1233">
        <v>3554</v>
      </c>
      <c r="AK1233" t="s">
        <v>692</v>
      </c>
      <c r="BC1233" t="str">
        <f>"29-1141.00"</f>
        <v>29-1141.00</v>
      </c>
      <c r="BD1233" t="s">
        <v>2087</v>
      </c>
      <c r="BE1233" t="s">
        <v>2088</v>
      </c>
      <c r="BF1233" t="s">
        <v>2089</v>
      </c>
      <c r="BG1233">
        <v>5</v>
      </c>
      <c r="BI1233" s="1">
        <v>44256</v>
      </c>
      <c r="BJ1233" s="1">
        <v>44257</v>
      </c>
      <c r="BM1233">
        <v>40</v>
      </c>
      <c r="BN1233">
        <v>12</v>
      </c>
      <c r="BO1233">
        <v>12</v>
      </c>
      <c r="BP1233">
        <v>12</v>
      </c>
      <c r="BQ1233">
        <v>4</v>
      </c>
      <c r="BR1233">
        <v>0</v>
      </c>
      <c r="BS1233">
        <v>0</v>
      </c>
      <c r="BT1233">
        <v>0</v>
      </c>
      <c r="BU1233" t="str">
        <f>"7:30 AM"</f>
        <v>7:30 AM</v>
      </c>
      <c r="BV1233" t="str">
        <f>"7:30 PM"</f>
        <v>7:30 PM</v>
      </c>
      <c r="BW1233" t="s">
        <v>349</v>
      </c>
      <c r="BX1233">
        <v>0</v>
      </c>
      <c r="BY1233">
        <v>0</v>
      </c>
      <c r="BZ1233" t="s">
        <v>111</v>
      </c>
      <c r="CA1233">
        <v>0</v>
      </c>
      <c r="CB1233" t="s">
        <v>2090</v>
      </c>
      <c r="CC1233" t="s">
        <v>686</v>
      </c>
      <c r="CD1233" t="s">
        <v>687</v>
      </c>
      <c r="CE1233" t="s">
        <v>154</v>
      </c>
      <c r="CF1233" t="s">
        <v>117</v>
      </c>
      <c r="CG1233">
        <v>96950</v>
      </c>
      <c r="CH1233" s="3">
        <v>22.19</v>
      </c>
      <c r="CI1233" s="3">
        <v>25.78</v>
      </c>
      <c r="CL1233" t="s">
        <v>132</v>
      </c>
      <c r="CM1233" t="s">
        <v>697</v>
      </c>
      <c r="CN1233" t="s">
        <v>133</v>
      </c>
      <c r="CP1233" t="s">
        <v>111</v>
      </c>
      <c r="CQ1233" t="s">
        <v>134</v>
      </c>
      <c r="CR1233" t="s">
        <v>111</v>
      </c>
      <c r="CS1233" t="s">
        <v>111</v>
      </c>
      <c r="CT1233" t="s">
        <v>119</v>
      </c>
      <c r="CU1233" t="s">
        <v>134</v>
      </c>
      <c r="CV1233" t="s">
        <v>119</v>
      </c>
      <c r="CW1233" t="s">
        <v>698</v>
      </c>
      <c r="CX1233">
        <v>16702368202</v>
      </c>
      <c r="CY1233" t="s">
        <v>699</v>
      </c>
      <c r="CZ1233" t="s">
        <v>700</v>
      </c>
      <c r="DA1233" t="s">
        <v>134</v>
      </c>
      <c r="DB1233" t="s">
        <v>111</v>
      </c>
      <c r="DC1233" t="s">
        <v>526</v>
      </c>
      <c r="DD1233" t="s">
        <v>701</v>
      </c>
      <c r="DE1233" t="s">
        <v>702</v>
      </c>
      <c r="DF1233" t="s">
        <v>684</v>
      </c>
      <c r="DG1233" t="s">
        <v>703</v>
      </c>
    </row>
    <row r="1234" spans="1:111" ht="15" customHeight="1" x14ac:dyDescent="0.25">
      <c r="A1234" t="s">
        <v>5220</v>
      </c>
      <c r="B1234" t="s">
        <v>137</v>
      </c>
      <c r="C1234" s="1">
        <v>44192.834392476849</v>
      </c>
      <c r="D1234" s="1">
        <v>44223</v>
      </c>
      <c r="E1234" t="s">
        <v>110</v>
      </c>
      <c r="G1234" t="s">
        <v>111</v>
      </c>
      <c r="H1234" t="s">
        <v>111</v>
      </c>
      <c r="I1234" t="s">
        <v>111</v>
      </c>
      <c r="J1234" t="s">
        <v>684</v>
      </c>
      <c r="K1234" t="s">
        <v>119</v>
      </c>
      <c r="L1234" t="s">
        <v>686</v>
      </c>
      <c r="M1234" t="s">
        <v>687</v>
      </c>
      <c r="N1234" t="s">
        <v>154</v>
      </c>
      <c r="O1234" t="s">
        <v>117</v>
      </c>
      <c r="P1234">
        <v>96950</v>
      </c>
      <c r="Q1234" t="s">
        <v>118</v>
      </c>
      <c r="R1234" t="s">
        <v>119</v>
      </c>
      <c r="S1234">
        <v>16702368202</v>
      </c>
      <c r="T1234">
        <v>3554</v>
      </c>
      <c r="U1234">
        <v>62211</v>
      </c>
      <c r="V1234" t="s">
        <v>120</v>
      </c>
      <c r="X1234" t="s">
        <v>688</v>
      </c>
      <c r="Y1234" t="s">
        <v>689</v>
      </c>
      <c r="Z1234" t="s">
        <v>690</v>
      </c>
      <c r="AA1234" t="s">
        <v>691</v>
      </c>
      <c r="AB1234" t="s">
        <v>686</v>
      </c>
      <c r="AC1234" t="s">
        <v>687</v>
      </c>
      <c r="AD1234" t="s">
        <v>154</v>
      </c>
      <c r="AE1234" t="s">
        <v>117</v>
      </c>
      <c r="AF1234">
        <v>96950</v>
      </c>
      <c r="AG1234" t="s">
        <v>118</v>
      </c>
      <c r="AH1234" t="s">
        <v>119</v>
      </c>
      <c r="AI1234">
        <v>16702368202</v>
      </c>
      <c r="AJ1234">
        <v>3554</v>
      </c>
      <c r="AK1234" t="s">
        <v>692</v>
      </c>
      <c r="BC1234" t="str">
        <f>"29-1141.00"</f>
        <v>29-1141.00</v>
      </c>
      <c r="BD1234" t="s">
        <v>2087</v>
      </c>
      <c r="BE1234" t="s">
        <v>2088</v>
      </c>
      <c r="BF1234" t="s">
        <v>2089</v>
      </c>
      <c r="BG1234">
        <v>6</v>
      </c>
      <c r="BH1234">
        <v>6</v>
      </c>
      <c r="BI1234" s="1">
        <v>44256</v>
      </c>
      <c r="BJ1234" s="1">
        <v>44620</v>
      </c>
      <c r="BK1234" s="1">
        <v>44256</v>
      </c>
      <c r="BL1234" s="1">
        <v>44620</v>
      </c>
      <c r="BM1234">
        <v>40</v>
      </c>
      <c r="BN1234">
        <v>12</v>
      </c>
      <c r="BO1234">
        <v>12</v>
      </c>
      <c r="BP1234">
        <v>12</v>
      </c>
      <c r="BQ1234">
        <v>4</v>
      </c>
      <c r="BR1234">
        <v>0</v>
      </c>
      <c r="BS1234">
        <v>0</v>
      </c>
      <c r="BT1234">
        <v>0</v>
      </c>
      <c r="BU1234" t="str">
        <f>"7:30 AM"</f>
        <v>7:30 AM</v>
      </c>
      <c r="BV1234" t="str">
        <f>"7:30 PM"</f>
        <v>7:30 PM</v>
      </c>
      <c r="BW1234" t="s">
        <v>349</v>
      </c>
      <c r="BX1234">
        <v>0</v>
      </c>
      <c r="BY1234">
        <v>0</v>
      </c>
      <c r="BZ1234" t="s">
        <v>111</v>
      </c>
      <c r="CA1234">
        <v>0</v>
      </c>
      <c r="CB1234" t="s">
        <v>2090</v>
      </c>
      <c r="CC1234" t="s">
        <v>686</v>
      </c>
      <c r="CD1234" t="s">
        <v>687</v>
      </c>
      <c r="CE1234" t="s">
        <v>154</v>
      </c>
      <c r="CF1234" t="s">
        <v>117</v>
      </c>
      <c r="CG1234">
        <v>96950</v>
      </c>
      <c r="CH1234" s="3">
        <v>22.19</v>
      </c>
      <c r="CI1234" s="3">
        <v>25.78</v>
      </c>
      <c r="CL1234" t="s">
        <v>132</v>
      </c>
      <c r="CM1234" t="s">
        <v>697</v>
      </c>
      <c r="CN1234" t="s">
        <v>133</v>
      </c>
      <c r="CP1234" t="s">
        <v>134</v>
      </c>
      <c r="CQ1234" t="s">
        <v>134</v>
      </c>
      <c r="CR1234" t="s">
        <v>111</v>
      </c>
      <c r="CS1234" t="s">
        <v>111</v>
      </c>
      <c r="CT1234" t="s">
        <v>119</v>
      </c>
      <c r="CU1234" t="s">
        <v>134</v>
      </c>
      <c r="CV1234" t="s">
        <v>119</v>
      </c>
      <c r="CW1234" t="s">
        <v>698</v>
      </c>
      <c r="CX1234">
        <v>16702368202</v>
      </c>
      <c r="CY1234" t="s">
        <v>699</v>
      </c>
      <c r="CZ1234" t="s">
        <v>700</v>
      </c>
      <c r="DA1234" t="s">
        <v>134</v>
      </c>
      <c r="DB1234" t="s">
        <v>111</v>
      </c>
      <c r="DC1234" t="s">
        <v>526</v>
      </c>
      <c r="DD1234" t="s">
        <v>701</v>
      </c>
      <c r="DE1234" t="s">
        <v>702</v>
      </c>
      <c r="DF1234" t="s">
        <v>684</v>
      </c>
      <c r="DG1234" t="s">
        <v>703</v>
      </c>
    </row>
    <row r="1235" spans="1:111" ht="15" customHeight="1" x14ac:dyDescent="0.25">
      <c r="A1235" t="s">
        <v>6439</v>
      </c>
      <c r="B1235" t="s">
        <v>137</v>
      </c>
      <c r="C1235" s="1">
        <v>44193.755036805553</v>
      </c>
      <c r="D1235" s="1">
        <v>44223</v>
      </c>
      <c r="E1235" t="s">
        <v>138</v>
      </c>
      <c r="F1235" s="1">
        <v>44332.833333333336</v>
      </c>
      <c r="G1235" t="s">
        <v>111</v>
      </c>
      <c r="H1235" t="s">
        <v>111</v>
      </c>
      <c r="I1235" t="s">
        <v>111</v>
      </c>
      <c r="J1235" t="s">
        <v>684</v>
      </c>
      <c r="K1235" t="s">
        <v>119</v>
      </c>
      <c r="L1235" t="s">
        <v>686</v>
      </c>
      <c r="M1235" t="s">
        <v>687</v>
      </c>
      <c r="N1235" t="s">
        <v>154</v>
      </c>
      <c r="O1235" t="s">
        <v>117</v>
      </c>
      <c r="P1235">
        <v>96950</v>
      </c>
      <c r="Q1235" t="s">
        <v>118</v>
      </c>
      <c r="R1235" t="s">
        <v>119</v>
      </c>
      <c r="S1235">
        <v>16702368202</v>
      </c>
      <c r="T1235">
        <v>3554</v>
      </c>
      <c r="U1235">
        <v>62211</v>
      </c>
      <c r="V1235" t="s">
        <v>120</v>
      </c>
      <c r="X1235" t="s">
        <v>688</v>
      </c>
      <c r="Y1235" t="s">
        <v>689</v>
      </c>
      <c r="Z1235" t="s">
        <v>690</v>
      </c>
      <c r="AA1235" t="s">
        <v>691</v>
      </c>
      <c r="AB1235" t="s">
        <v>686</v>
      </c>
      <c r="AC1235" t="s">
        <v>687</v>
      </c>
      <c r="AD1235" t="s">
        <v>154</v>
      </c>
      <c r="AE1235" t="s">
        <v>117</v>
      </c>
      <c r="AF1235">
        <v>96950</v>
      </c>
      <c r="AG1235" t="s">
        <v>118</v>
      </c>
      <c r="AH1235" t="s">
        <v>119</v>
      </c>
      <c r="AI1235">
        <v>16702368202</v>
      </c>
      <c r="AJ1235">
        <v>3554</v>
      </c>
      <c r="AK1235" t="s">
        <v>692</v>
      </c>
      <c r="BC1235" t="str">
        <f>"29-2011.00"</f>
        <v>29-2011.00</v>
      </c>
      <c r="BD1235" t="s">
        <v>1333</v>
      </c>
      <c r="BE1235" t="s">
        <v>1334</v>
      </c>
      <c r="BF1235" t="s">
        <v>1335</v>
      </c>
      <c r="BG1235">
        <v>1</v>
      </c>
      <c r="BH1235">
        <v>1</v>
      </c>
      <c r="BI1235" s="1">
        <v>44334</v>
      </c>
      <c r="BJ1235" s="1">
        <v>44698</v>
      </c>
      <c r="BK1235" s="1">
        <v>44334</v>
      </c>
      <c r="BL1235" s="1">
        <v>44698</v>
      </c>
      <c r="BM1235">
        <v>40</v>
      </c>
      <c r="BN1235">
        <v>0</v>
      </c>
      <c r="BO1235">
        <v>8</v>
      </c>
      <c r="BP1235">
        <v>8</v>
      </c>
      <c r="BQ1235">
        <v>8</v>
      </c>
      <c r="BR1235">
        <v>8</v>
      </c>
      <c r="BS1235">
        <v>8</v>
      </c>
      <c r="BT1235">
        <v>0</v>
      </c>
      <c r="BU1235" t="str">
        <f>"7:00 AM"</f>
        <v>7:00 AM</v>
      </c>
      <c r="BV1235" t="str">
        <f>"4:00 PM"</f>
        <v>4:00 PM</v>
      </c>
      <c r="BW1235" t="s">
        <v>415</v>
      </c>
      <c r="BX1235">
        <v>0</v>
      </c>
      <c r="BY1235">
        <v>36</v>
      </c>
      <c r="BZ1235" t="s">
        <v>111</v>
      </c>
      <c r="CA1235">
        <v>0</v>
      </c>
      <c r="CB1235" t="s">
        <v>1336</v>
      </c>
      <c r="CC1235" t="s">
        <v>686</v>
      </c>
      <c r="CD1235" t="s">
        <v>687</v>
      </c>
      <c r="CE1235" t="s">
        <v>154</v>
      </c>
      <c r="CF1235" t="s">
        <v>117</v>
      </c>
      <c r="CG1235">
        <v>96950</v>
      </c>
      <c r="CH1235" s="3">
        <v>15.24</v>
      </c>
      <c r="CI1235" s="3">
        <v>23.57</v>
      </c>
      <c r="CJ1235" s="3">
        <v>22.86</v>
      </c>
      <c r="CK1235" s="3">
        <v>35.35</v>
      </c>
      <c r="CL1235" t="s">
        <v>132</v>
      </c>
      <c r="CM1235" t="s">
        <v>697</v>
      </c>
      <c r="CN1235" t="s">
        <v>133</v>
      </c>
      <c r="CP1235" t="s">
        <v>111</v>
      </c>
      <c r="CQ1235" t="s">
        <v>134</v>
      </c>
      <c r="CR1235" t="s">
        <v>111</v>
      </c>
      <c r="CS1235" t="s">
        <v>134</v>
      </c>
      <c r="CT1235" t="s">
        <v>119</v>
      </c>
      <c r="CU1235" t="s">
        <v>134</v>
      </c>
      <c r="CV1235" t="s">
        <v>119</v>
      </c>
      <c r="CW1235" t="s">
        <v>698</v>
      </c>
      <c r="CX1235">
        <v>16702368202</v>
      </c>
      <c r="CY1235" t="s">
        <v>699</v>
      </c>
      <c r="CZ1235" t="s">
        <v>700</v>
      </c>
      <c r="DA1235" t="s">
        <v>134</v>
      </c>
      <c r="DB1235" t="s">
        <v>111</v>
      </c>
      <c r="DC1235" t="s">
        <v>526</v>
      </c>
      <c r="DD1235" t="s">
        <v>701</v>
      </c>
      <c r="DE1235" t="s">
        <v>702</v>
      </c>
      <c r="DF1235" t="s">
        <v>684</v>
      </c>
      <c r="DG1235" t="s">
        <v>703</v>
      </c>
    </row>
    <row r="1236" spans="1:111" ht="15" customHeight="1" x14ac:dyDescent="0.25">
      <c r="A1236" t="s">
        <v>3843</v>
      </c>
      <c r="B1236" t="s">
        <v>137</v>
      </c>
      <c r="C1236" s="1">
        <v>44193.93945740741</v>
      </c>
      <c r="D1236" s="1">
        <v>44225</v>
      </c>
      <c r="E1236" t="s">
        <v>110</v>
      </c>
      <c r="G1236" t="s">
        <v>111</v>
      </c>
      <c r="H1236" t="s">
        <v>111</v>
      </c>
      <c r="I1236" t="s">
        <v>111</v>
      </c>
      <c r="J1236" t="s">
        <v>210</v>
      </c>
      <c r="K1236" t="s">
        <v>119</v>
      </c>
      <c r="L1236" t="s">
        <v>211</v>
      </c>
      <c r="M1236" t="s">
        <v>212</v>
      </c>
      <c r="N1236" t="s">
        <v>116</v>
      </c>
      <c r="O1236" t="s">
        <v>117</v>
      </c>
      <c r="P1236">
        <v>96950</v>
      </c>
      <c r="Q1236" t="s">
        <v>118</v>
      </c>
      <c r="R1236" t="s">
        <v>119</v>
      </c>
      <c r="S1236">
        <v>16702873622</v>
      </c>
      <c r="U1236">
        <v>5613</v>
      </c>
      <c r="V1236" t="s">
        <v>120</v>
      </c>
      <c r="X1236" t="s">
        <v>213</v>
      </c>
      <c r="Y1236" t="s">
        <v>214</v>
      </c>
      <c r="Z1236" t="s">
        <v>215</v>
      </c>
      <c r="AA1236" t="s">
        <v>216</v>
      </c>
      <c r="AB1236" t="s">
        <v>211</v>
      </c>
      <c r="AC1236" t="s">
        <v>212</v>
      </c>
      <c r="AD1236" t="s">
        <v>116</v>
      </c>
      <c r="AE1236" t="s">
        <v>117</v>
      </c>
      <c r="AF1236">
        <v>96950</v>
      </c>
      <c r="AG1236" t="s">
        <v>118</v>
      </c>
      <c r="AH1236" t="s">
        <v>119</v>
      </c>
      <c r="AI1236">
        <v>16702873622</v>
      </c>
      <c r="AK1236" t="s">
        <v>217</v>
      </c>
      <c r="BC1236" t="str">
        <f>"49-9071.00"</f>
        <v>49-9071.00</v>
      </c>
      <c r="BD1236" t="s">
        <v>125</v>
      </c>
      <c r="BE1236" t="s">
        <v>3844</v>
      </c>
      <c r="BF1236" t="s">
        <v>3845</v>
      </c>
      <c r="BG1236">
        <v>8</v>
      </c>
      <c r="BH1236">
        <v>8</v>
      </c>
      <c r="BI1236" s="1">
        <v>44194</v>
      </c>
      <c r="BJ1236" s="1">
        <v>44469</v>
      </c>
      <c r="BK1236" s="1">
        <v>44225</v>
      </c>
      <c r="BL1236" s="1">
        <v>44469</v>
      </c>
      <c r="BM1236">
        <v>40</v>
      </c>
      <c r="BN1236">
        <v>0</v>
      </c>
      <c r="BO1236">
        <v>8</v>
      </c>
      <c r="BP1236">
        <v>8</v>
      </c>
      <c r="BQ1236">
        <v>8</v>
      </c>
      <c r="BR1236">
        <v>8</v>
      </c>
      <c r="BS1236">
        <v>8</v>
      </c>
      <c r="BT1236">
        <v>0</v>
      </c>
      <c r="BU1236" t="str">
        <f>"8:00 AM"</f>
        <v>8:00 AM</v>
      </c>
      <c r="BV1236" t="str">
        <f>"5:00 PM"</f>
        <v>5:00 PM</v>
      </c>
      <c r="BW1236" t="s">
        <v>128</v>
      </c>
      <c r="BX1236">
        <v>0</v>
      </c>
      <c r="BY1236">
        <v>24</v>
      </c>
      <c r="BZ1236" t="s">
        <v>111</v>
      </c>
      <c r="CA1236">
        <v>0</v>
      </c>
      <c r="CB1236" t="s">
        <v>509</v>
      </c>
      <c r="CC1236" t="s">
        <v>3846</v>
      </c>
      <c r="CD1236" t="s">
        <v>1412</v>
      </c>
      <c r="CE1236" t="s">
        <v>116</v>
      </c>
      <c r="CF1236" t="s">
        <v>117</v>
      </c>
      <c r="CG1236">
        <v>96950</v>
      </c>
      <c r="CH1236" s="3">
        <v>12.64</v>
      </c>
      <c r="CI1236" s="3">
        <v>12.64</v>
      </c>
      <c r="CJ1236" s="3">
        <v>18.96</v>
      </c>
      <c r="CK1236" s="3">
        <v>18.96</v>
      </c>
      <c r="CL1236" t="s">
        <v>132</v>
      </c>
      <c r="CM1236" t="s">
        <v>119</v>
      </c>
      <c r="CN1236" t="s">
        <v>133</v>
      </c>
      <c r="CP1236" t="s">
        <v>134</v>
      </c>
      <c r="CQ1236" t="s">
        <v>134</v>
      </c>
      <c r="CR1236" t="s">
        <v>134</v>
      </c>
      <c r="CS1236" t="s">
        <v>134</v>
      </c>
      <c r="CT1236" t="s">
        <v>119</v>
      </c>
      <c r="CU1236" t="s">
        <v>134</v>
      </c>
      <c r="CV1236" t="s">
        <v>119</v>
      </c>
      <c r="CW1236" t="s">
        <v>119</v>
      </c>
      <c r="CX1236">
        <v>16702873622</v>
      </c>
      <c r="CY1236" t="s">
        <v>217</v>
      </c>
      <c r="CZ1236" t="s">
        <v>119</v>
      </c>
      <c r="DA1236" t="s">
        <v>134</v>
      </c>
      <c r="DB1236" t="s">
        <v>111</v>
      </c>
    </row>
    <row r="1237" spans="1:111" ht="15" customHeight="1" x14ac:dyDescent="0.25">
      <c r="A1237" t="s">
        <v>6758</v>
      </c>
      <c r="B1237" t="s">
        <v>193</v>
      </c>
      <c r="C1237" s="1">
        <v>44194.792438194447</v>
      </c>
      <c r="D1237" s="1">
        <v>44216</v>
      </c>
      <c r="E1237" t="s">
        <v>138</v>
      </c>
      <c r="F1237" s="1">
        <v>44103.833333333336</v>
      </c>
      <c r="G1237" t="s">
        <v>111</v>
      </c>
      <c r="H1237" t="s">
        <v>111</v>
      </c>
      <c r="I1237" t="s">
        <v>111</v>
      </c>
      <c r="J1237" t="s">
        <v>5594</v>
      </c>
      <c r="L1237" t="s">
        <v>2717</v>
      </c>
      <c r="M1237" t="s">
        <v>6759</v>
      </c>
      <c r="N1237" t="s">
        <v>545</v>
      </c>
      <c r="O1237" t="s">
        <v>117</v>
      </c>
      <c r="P1237">
        <v>96952</v>
      </c>
      <c r="Q1237" t="s">
        <v>118</v>
      </c>
      <c r="R1237" t="s">
        <v>119</v>
      </c>
      <c r="S1237">
        <v>16704331577</v>
      </c>
      <c r="U1237">
        <v>236220</v>
      </c>
      <c r="V1237" t="s">
        <v>120</v>
      </c>
      <c r="X1237" t="s">
        <v>6760</v>
      </c>
      <c r="Y1237" t="s">
        <v>6761</v>
      </c>
      <c r="AA1237" t="s">
        <v>6762</v>
      </c>
      <c r="AB1237" t="s">
        <v>2717</v>
      </c>
      <c r="AC1237" t="s">
        <v>6759</v>
      </c>
      <c r="AD1237" t="s">
        <v>545</v>
      </c>
      <c r="AE1237" t="s">
        <v>117</v>
      </c>
      <c r="AF1237">
        <v>96952</v>
      </c>
      <c r="AG1237" t="s">
        <v>118</v>
      </c>
      <c r="AH1237" t="s">
        <v>119</v>
      </c>
      <c r="AI1237">
        <v>16704331577</v>
      </c>
      <c r="AK1237" t="s">
        <v>6763</v>
      </c>
      <c r="AL1237" t="s">
        <v>1192</v>
      </c>
      <c r="AM1237" t="s">
        <v>1562</v>
      </c>
      <c r="AN1237" t="s">
        <v>1563</v>
      </c>
      <c r="AO1237" t="s">
        <v>1564</v>
      </c>
      <c r="AP1237" t="s">
        <v>5599</v>
      </c>
      <c r="AQ1237" t="s">
        <v>344</v>
      </c>
      <c r="AR1237" t="s">
        <v>154</v>
      </c>
      <c r="AS1237" t="s">
        <v>117</v>
      </c>
      <c r="AT1237">
        <v>96950</v>
      </c>
      <c r="AU1237" t="s">
        <v>118</v>
      </c>
      <c r="AV1237" t="s">
        <v>286</v>
      </c>
      <c r="AW1237">
        <v>16702331209</v>
      </c>
      <c r="AY1237" t="s">
        <v>1566</v>
      </c>
      <c r="AZ1237" t="s">
        <v>1567</v>
      </c>
      <c r="BA1237" t="s">
        <v>117</v>
      </c>
      <c r="BB1237" t="s">
        <v>1568</v>
      </c>
      <c r="BC1237" t="str">
        <f>"43-6014.00"</f>
        <v>43-6014.00</v>
      </c>
      <c r="BD1237" t="s">
        <v>2414</v>
      </c>
      <c r="BE1237" t="s">
        <v>5601</v>
      </c>
      <c r="BF1237" t="s">
        <v>1658</v>
      </c>
      <c r="BG1237">
        <v>1</v>
      </c>
      <c r="BI1237" s="1">
        <v>44105</v>
      </c>
      <c r="BJ1237" s="1">
        <v>44469</v>
      </c>
      <c r="BM1237">
        <v>40</v>
      </c>
      <c r="BN1237">
        <v>0</v>
      </c>
      <c r="BO1237">
        <v>8</v>
      </c>
      <c r="BP1237">
        <v>8</v>
      </c>
      <c r="BQ1237">
        <v>8</v>
      </c>
      <c r="BR1237">
        <v>8</v>
      </c>
      <c r="BS1237">
        <v>8</v>
      </c>
      <c r="BT1237">
        <v>0</v>
      </c>
      <c r="BU1237" t="str">
        <f>"8:00 AM"</f>
        <v>8:00 AM</v>
      </c>
      <c r="BV1237" t="str">
        <f>"5:00 PM"</f>
        <v>5:00 PM</v>
      </c>
      <c r="BW1237" t="s">
        <v>128</v>
      </c>
      <c r="BX1237">
        <v>0</v>
      </c>
      <c r="BY1237">
        <v>12</v>
      </c>
      <c r="BZ1237" t="s">
        <v>111</v>
      </c>
      <c r="CA1237">
        <v>0</v>
      </c>
      <c r="CB1237" t="s">
        <v>5602</v>
      </c>
      <c r="CC1237" t="s">
        <v>6764</v>
      </c>
      <c r="CD1237" t="s">
        <v>286</v>
      </c>
      <c r="CE1237" t="s">
        <v>154</v>
      </c>
      <c r="CF1237" t="s">
        <v>117</v>
      </c>
      <c r="CG1237">
        <v>96950</v>
      </c>
      <c r="CH1237" s="3">
        <v>10.33</v>
      </c>
      <c r="CI1237" s="3">
        <v>10.33</v>
      </c>
      <c r="CJ1237" s="3">
        <v>15.5</v>
      </c>
      <c r="CK1237" s="3">
        <v>15.5</v>
      </c>
      <c r="CL1237" t="s">
        <v>132</v>
      </c>
      <c r="CM1237" t="s">
        <v>286</v>
      </c>
      <c r="CN1237" t="s">
        <v>133</v>
      </c>
      <c r="CP1237" t="s">
        <v>111</v>
      </c>
      <c r="CQ1237" t="s">
        <v>134</v>
      </c>
      <c r="CR1237" t="s">
        <v>111</v>
      </c>
      <c r="CS1237" t="s">
        <v>134</v>
      </c>
      <c r="CT1237" t="s">
        <v>119</v>
      </c>
      <c r="CU1237" t="s">
        <v>134</v>
      </c>
      <c r="CV1237" t="s">
        <v>119</v>
      </c>
      <c r="CW1237" t="s">
        <v>286</v>
      </c>
      <c r="CX1237">
        <v>16704331577</v>
      </c>
      <c r="CY1237" t="s">
        <v>5605</v>
      </c>
      <c r="CZ1237" t="s">
        <v>286</v>
      </c>
      <c r="DA1237" t="s">
        <v>134</v>
      </c>
      <c r="DB1237" t="s">
        <v>111</v>
      </c>
      <c r="DC1237" t="s">
        <v>1562</v>
      </c>
      <c r="DD1237" t="s">
        <v>1563</v>
      </c>
      <c r="DE1237" t="s">
        <v>1573</v>
      </c>
      <c r="DF1237" t="s">
        <v>1567</v>
      </c>
      <c r="DG1237" t="s">
        <v>1566</v>
      </c>
    </row>
    <row r="1238" spans="1:111" ht="15" customHeight="1" x14ac:dyDescent="0.25">
      <c r="A1238" t="s">
        <v>8484</v>
      </c>
      <c r="B1238" t="s">
        <v>137</v>
      </c>
      <c r="C1238" s="1">
        <v>44194.96568854167</v>
      </c>
      <c r="D1238" s="1">
        <v>44236</v>
      </c>
      <c r="E1238" t="s">
        <v>110</v>
      </c>
      <c r="G1238" t="s">
        <v>111</v>
      </c>
      <c r="H1238" t="s">
        <v>111</v>
      </c>
      <c r="I1238" t="s">
        <v>111</v>
      </c>
      <c r="J1238" t="s">
        <v>8415</v>
      </c>
      <c r="L1238" t="s">
        <v>7886</v>
      </c>
      <c r="M1238" t="s">
        <v>7887</v>
      </c>
      <c r="N1238" t="s">
        <v>154</v>
      </c>
      <c r="O1238" t="s">
        <v>117</v>
      </c>
      <c r="P1238">
        <v>96950</v>
      </c>
      <c r="Q1238" t="s">
        <v>118</v>
      </c>
      <c r="S1238">
        <v>16702346552</v>
      </c>
      <c r="U1238">
        <v>54137</v>
      </c>
      <c r="V1238" t="s">
        <v>120</v>
      </c>
      <c r="X1238" t="s">
        <v>1898</v>
      </c>
      <c r="Y1238" t="s">
        <v>7888</v>
      </c>
      <c r="Z1238" t="s">
        <v>7889</v>
      </c>
      <c r="AA1238" t="s">
        <v>7890</v>
      </c>
      <c r="AB1238" t="s">
        <v>7886</v>
      </c>
      <c r="AC1238" t="s">
        <v>7887</v>
      </c>
      <c r="AD1238" t="s">
        <v>154</v>
      </c>
      <c r="AE1238" t="s">
        <v>117</v>
      </c>
      <c r="AF1238">
        <v>96950</v>
      </c>
      <c r="AG1238" t="s">
        <v>118</v>
      </c>
      <c r="AI1238">
        <v>16702346552</v>
      </c>
      <c r="AK1238" t="s">
        <v>8416</v>
      </c>
      <c r="BC1238" t="str">
        <f>"17-3031.01"</f>
        <v>17-3031.01</v>
      </c>
      <c r="BD1238" t="s">
        <v>8472</v>
      </c>
      <c r="BE1238" t="s">
        <v>8473</v>
      </c>
      <c r="BF1238" t="s">
        <v>8474</v>
      </c>
      <c r="BG1238">
        <v>1</v>
      </c>
      <c r="BH1238">
        <v>1</v>
      </c>
      <c r="BI1238" s="1">
        <v>44197</v>
      </c>
      <c r="BJ1238" s="1">
        <v>44561</v>
      </c>
      <c r="BK1238" s="1">
        <v>44236</v>
      </c>
      <c r="BL1238" s="1">
        <v>44561</v>
      </c>
      <c r="BM1238">
        <v>40</v>
      </c>
      <c r="BN1238">
        <v>0</v>
      </c>
      <c r="BO1238">
        <v>8</v>
      </c>
      <c r="BP1238">
        <v>8</v>
      </c>
      <c r="BQ1238">
        <v>8</v>
      </c>
      <c r="BR1238">
        <v>8</v>
      </c>
      <c r="BS1238">
        <v>8</v>
      </c>
      <c r="BT1238">
        <v>0</v>
      </c>
      <c r="BU1238" t="str">
        <f>"8:00 AM"</f>
        <v>8:00 AM</v>
      </c>
      <c r="BV1238" t="str">
        <f>"5:00 PM"</f>
        <v>5:00 PM</v>
      </c>
      <c r="BW1238" t="s">
        <v>349</v>
      </c>
      <c r="BX1238">
        <v>0</v>
      </c>
      <c r="BY1238">
        <v>24</v>
      </c>
      <c r="BZ1238" t="s">
        <v>111</v>
      </c>
      <c r="CA1238">
        <v>0</v>
      </c>
      <c r="CB1238" t="s">
        <v>8475</v>
      </c>
      <c r="CC1238" t="s">
        <v>7887</v>
      </c>
      <c r="CE1238" t="s">
        <v>154</v>
      </c>
      <c r="CF1238" t="s">
        <v>117</v>
      </c>
      <c r="CG1238">
        <v>96950</v>
      </c>
      <c r="CH1238" s="3">
        <v>15.37</v>
      </c>
      <c r="CI1238" s="3">
        <v>15.37</v>
      </c>
      <c r="CJ1238" s="3">
        <v>0</v>
      </c>
      <c r="CK1238" s="3">
        <v>0</v>
      </c>
      <c r="CL1238" t="s">
        <v>132</v>
      </c>
      <c r="CN1238" t="s">
        <v>133</v>
      </c>
      <c r="CP1238" t="s">
        <v>111</v>
      </c>
      <c r="CQ1238" t="s">
        <v>134</v>
      </c>
      <c r="CR1238" t="s">
        <v>111</v>
      </c>
      <c r="CS1238" t="s">
        <v>111</v>
      </c>
      <c r="CT1238" t="s">
        <v>119</v>
      </c>
      <c r="CU1238" t="s">
        <v>134</v>
      </c>
      <c r="CV1238" t="s">
        <v>119</v>
      </c>
      <c r="CW1238" t="s">
        <v>8485</v>
      </c>
      <c r="CX1238">
        <v>16702346552</v>
      </c>
      <c r="CY1238" t="s">
        <v>8416</v>
      </c>
      <c r="CZ1238" t="s">
        <v>119</v>
      </c>
      <c r="DA1238" t="s">
        <v>134</v>
      </c>
      <c r="DB1238" t="s">
        <v>111</v>
      </c>
    </row>
    <row r="1239" spans="1:111" ht="15" customHeight="1" x14ac:dyDescent="0.25">
      <c r="A1239" t="s">
        <v>7578</v>
      </c>
      <c r="B1239" t="s">
        <v>137</v>
      </c>
      <c r="C1239" s="1">
        <v>44196.051405324077</v>
      </c>
      <c r="D1239" s="1">
        <v>44230</v>
      </c>
      <c r="E1239" t="s">
        <v>110</v>
      </c>
      <c r="G1239" t="s">
        <v>111</v>
      </c>
      <c r="H1239" t="s">
        <v>111</v>
      </c>
      <c r="I1239" t="s">
        <v>111</v>
      </c>
      <c r="J1239" t="s">
        <v>7579</v>
      </c>
      <c r="K1239" t="s">
        <v>7074</v>
      </c>
      <c r="L1239" t="s">
        <v>7075</v>
      </c>
      <c r="M1239" t="s">
        <v>7075</v>
      </c>
      <c r="N1239" t="s">
        <v>154</v>
      </c>
      <c r="O1239" t="s">
        <v>117</v>
      </c>
      <c r="P1239">
        <v>96950</v>
      </c>
      <c r="Q1239" t="s">
        <v>118</v>
      </c>
      <c r="S1239">
        <v>16702346445</v>
      </c>
      <c r="T1239">
        <v>2263</v>
      </c>
      <c r="U1239">
        <v>452311</v>
      </c>
      <c r="V1239" t="s">
        <v>120</v>
      </c>
      <c r="X1239" t="s">
        <v>372</v>
      </c>
      <c r="Y1239" t="s">
        <v>383</v>
      </c>
      <c r="AA1239" t="s">
        <v>374</v>
      </c>
      <c r="AB1239" t="s">
        <v>375</v>
      </c>
      <c r="AC1239" t="s">
        <v>375</v>
      </c>
      <c r="AD1239" t="s">
        <v>154</v>
      </c>
      <c r="AE1239" t="s">
        <v>117</v>
      </c>
      <c r="AF1239">
        <v>96950</v>
      </c>
      <c r="AG1239" t="s">
        <v>118</v>
      </c>
      <c r="AI1239">
        <v>16702346445</v>
      </c>
      <c r="AJ1239">
        <v>2263</v>
      </c>
      <c r="AK1239" t="s">
        <v>376</v>
      </c>
      <c r="BC1239" t="str">
        <f>"51-3011.00"</f>
        <v>51-3011.00</v>
      </c>
      <c r="BD1239" t="s">
        <v>377</v>
      </c>
      <c r="BE1239" t="s">
        <v>7580</v>
      </c>
      <c r="BF1239" t="s">
        <v>7581</v>
      </c>
      <c r="BG1239">
        <v>1</v>
      </c>
      <c r="BH1239">
        <v>1</v>
      </c>
      <c r="BI1239" s="1">
        <v>44263</v>
      </c>
      <c r="BJ1239" s="1">
        <v>44627</v>
      </c>
      <c r="BK1239" s="1">
        <v>44263</v>
      </c>
      <c r="BL1239" s="1">
        <v>44627</v>
      </c>
      <c r="BM1239">
        <v>40</v>
      </c>
      <c r="BN1239">
        <v>0</v>
      </c>
      <c r="BO1239">
        <v>8</v>
      </c>
      <c r="BP1239">
        <v>8</v>
      </c>
      <c r="BQ1239">
        <v>8</v>
      </c>
      <c r="BR1239">
        <v>8</v>
      </c>
      <c r="BS1239">
        <v>8</v>
      </c>
      <c r="BT1239">
        <v>0</v>
      </c>
      <c r="BU1239" t="str">
        <f>"9:00 AM"</f>
        <v>9:00 AM</v>
      </c>
      <c r="BV1239" t="str">
        <f>"6:00 PM"</f>
        <v>6:00 PM</v>
      </c>
      <c r="BW1239" t="s">
        <v>128</v>
      </c>
      <c r="BX1239">
        <v>0</v>
      </c>
      <c r="BY1239">
        <v>12</v>
      </c>
      <c r="BZ1239" t="s">
        <v>111</v>
      </c>
      <c r="CA1239">
        <v>0</v>
      </c>
      <c r="CB1239" s="2" t="s">
        <v>7077</v>
      </c>
      <c r="CC1239" t="s">
        <v>7075</v>
      </c>
      <c r="CD1239" t="s">
        <v>7075</v>
      </c>
      <c r="CE1239" t="s">
        <v>154</v>
      </c>
      <c r="CF1239" t="s">
        <v>117</v>
      </c>
      <c r="CG1239">
        <v>96950</v>
      </c>
      <c r="CH1239" s="3">
        <v>7.9</v>
      </c>
      <c r="CI1239" s="3">
        <v>7.9</v>
      </c>
      <c r="CJ1239" s="3">
        <v>11.85</v>
      </c>
      <c r="CK1239" s="3">
        <v>11.85</v>
      </c>
      <c r="CL1239" t="s">
        <v>132</v>
      </c>
      <c r="CM1239" t="s">
        <v>493</v>
      </c>
      <c r="CN1239" t="s">
        <v>133</v>
      </c>
      <c r="CP1239" t="s">
        <v>111</v>
      </c>
      <c r="CQ1239" t="s">
        <v>134</v>
      </c>
      <c r="CR1239" t="s">
        <v>111</v>
      </c>
      <c r="CS1239" t="s">
        <v>134</v>
      </c>
      <c r="CT1239" t="s">
        <v>119</v>
      </c>
      <c r="CU1239" t="s">
        <v>134</v>
      </c>
      <c r="CV1239" t="s">
        <v>119</v>
      </c>
      <c r="CW1239" t="s">
        <v>119</v>
      </c>
      <c r="CX1239">
        <v>16702346445</v>
      </c>
      <c r="CY1239" t="s">
        <v>376</v>
      </c>
      <c r="CZ1239" t="s">
        <v>119</v>
      </c>
      <c r="DA1239" t="s">
        <v>134</v>
      </c>
      <c r="DB1239" t="s">
        <v>111</v>
      </c>
      <c r="DC1239" t="s">
        <v>372</v>
      </c>
      <c r="DD1239" t="s">
        <v>383</v>
      </c>
      <c r="DF1239" t="s">
        <v>7073</v>
      </c>
      <c r="DG1239" t="s">
        <v>376</v>
      </c>
    </row>
    <row r="1240" spans="1:111" ht="15" customHeight="1" x14ac:dyDescent="0.25">
      <c r="A1240" t="s">
        <v>1553</v>
      </c>
      <c r="B1240" t="s">
        <v>193</v>
      </c>
      <c r="C1240" s="1">
        <v>44197.341688425928</v>
      </c>
      <c r="D1240" s="1">
        <v>44207</v>
      </c>
      <c r="E1240" t="s">
        <v>110</v>
      </c>
      <c r="G1240" t="s">
        <v>111</v>
      </c>
      <c r="H1240" t="s">
        <v>111</v>
      </c>
      <c r="I1240" t="s">
        <v>111</v>
      </c>
      <c r="J1240" t="s">
        <v>1554</v>
      </c>
      <c r="K1240" t="s">
        <v>1555</v>
      </c>
      <c r="L1240" t="s">
        <v>1556</v>
      </c>
      <c r="M1240" t="s">
        <v>1557</v>
      </c>
      <c r="N1240" t="s">
        <v>154</v>
      </c>
      <c r="O1240" t="s">
        <v>117</v>
      </c>
      <c r="P1240">
        <v>96950</v>
      </c>
      <c r="Q1240" t="s">
        <v>118</v>
      </c>
      <c r="R1240" t="s">
        <v>119</v>
      </c>
      <c r="S1240">
        <v>16702349272</v>
      </c>
      <c r="U1240">
        <v>511110</v>
      </c>
      <c r="V1240" t="s">
        <v>120</v>
      </c>
      <c r="X1240" t="s">
        <v>1558</v>
      </c>
      <c r="Y1240" t="s">
        <v>1559</v>
      </c>
      <c r="Z1240" t="s">
        <v>1560</v>
      </c>
      <c r="AA1240" t="s">
        <v>342</v>
      </c>
      <c r="AB1240" t="s">
        <v>1556</v>
      </c>
      <c r="AC1240" t="s">
        <v>1557</v>
      </c>
      <c r="AD1240" t="s">
        <v>154</v>
      </c>
      <c r="AE1240" t="s">
        <v>117</v>
      </c>
      <c r="AF1240">
        <v>96950</v>
      </c>
      <c r="AG1240" t="s">
        <v>118</v>
      </c>
      <c r="AH1240" t="s">
        <v>119</v>
      </c>
      <c r="AI1240">
        <v>16702349272</v>
      </c>
      <c r="AJ1240">
        <v>126</v>
      </c>
      <c r="AK1240" t="s">
        <v>1561</v>
      </c>
      <c r="AL1240" t="s">
        <v>1192</v>
      </c>
      <c r="AM1240" t="s">
        <v>1562</v>
      </c>
      <c r="AN1240" t="s">
        <v>1563</v>
      </c>
      <c r="AO1240" t="s">
        <v>1564</v>
      </c>
      <c r="AP1240" t="s">
        <v>1565</v>
      </c>
      <c r="AQ1240" t="s">
        <v>344</v>
      </c>
      <c r="AR1240" t="s">
        <v>154</v>
      </c>
      <c r="AS1240" t="s">
        <v>117</v>
      </c>
      <c r="AT1240">
        <v>96950</v>
      </c>
      <c r="AU1240" t="s">
        <v>118</v>
      </c>
      <c r="AV1240" t="s">
        <v>286</v>
      </c>
      <c r="AW1240">
        <v>16702331209</v>
      </c>
      <c r="AX1240" t="s">
        <v>286</v>
      </c>
      <c r="AY1240" t="s">
        <v>1566</v>
      </c>
      <c r="AZ1240" t="s">
        <v>1567</v>
      </c>
      <c r="BA1240" t="s">
        <v>117</v>
      </c>
      <c r="BB1240" t="s">
        <v>1568</v>
      </c>
      <c r="BC1240" t="str">
        <f>"51-5112.00"</f>
        <v>51-5112.00</v>
      </c>
      <c r="BD1240" t="s">
        <v>1569</v>
      </c>
      <c r="BE1240" t="s">
        <v>1570</v>
      </c>
      <c r="BF1240" t="s">
        <v>1569</v>
      </c>
      <c r="BG1240">
        <v>2</v>
      </c>
      <c r="BI1240" s="1">
        <v>44197</v>
      </c>
      <c r="BJ1240" s="1">
        <v>44561</v>
      </c>
      <c r="BM1240">
        <v>40</v>
      </c>
      <c r="BN1240">
        <v>0</v>
      </c>
      <c r="BO1240">
        <v>8</v>
      </c>
      <c r="BP1240">
        <v>8</v>
      </c>
      <c r="BQ1240">
        <v>8</v>
      </c>
      <c r="BR1240">
        <v>8</v>
      </c>
      <c r="BS1240">
        <v>8</v>
      </c>
      <c r="BT1240">
        <v>0</v>
      </c>
      <c r="BU1240" t="str">
        <f>"8:00 AM"</f>
        <v>8:00 AM</v>
      </c>
      <c r="BV1240" t="str">
        <f>"5:00 PM"</f>
        <v>5:00 PM</v>
      </c>
      <c r="BW1240" t="s">
        <v>128</v>
      </c>
      <c r="BX1240">
        <v>0</v>
      </c>
      <c r="BY1240">
        <v>12</v>
      </c>
      <c r="BZ1240" t="s">
        <v>111</v>
      </c>
      <c r="CA1240">
        <v>0</v>
      </c>
      <c r="CB1240" t="s">
        <v>1571</v>
      </c>
      <c r="CC1240" t="s">
        <v>1557</v>
      </c>
      <c r="CD1240" t="s">
        <v>1556</v>
      </c>
      <c r="CE1240" t="s">
        <v>154</v>
      </c>
      <c r="CF1240" t="s">
        <v>117</v>
      </c>
      <c r="CG1240">
        <v>96950</v>
      </c>
      <c r="CH1240" s="3">
        <v>12.73</v>
      </c>
      <c r="CI1240" s="3">
        <v>12.73</v>
      </c>
      <c r="CJ1240" s="3">
        <v>19.100000000000001</v>
      </c>
      <c r="CK1240" s="3">
        <v>19.100000000000001</v>
      </c>
      <c r="CL1240" t="s">
        <v>132</v>
      </c>
      <c r="CM1240" t="s">
        <v>286</v>
      </c>
      <c r="CN1240" t="s">
        <v>133</v>
      </c>
      <c r="CP1240" t="s">
        <v>111</v>
      </c>
      <c r="CQ1240" t="s">
        <v>134</v>
      </c>
      <c r="CR1240" t="s">
        <v>111</v>
      </c>
      <c r="CS1240" t="s">
        <v>134</v>
      </c>
      <c r="CT1240" t="s">
        <v>119</v>
      </c>
      <c r="CU1240" t="s">
        <v>134</v>
      </c>
      <c r="CV1240" t="s">
        <v>119</v>
      </c>
      <c r="CW1240" t="s">
        <v>286</v>
      </c>
      <c r="CX1240">
        <v>16702349272</v>
      </c>
      <c r="CY1240" t="s">
        <v>1572</v>
      </c>
      <c r="CZ1240" t="s">
        <v>286</v>
      </c>
      <c r="DA1240" t="s">
        <v>134</v>
      </c>
      <c r="DB1240" t="s">
        <v>111</v>
      </c>
      <c r="DC1240" t="s">
        <v>1562</v>
      </c>
      <c r="DD1240" t="s">
        <v>1563</v>
      </c>
      <c r="DE1240" t="s">
        <v>1573</v>
      </c>
      <c r="DF1240" t="s">
        <v>1567</v>
      </c>
      <c r="DG1240" t="s">
        <v>1574</v>
      </c>
    </row>
    <row r="1241" spans="1:111" ht="15" customHeight="1" x14ac:dyDescent="0.25">
      <c r="A1241" t="s">
        <v>9728</v>
      </c>
      <c r="B1241" t="s">
        <v>109</v>
      </c>
      <c r="C1241" s="1">
        <v>44199.21287314815</v>
      </c>
      <c r="D1241" s="1">
        <v>44265</v>
      </c>
      <c r="E1241" t="s">
        <v>110</v>
      </c>
      <c r="G1241" t="s">
        <v>111</v>
      </c>
      <c r="H1241" t="s">
        <v>111</v>
      </c>
      <c r="I1241" t="s">
        <v>111</v>
      </c>
      <c r="J1241" t="s">
        <v>6992</v>
      </c>
      <c r="K1241" t="s">
        <v>9729</v>
      </c>
      <c r="L1241" t="s">
        <v>902</v>
      </c>
      <c r="M1241" t="s">
        <v>8745</v>
      </c>
      <c r="N1241" t="s">
        <v>116</v>
      </c>
      <c r="O1241" t="s">
        <v>117</v>
      </c>
      <c r="P1241">
        <v>96950</v>
      </c>
      <c r="Q1241" t="s">
        <v>118</v>
      </c>
      <c r="R1241" t="s">
        <v>404</v>
      </c>
      <c r="S1241">
        <v>16702349889</v>
      </c>
      <c r="U1241">
        <v>236116</v>
      </c>
      <c r="V1241" t="s">
        <v>120</v>
      </c>
      <c r="X1241" t="s">
        <v>274</v>
      </c>
      <c r="Y1241" t="s">
        <v>4512</v>
      </c>
      <c r="Z1241" t="s">
        <v>6995</v>
      </c>
      <c r="AA1241" t="s">
        <v>6996</v>
      </c>
      <c r="AB1241" t="s">
        <v>6994</v>
      </c>
      <c r="AC1241" t="s">
        <v>902</v>
      </c>
      <c r="AD1241" t="s">
        <v>116</v>
      </c>
      <c r="AE1241" t="s">
        <v>117</v>
      </c>
      <c r="AF1241">
        <v>96950</v>
      </c>
      <c r="AG1241" t="s">
        <v>118</v>
      </c>
      <c r="AH1241" t="s">
        <v>404</v>
      </c>
      <c r="AI1241">
        <v>16702349889</v>
      </c>
      <c r="AK1241" t="s">
        <v>7006</v>
      </c>
      <c r="BC1241" t="str">
        <f>"47-2051.00"</f>
        <v>47-2051.00</v>
      </c>
      <c r="BD1241" t="s">
        <v>2200</v>
      </c>
      <c r="BE1241" t="s">
        <v>9730</v>
      </c>
      <c r="BF1241" t="s">
        <v>3449</v>
      </c>
      <c r="BG1241">
        <v>15</v>
      </c>
      <c r="BI1241" s="1">
        <v>44287</v>
      </c>
      <c r="BJ1241" s="1">
        <v>44651</v>
      </c>
      <c r="BM1241">
        <v>40</v>
      </c>
      <c r="BN1241">
        <v>0</v>
      </c>
      <c r="BO1241">
        <v>8</v>
      </c>
      <c r="BP1241">
        <v>8</v>
      </c>
      <c r="BQ1241">
        <v>8</v>
      </c>
      <c r="BR1241">
        <v>8</v>
      </c>
      <c r="BS1241">
        <v>8</v>
      </c>
      <c r="BT1241">
        <v>0</v>
      </c>
      <c r="BU1241" t="str">
        <f>"7:30 AM"</f>
        <v>7:30 AM</v>
      </c>
      <c r="BV1241" t="str">
        <f>"4:30 PM"</f>
        <v>4:30 PM</v>
      </c>
      <c r="BW1241" t="s">
        <v>128</v>
      </c>
      <c r="BX1241">
        <v>0</v>
      </c>
      <c r="BY1241">
        <v>3</v>
      </c>
      <c r="BZ1241" t="s">
        <v>111</v>
      </c>
      <c r="CA1241">
        <v>0</v>
      </c>
      <c r="CB1241" t="s">
        <v>9731</v>
      </c>
      <c r="CC1241" t="s">
        <v>9732</v>
      </c>
      <c r="CD1241" t="s">
        <v>7003</v>
      </c>
      <c r="CE1241" t="s">
        <v>154</v>
      </c>
      <c r="CF1241" t="s">
        <v>117</v>
      </c>
      <c r="CG1241">
        <v>96950</v>
      </c>
      <c r="CH1241" s="3">
        <v>8.34</v>
      </c>
      <c r="CI1241" s="3">
        <v>8.34</v>
      </c>
      <c r="CJ1241" s="3">
        <v>12.51</v>
      </c>
      <c r="CK1241" s="3">
        <v>12.51</v>
      </c>
      <c r="CL1241" t="s">
        <v>132</v>
      </c>
      <c r="CM1241" t="s">
        <v>7004</v>
      </c>
      <c r="CN1241" t="s">
        <v>133</v>
      </c>
      <c r="CP1241" t="s">
        <v>111</v>
      </c>
      <c r="CQ1241" t="s">
        <v>134</v>
      </c>
      <c r="CR1241" t="s">
        <v>111</v>
      </c>
      <c r="CS1241" t="s">
        <v>134</v>
      </c>
      <c r="CT1241" t="s">
        <v>119</v>
      </c>
      <c r="CU1241" t="s">
        <v>134</v>
      </c>
      <c r="CV1241" t="s">
        <v>119</v>
      </c>
      <c r="CW1241" t="s">
        <v>7005</v>
      </c>
      <c r="CX1241">
        <v>16702349889</v>
      </c>
      <c r="CY1241" t="s">
        <v>7006</v>
      </c>
      <c r="CZ1241" t="s">
        <v>268</v>
      </c>
      <c r="DA1241" t="s">
        <v>134</v>
      </c>
      <c r="DB1241" t="s">
        <v>111</v>
      </c>
      <c r="DC1241" t="s">
        <v>274</v>
      </c>
      <c r="DD1241" t="s">
        <v>4512</v>
      </c>
      <c r="DE1241" t="s">
        <v>2123</v>
      </c>
      <c r="DF1241" t="s">
        <v>7399</v>
      </c>
      <c r="DG1241" t="s">
        <v>6998</v>
      </c>
    </row>
    <row r="1242" spans="1:111" ht="15" customHeight="1" x14ac:dyDescent="0.25">
      <c r="A1242" t="s">
        <v>3978</v>
      </c>
      <c r="B1242" t="s">
        <v>137</v>
      </c>
      <c r="C1242" s="1">
        <v>44200.729791898149</v>
      </c>
      <c r="D1242" s="1">
        <v>44235</v>
      </c>
      <c r="E1242" t="s">
        <v>138</v>
      </c>
      <c r="F1242" s="1">
        <v>44103.833333333336</v>
      </c>
      <c r="G1242" t="s">
        <v>111</v>
      </c>
      <c r="H1242" t="s">
        <v>111</v>
      </c>
      <c r="I1242" t="s">
        <v>111</v>
      </c>
      <c r="J1242" t="s">
        <v>3979</v>
      </c>
      <c r="K1242" t="s">
        <v>3980</v>
      </c>
      <c r="L1242" t="s">
        <v>3981</v>
      </c>
      <c r="M1242" t="s">
        <v>3982</v>
      </c>
      <c r="N1242" t="s">
        <v>3983</v>
      </c>
      <c r="O1242" t="s">
        <v>117</v>
      </c>
      <c r="P1242">
        <v>96951</v>
      </c>
      <c r="Q1242" t="s">
        <v>118</v>
      </c>
      <c r="R1242" t="s">
        <v>117</v>
      </c>
      <c r="S1242">
        <v>16705320350</v>
      </c>
      <c r="U1242">
        <v>445110</v>
      </c>
      <c r="V1242" t="s">
        <v>120</v>
      </c>
      <c r="X1242" t="s">
        <v>3406</v>
      </c>
      <c r="Y1242" t="s">
        <v>2302</v>
      </c>
      <c r="Z1242" t="s">
        <v>3984</v>
      </c>
      <c r="AA1242" t="s">
        <v>2355</v>
      </c>
      <c r="AB1242" t="s">
        <v>3981</v>
      </c>
      <c r="AC1242" t="s">
        <v>3982</v>
      </c>
      <c r="AD1242" t="s">
        <v>3983</v>
      </c>
      <c r="AE1242" t="s">
        <v>117</v>
      </c>
      <c r="AF1242">
        <v>96951</v>
      </c>
      <c r="AG1242" t="s">
        <v>118</v>
      </c>
      <c r="AH1242" t="s">
        <v>117</v>
      </c>
      <c r="AI1242">
        <v>16705320350</v>
      </c>
      <c r="AK1242" t="s">
        <v>3985</v>
      </c>
      <c r="BC1242" t="str">
        <f>"35-2021.00"</f>
        <v>35-2021.00</v>
      </c>
      <c r="BD1242" t="s">
        <v>3175</v>
      </c>
      <c r="BE1242" t="s">
        <v>3986</v>
      </c>
      <c r="BF1242" t="s">
        <v>3987</v>
      </c>
      <c r="BG1242">
        <v>2</v>
      </c>
      <c r="BH1242">
        <v>2</v>
      </c>
      <c r="BI1242" s="1">
        <v>44211</v>
      </c>
      <c r="BJ1242" s="1">
        <v>44469</v>
      </c>
      <c r="BK1242" s="1">
        <v>44235</v>
      </c>
      <c r="BL1242" s="1">
        <v>44469</v>
      </c>
      <c r="BM1242">
        <v>40</v>
      </c>
      <c r="BN1242">
        <v>0</v>
      </c>
      <c r="BO1242">
        <v>8</v>
      </c>
      <c r="BP1242">
        <v>8</v>
      </c>
      <c r="BQ1242">
        <v>8</v>
      </c>
      <c r="BR1242">
        <v>8</v>
      </c>
      <c r="BS1242">
        <v>8</v>
      </c>
      <c r="BT1242">
        <v>0</v>
      </c>
      <c r="BU1242" t="str">
        <f>"8:00 AM"</f>
        <v>8:00 AM</v>
      </c>
      <c r="BV1242" t="str">
        <f>"5:00 PM"</f>
        <v>5:00 PM</v>
      </c>
      <c r="BW1242" t="s">
        <v>128</v>
      </c>
      <c r="BX1242">
        <v>0</v>
      </c>
      <c r="BY1242">
        <v>3</v>
      </c>
      <c r="BZ1242" t="s">
        <v>111</v>
      </c>
      <c r="CA1242">
        <v>0</v>
      </c>
      <c r="CB1242" t="s">
        <v>3988</v>
      </c>
      <c r="CC1242" t="s">
        <v>3989</v>
      </c>
      <c r="CD1242" t="s">
        <v>3990</v>
      </c>
      <c r="CE1242" t="s">
        <v>3983</v>
      </c>
      <c r="CF1242" t="s">
        <v>117</v>
      </c>
      <c r="CG1242">
        <v>96951</v>
      </c>
      <c r="CH1242" s="3">
        <v>7.99</v>
      </c>
      <c r="CI1242" s="3">
        <v>7.99</v>
      </c>
      <c r="CJ1242" s="3">
        <v>11.99</v>
      </c>
      <c r="CK1242" s="3">
        <v>11.99</v>
      </c>
      <c r="CL1242" t="s">
        <v>132</v>
      </c>
      <c r="CM1242" t="s">
        <v>119</v>
      </c>
      <c r="CN1242" t="s">
        <v>133</v>
      </c>
      <c r="CP1242" t="s">
        <v>111</v>
      </c>
      <c r="CQ1242" t="s">
        <v>134</v>
      </c>
      <c r="CR1242" t="s">
        <v>134</v>
      </c>
      <c r="CS1242" t="s">
        <v>134</v>
      </c>
      <c r="CT1242" t="s">
        <v>134</v>
      </c>
      <c r="CU1242" t="s">
        <v>134</v>
      </c>
      <c r="CV1242" t="s">
        <v>134</v>
      </c>
      <c r="CW1242" t="s">
        <v>3991</v>
      </c>
      <c r="CX1242">
        <v>16705320350</v>
      </c>
      <c r="CY1242" t="s">
        <v>3985</v>
      </c>
      <c r="CZ1242" t="s">
        <v>3992</v>
      </c>
      <c r="DA1242" t="s">
        <v>134</v>
      </c>
      <c r="DB1242" t="s">
        <v>111</v>
      </c>
    </row>
    <row r="1243" spans="1:111" ht="15" customHeight="1" x14ac:dyDescent="0.25">
      <c r="A1243" t="s">
        <v>9420</v>
      </c>
      <c r="B1243" t="s">
        <v>137</v>
      </c>
      <c r="C1243" s="1">
        <v>44200.817211111113</v>
      </c>
      <c r="D1243" s="1">
        <v>44230</v>
      </c>
      <c r="E1243" t="s">
        <v>138</v>
      </c>
      <c r="F1243" s="1">
        <v>44376.833333333336</v>
      </c>
      <c r="G1243" t="s">
        <v>111</v>
      </c>
      <c r="H1243" t="s">
        <v>111</v>
      </c>
      <c r="I1243" t="s">
        <v>111</v>
      </c>
      <c r="J1243" t="s">
        <v>684</v>
      </c>
      <c r="K1243" t="s">
        <v>119</v>
      </c>
      <c r="L1243" t="s">
        <v>686</v>
      </c>
      <c r="M1243" t="s">
        <v>687</v>
      </c>
      <c r="N1243" t="s">
        <v>154</v>
      </c>
      <c r="O1243" t="s">
        <v>117</v>
      </c>
      <c r="P1243">
        <v>96950</v>
      </c>
      <c r="Q1243" t="s">
        <v>118</v>
      </c>
      <c r="R1243" t="s">
        <v>119</v>
      </c>
      <c r="S1243">
        <v>16702368202</v>
      </c>
      <c r="T1243">
        <v>3554</v>
      </c>
      <c r="U1243">
        <v>62211</v>
      </c>
      <c r="V1243" t="s">
        <v>120</v>
      </c>
      <c r="X1243" t="s">
        <v>688</v>
      </c>
      <c r="Y1243" t="s">
        <v>689</v>
      </c>
      <c r="Z1243" t="s">
        <v>690</v>
      </c>
      <c r="AA1243" t="s">
        <v>691</v>
      </c>
      <c r="AB1243" t="s">
        <v>686</v>
      </c>
      <c r="AC1243" t="s">
        <v>687</v>
      </c>
      <c r="AD1243" t="s">
        <v>154</v>
      </c>
      <c r="AE1243" t="s">
        <v>117</v>
      </c>
      <c r="AF1243">
        <v>96950</v>
      </c>
      <c r="AG1243" t="s">
        <v>118</v>
      </c>
      <c r="AH1243" t="s">
        <v>119</v>
      </c>
      <c r="AI1243">
        <v>16702368202</v>
      </c>
      <c r="AJ1243">
        <v>3554</v>
      </c>
      <c r="AK1243" t="s">
        <v>692</v>
      </c>
      <c r="BC1243" t="str">
        <f>"29-1141.00"</f>
        <v>29-1141.00</v>
      </c>
      <c r="BD1243" t="s">
        <v>2087</v>
      </c>
      <c r="BE1243" t="s">
        <v>2088</v>
      </c>
      <c r="BF1243" t="s">
        <v>2089</v>
      </c>
      <c r="BG1243">
        <v>16</v>
      </c>
      <c r="BH1243">
        <v>16</v>
      </c>
      <c r="BI1243" s="1">
        <v>44378</v>
      </c>
      <c r="BJ1243" s="1">
        <v>44742</v>
      </c>
      <c r="BK1243" s="1">
        <v>44378</v>
      </c>
      <c r="BL1243" s="1">
        <v>44742</v>
      </c>
      <c r="BM1243">
        <v>40</v>
      </c>
      <c r="BN1243">
        <v>12</v>
      </c>
      <c r="BO1243">
        <v>12</v>
      </c>
      <c r="BP1243">
        <v>12</v>
      </c>
      <c r="BQ1243">
        <v>4</v>
      </c>
      <c r="BR1243">
        <v>0</v>
      </c>
      <c r="BS1243">
        <v>0</v>
      </c>
      <c r="BT1243">
        <v>0</v>
      </c>
      <c r="BU1243" t="str">
        <f>"7:30 AM"</f>
        <v>7:30 AM</v>
      </c>
      <c r="BV1243" t="str">
        <f>"7:30 PM"</f>
        <v>7:30 PM</v>
      </c>
      <c r="BW1243" t="s">
        <v>349</v>
      </c>
      <c r="BX1243">
        <v>0</v>
      </c>
      <c r="BY1243">
        <v>0</v>
      </c>
      <c r="BZ1243" t="s">
        <v>111</v>
      </c>
      <c r="CA1243">
        <v>0</v>
      </c>
      <c r="CB1243" t="s">
        <v>2090</v>
      </c>
      <c r="CC1243" t="s">
        <v>686</v>
      </c>
      <c r="CD1243" t="s">
        <v>687</v>
      </c>
      <c r="CE1243" t="s">
        <v>154</v>
      </c>
      <c r="CF1243" t="s">
        <v>117</v>
      </c>
      <c r="CG1243">
        <v>96950</v>
      </c>
      <c r="CH1243" s="3">
        <v>22.19</v>
      </c>
      <c r="CI1243" s="3">
        <v>25.78</v>
      </c>
      <c r="CL1243" t="s">
        <v>132</v>
      </c>
      <c r="CM1243" t="s">
        <v>697</v>
      </c>
      <c r="CN1243" t="s">
        <v>133</v>
      </c>
      <c r="CP1243" t="s">
        <v>134</v>
      </c>
      <c r="CQ1243" t="s">
        <v>134</v>
      </c>
      <c r="CR1243" t="s">
        <v>111</v>
      </c>
      <c r="CS1243" t="s">
        <v>111</v>
      </c>
      <c r="CT1243" t="s">
        <v>119</v>
      </c>
      <c r="CU1243" t="s">
        <v>134</v>
      </c>
      <c r="CV1243" t="s">
        <v>119</v>
      </c>
      <c r="CW1243" t="s">
        <v>698</v>
      </c>
      <c r="CX1243">
        <v>16702368202</v>
      </c>
      <c r="CY1243" t="s">
        <v>699</v>
      </c>
      <c r="CZ1243" t="s">
        <v>700</v>
      </c>
      <c r="DA1243" t="s">
        <v>134</v>
      </c>
      <c r="DB1243" t="s">
        <v>111</v>
      </c>
      <c r="DC1243" t="s">
        <v>526</v>
      </c>
      <c r="DD1243" t="s">
        <v>701</v>
      </c>
      <c r="DE1243" t="s">
        <v>702</v>
      </c>
      <c r="DF1243" t="s">
        <v>684</v>
      </c>
      <c r="DG1243" t="s">
        <v>703</v>
      </c>
    </row>
    <row r="1244" spans="1:111" ht="15" customHeight="1" x14ac:dyDescent="0.25">
      <c r="A1244" t="s">
        <v>1159</v>
      </c>
      <c r="B1244" t="s">
        <v>137</v>
      </c>
      <c r="C1244" s="1">
        <v>44200.920762499998</v>
      </c>
      <c r="D1244" s="1">
        <v>44230</v>
      </c>
      <c r="E1244" t="s">
        <v>138</v>
      </c>
      <c r="F1244" s="1">
        <v>44315.833333333336</v>
      </c>
      <c r="G1244" t="s">
        <v>111</v>
      </c>
      <c r="H1244" t="s">
        <v>111</v>
      </c>
      <c r="I1244" t="s">
        <v>111</v>
      </c>
      <c r="J1244" t="s">
        <v>542</v>
      </c>
      <c r="L1244" t="s">
        <v>543</v>
      </c>
      <c r="M1244" t="s">
        <v>544</v>
      </c>
      <c r="N1244" t="s">
        <v>545</v>
      </c>
      <c r="O1244" t="s">
        <v>117</v>
      </c>
      <c r="P1244">
        <v>96952</v>
      </c>
      <c r="Q1244" t="s">
        <v>118</v>
      </c>
      <c r="S1244">
        <v>16704330422</v>
      </c>
      <c r="U1244">
        <v>212312</v>
      </c>
      <c r="V1244" t="s">
        <v>120</v>
      </c>
      <c r="X1244" t="s">
        <v>546</v>
      </c>
      <c r="Y1244" t="s">
        <v>547</v>
      </c>
      <c r="Z1244" t="s">
        <v>548</v>
      </c>
      <c r="AA1244" t="s">
        <v>549</v>
      </c>
      <c r="AB1244" t="s">
        <v>550</v>
      </c>
      <c r="AC1244" t="s">
        <v>551</v>
      </c>
      <c r="AD1244" t="s">
        <v>552</v>
      </c>
      <c r="AE1244" t="s">
        <v>117</v>
      </c>
      <c r="AF1244">
        <v>96952</v>
      </c>
      <c r="AG1244" t="s">
        <v>118</v>
      </c>
      <c r="AI1244">
        <v>16704330422</v>
      </c>
      <c r="AK1244" t="s">
        <v>553</v>
      </c>
      <c r="BC1244" t="str">
        <f>"43-3031.00"</f>
        <v>43-3031.00</v>
      </c>
      <c r="BD1244" t="s">
        <v>176</v>
      </c>
      <c r="BE1244" t="s">
        <v>554</v>
      </c>
      <c r="BF1244" t="s">
        <v>555</v>
      </c>
      <c r="BG1244">
        <v>1</v>
      </c>
      <c r="BH1244">
        <v>1</v>
      </c>
      <c r="BI1244" s="1">
        <v>44317</v>
      </c>
      <c r="BJ1244" s="1">
        <v>44681</v>
      </c>
      <c r="BK1244" s="1">
        <v>44317</v>
      </c>
      <c r="BL1244" s="1">
        <v>44681</v>
      </c>
      <c r="BM1244">
        <v>40</v>
      </c>
      <c r="BN1244">
        <v>0</v>
      </c>
      <c r="BO1244">
        <v>8</v>
      </c>
      <c r="BP1244">
        <v>8</v>
      </c>
      <c r="BQ1244">
        <v>8</v>
      </c>
      <c r="BR1244">
        <v>8</v>
      </c>
      <c r="BS1244">
        <v>8</v>
      </c>
      <c r="BT1244">
        <v>0</v>
      </c>
      <c r="BU1244" t="str">
        <f>"8:00 AM"</f>
        <v>8:00 AM</v>
      </c>
      <c r="BV1244" t="str">
        <f>"5:00 PM"</f>
        <v>5:00 PM</v>
      </c>
      <c r="BW1244" t="s">
        <v>128</v>
      </c>
      <c r="BX1244">
        <v>0</v>
      </c>
      <c r="BY1244">
        <v>12</v>
      </c>
      <c r="BZ1244" t="s">
        <v>111</v>
      </c>
      <c r="CA1244">
        <v>0</v>
      </c>
      <c r="CB1244" t="s">
        <v>556</v>
      </c>
      <c r="CC1244" t="s">
        <v>557</v>
      </c>
      <c r="CE1244" t="s">
        <v>545</v>
      </c>
      <c r="CF1244" t="s">
        <v>117</v>
      </c>
      <c r="CG1244">
        <v>96952</v>
      </c>
      <c r="CH1244" s="3">
        <v>9.8699999999999992</v>
      </c>
      <c r="CI1244" s="3">
        <v>9.8699999999999992</v>
      </c>
      <c r="CJ1244" s="3">
        <v>14.81</v>
      </c>
      <c r="CK1244" s="3">
        <v>14.81</v>
      </c>
      <c r="CL1244" t="s">
        <v>132</v>
      </c>
      <c r="CM1244" t="s">
        <v>1160</v>
      </c>
      <c r="CN1244" t="s">
        <v>133</v>
      </c>
      <c r="CP1244" t="s">
        <v>111</v>
      </c>
      <c r="CQ1244" t="s">
        <v>134</v>
      </c>
      <c r="CR1244" t="s">
        <v>111</v>
      </c>
      <c r="CS1244" t="s">
        <v>134</v>
      </c>
      <c r="CT1244" t="s">
        <v>119</v>
      </c>
      <c r="CU1244" t="s">
        <v>134</v>
      </c>
      <c r="CV1244" t="s">
        <v>119</v>
      </c>
      <c r="CW1244" t="s">
        <v>1161</v>
      </c>
      <c r="CX1244">
        <v>16704330422</v>
      </c>
      <c r="CY1244" t="s">
        <v>553</v>
      </c>
      <c r="CZ1244" t="s">
        <v>119</v>
      </c>
      <c r="DA1244" t="s">
        <v>134</v>
      </c>
      <c r="DB1244" t="s">
        <v>111</v>
      </c>
    </row>
    <row r="1245" spans="1:111" ht="15" customHeight="1" x14ac:dyDescent="0.25">
      <c r="A1245" t="s">
        <v>9139</v>
      </c>
      <c r="B1245" t="s">
        <v>137</v>
      </c>
      <c r="C1245" s="1">
        <v>44200.925250810185</v>
      </c>
      <c r="D1245" s="1">
        <v>44229</v>
      </c>
      <c r="E1245" t="s">
        <v>138</v>
      </c>
      <c r="F1245" s="1">
        <v>44376.833333333336</v>
      </c>
      <c r="G1245" t="s">
        <v>111</v>
      </c>
      <c r="H1245" t="s">
        <v>111</v>
      </c>
      <c r="I1245" t="s">
        <v>111</v>
      </c>
      <c r="J1245" t="s">
        <v>5081</v>
      </c>
      <c r="L1245" t="s">
        <v>550</v>
      </c>
      <c r="N1245" t="s">
        <v>552</v>
      </c>
      <c r="O1245" t="s">
        <v>117</v>
      </c>
      <c r="P1245">
        <v>96952</v>
      </c>
      <c r="Q1245" t="s">
        <v>118</v>
      </c>
      <c r="S1245">
        <v>16704330422</v>
      </c>
      <c r="U1245">
        <v>212312</v>
      </c>
      <c r="V1245" t="s">
        <v>120</v>
      </c>
      <c r="X1245" t="s">
        <v>546</v>
      </c>
      <c r="Y1245" t="s">
        <v>547</v>
      </c>
      <c r="Z1245" t="s">
        <v>548</v>
      </c>
      <c r="AA1245" t="s">
        <v>549</v>
      </c>
      <c r="AB1245" t="s">
        <v>550</v>
      </c>
      <c r="AD1245" t="s">
        <v>552</v>
      </c>
      <c r="AE1245" t="s">
        <v>117</v>
      </c>
      <c r="AF1245">
        <v>96952</v>
      </c>
      <c r="AG1245" t="s">
        <v>118</v>
      </c>
      <c r="AI1245">
        <v>16704330422</v>
      </c>
      <c r="AK1245" t="s">
        <v>5082</v>
      </c>
      <c r="BC1245" t="str">
        <f>"49-3042.00"</f>
        <v>49-3042.00</v>
      </c>
      <c r="BD1245" t="s">
        <v>853</v>
      </c>
      <c r="BE1245" t="s">
        <v>5083</v>
      </c>
      <c r="BF1245" t="s">
        <v>5084</v>
      </c>
      <c r="BG1245">
        <v>1</v>
      </c>
      <c r="BH1245">
        <v>1</v>
      </c>
      <c r="BI1245" s="1">
        <v>44378</v>
      </c>
      <c r="BJ1245" s="1">
        <v>44742</v>
      </c>
      <c r="BK1245" s="1">
        <v>44378</v>
      </c>
      <c r="BL1245" s="1">
        <v>44742</v>
      </c>
      <c r="BM1245">
        <v>40</v>
      </c>
      <c r="BN1245">
        <v>0</v>
      </c>
      <c r="BO1245">
        <v>8</v>
      </c>
      <c r="BP1245">
        <v>8</v>
      </c>
      <c r="BQ1245">
        <v>8</v>
      </c>
      <c r="BR1245">
        <v>8</v>
      </c>
      <c r="BS1245">
        <v>8</v>
      </c>
      <c r="BT1245">
        <v>0</v>
      </c>
      <c r="BU1245" t="str">
        <f>"7:30 AM"</f>
        <v>7:30 AM</v>
      </c>
      <c r="BV1245" t="str">
        <f>"4:30 PM"</f>
        <v>4:30 PM</v>
      </c>
      <c r="BW1245" t="s">
        <v>162</v>
      </c>
      <c r="BX1245">
        <v>0</v>
      </c>
      <c r="BY1245">
        <v>24</v>
      </c>
      <c r="BZ1245" t="s">
        <v>111</v>
      </c>
      <c r="CA1245">
        <v>0</v>
      </c>
      <c r="CB1245" t="s">
        <v>5085</v>
      </c>
      <c r="CC1245" t="s">
        <v>557</v>
      </c>
      <c r="CE1245" t="s">
        <v>545</v>
      </c>
      <c r="CF1245" t="s">
        <v>117</v>
      </c>
      <c r="CG1245">
        <v>96952</v>
      </c>
      <c r="CH1245" s="3">
        <v>10.050000000000001</v>
      </c>
      <c r="CI1245" s="3">
        <v>10.050000000000001</v>
      </c>
      <c r="CJ1245" s="3">
        <v>15.08</v>
      </c>
      <c r="CK1245" s="3">
        <v>15.08</v>
      </c>
      <c r="CL1245" t="s">
        <v>132</v>
      </c>
      <c r="CM1245" t="s">
        <v>1160</v>
      </c>
      <c r="CN1245" t="s">
        <v>631</v>
      </c>
      <c r="CP1245" t="s">
        <v>111</v>
      </c>
      <c r="CQ1245" t="s">
        <v>134</v>
      </c>
      <c r="CR1245" t="s">
        <v>111</v>
      </c>
      <c r="CS1245" t="s">
        <v>134</v>
      </c>
      <c r="CT1245" t="s">
        <v>119</v>
      </c>
      <c r="CU1245" t="s">
        <v>134</v>
      </c>
      <c r="CV1245" t="s">
        <v>134</v>
      </c>
      <c r="CW1245" t="s">
        <v>559</v>
      </c>
      <c r="CX1245">
        <v>16704330422</v>
      </c>
      <c r="CY1245" t="s">
        <v>553</v>
      </c>
      <c r="CZ1245" t="s">
        <v>119</v>
      </c>
      <c r="DA1245" t="s">
        <v>134</v>
      </c>
      <c r="DB1245" t="s">
        <v>111</v>
      </c>
    </row>
    <row r="1246" spans="1:111" ht="15" customHeight="1" x14ac:dyDescent="0.25">
      <c r="A1246" t="s">
        <v>9571</v>
      </c>
      <c r="B1246" t="s">
        <v>109</v>
      </c>
      <c r="C1246" s="1">
        <v>44200.930516087959</v>
      </c>
      <c r="D1246" s="1">
        <v>44265</v>
      </c>
      <c r="E1246" t="s">
        <v>110</v>
      </c>
      <c r="G1246" t="s">
        <v>111</v>
      </c>
      <c r="H1246" t="s">
        <v>111</v>
      </c>
      <c r="I1246" t="s">
        <v>111</v>
      </c>
      <c r="J1246" t="s">
        <v>1944</v>
      </c>
      <c r="K1246" t="s">
        <v>5607</v>
      </c>
      <c r="L1246" t="s">
        <v>1946</v>
      </c>
      <c r="N1246" t="s">
        <v>116</v>
      </c>
      <c r="O1246" t="s">
        <v>117</v>
      </c>
      <c r="P1246">
        <v>96950</v>
      </c>
      <c r="Q1246" t="s">
        <v>118</v>
      </c>
      <c r="S1246">
        <v>16707830330</v>
      </c>
      <c r="U1246">
        <v>56172</v>
      </c>
      <c r="V1246" t="s">
        <v>120</v>
      </c>
      <c r="X1246" t="s">
        <v>1947</v>
      </c>
      <c r="Y1246" t="s">
        <v>1948</v>
      </c>
      <c r="Z1246" t="s">
        <v>509</v>
      </c>
      <c r="AA1246" t="s">
        <v>123</v>
      </c>
      <c r="AB1246" t="s">
        <v>1946</v>
      </c>
      <c r="AD1246" t="s">
        <v>116</v>
      </c>
      <c r="AE1246" t="s">
        <v>117</v>
      </c>
      <c r="AF1246">
        <v>96950</v>
      </c>
      <c r="AG1246" t="s">
        <v>118</v>
      </c>
      <c r="AI1246">
        <v>16707830330</v>
      </c>
      <c r="AK1246" t="s">
        <v>5608</v>
      </c>
      <c r="BC1246" t="str">
        <f>"37-1011.00"</f>
        <v>37-1011.00</v>
      </c>
      <c r="BD1246" t="s">
        <v>2732</v>
      </c>
      <c r="BE1246" t="s">
        <v>5609</v>
      </c>
      <c r="BF1246" t="s">
        <v>2358</v>
      </c>
      <c r="BG1246">
        <v>2</v>
      </c>
      <c r="BI1246" s="1">
        <v>44211</v>
      </c>
      <c r="BJ1246" s="1">
        <v>44469</v>
      </c>
      <c r="BM1246">
        <v>40</v>
      </c>
      <c r="BN1246">
        <v>0</v>
      </c>
      <c r="BO1246">
        <v>8</v>
      </c>
      <c r="BP1246">
        <v>8</v>
      </c>
      <c r="BQ1246">
        <v>8</v>
      </c>
      <c r="BR1246">
        <v>8</v>
      </c>
      <c r="BS1246">
        <v>8</v>
      </c>
      <c r="BT1246">
        <v>0</v>
      </c>
      <c r="BU1246" t="str">
        <f>"8:00 AM"</f>
        <v>8:00 AM</v>
      </c>
      <c r="BV1246" t="str">
        <f>"5:00 PM"</f>
        <v>5:00 PM</v>
      </c>
      <c r="BW1246" t="s">
        <v>162</v>
      </c>
      <c r="BX1246">
        <v>0</v>
      </c>
      <c r="BY1246">
        <v>12</v>
      </c>
      <c r="BZ1246" t="s">
        <v>134</v>
      </c>
      <c r="CA1246">
        <v>4</v>
      </c>
      <c r="CB1246" s="2" t="s">
        <v>9572</v>
      </c>
      <c r="CC1246" t="s">
        <v>5611</v>
      </c>
      <c r="CE1246" t="s">
        <v>116</v>
      </c>
      <c r="CF1246" t="s">
        <v>117</v>
      </c>
      <c r="CG1246">
        <v>96950</v>
      </c>
      <c r="CH1246" s="3">
        <v>15.06</v>
      </c>
      <c r="CI1246" s="3">
        <v>15.06</v>
      </c>
      <c r="CJ1246" s="3">
        <v>0</v>
      </c>
      <c r="CK1246" s="3">
        <v>0</v>
      </c>
      <c r="CL1246" t="s">
        <v>132</v>
      </c>
      <c r="CM1246" t="s">
        <v>162</v>
      </c>
      <c r="CN1246" t="s">
        <v>133</v>
      </c>
      <c r="CP1246" t="s">
        <v>111</v>
      </c>
      <c r="CQ1246" t="s">
        <v>134</v>
      </c>
      <c r="CR1246" t="s">
        <v>111</v>
      </c>
      <c r="CS1246" t="s">
        <v>111</v>
      </c>
      <c r="CT1246" t="s">
        <v>119</v>
      </c>
      <c r="CU1246" t="s">
        <v>134</v>
      </c>
      <c r="CV1246" t="s">
        <v>119</v>
      </c>
      <c r="CW1246" t="s">
        <v>859</v>
      </c>
      <c r="CX1246">
        <v>16707830330</v>
      </c>
      <c r="CY1246" t="s">
        <v>1949</v>
      </c>
      <c r="CZ1246" t="s">
        <v>119</v>
      </c>
      <c r="DA1246" t="s">
        <v>134</v>
      </c>
      <c r="DB1246" t="s">
        <v>111</v>
      </c>
      <c r="DC1246" t="s">
        <v>1947</v>
      </c>
      <c r="DD1246" t="s">
        <v>1948</v>
      </c>
      <c r="DE1246" t="s">
        <v>286</v>
      </c>
      <c r="DF1246" t="s">
        <v>1944</v>
      </c>
      <c r="DG1246" t="s">
        <v>1949</v>
      </c>
    </row>
    <row r="1247" spans="1:111" ht="15" customHeight="1" x14ac:dyDescent="0.25">
      <c r="A1247" t="s">
        <v>1943</v>
      </c>
      <c r="B1247" t="s">
        <v>109</v>
      </c>
      <c r="C1247" s="1">
        <v>44200.947026273148</v>
      </c>
      <c r="D1247" s="1">
        <v>44265</v>
      </c>
      <c r="E1247" t="s">
        <v>110</v>
      </c>
      <c r="G1247" t="s">
        <v>111</v>
      </c>
      <c r="H1247" t="s">
        <v>111</v>
      </c>
      <c r="I1247" t="s">
        <v>111</v>
      </c>
      <c r="J1247" t="s">
        <v>1944</v>
      </c>
      <c r="K1247" t="s">
        <v>1945</v>
      </c>
      <c r="L1247" t="s">
        <v>1946</v>
      </c>
      <c r="N1247" t="s">
        <v>116</v>
      </c>
      <c r="O1247" t="s">
        <v>117</v>
      </c>
      <c r="P1247">
        <v>96950</v>
      </c>
      <c r="Q1247" t="s">
        <v>118</v>
      </c>
      <c r="S1247">
        <v>16707830330</v>
      </c>
      <c r="U1247">
        <v>72251</v>
      </c>
      <c r="V1247" t="s">
        <v>120</v>
      </c>
      <c r="X1247" t="s">
        <v>1947</v>
      </c>
      <c r="Y1247" t="s">
        <v>1948</v>
      </c>
      <c r="Z1247" t="s">
        <v>509</v>
      </c>
      <c r="AA1247" t="s">
        <v>342</v>
      </c>
      <c r="AB1247" t="s">
        <v>1946</v>
      </c>
      <c r="AD1247" t="s">
        <v>154</v>
      </c>
      <c r="AE1247" t="s">
        <v>117</v>
      </c>
      <c r="AF1247">
        <v>96950</v>
      </c>
      <c r="AG1247" t="s">
        <v>118</v>
      </c>
      <c r="AI1247">
        <v>16707830330</v>
      </c>
      <c r="AK1247" t="s">
        <v>1949</v>
      </c>
      <c r="BC1247" t="str">
        <f>"11-9051.00"</f>
        <v>11-9051.00</v>
      </c>
      <c r="BD1247" t="s">
        <v>1950</v>
      </c>
      <c r="BE1247" t="s">
        <v>1951</v>
      </c>
      <c r="BF1247" t="s">
        <v>216</v>
      </c>
      <c r="BG1247">
        <v>1</v>
      </c>
      <c r="BI1247" s="1">
        <v>44197</v>
      </c>
      <c r="BJ1247" s="1">
        <v>44459</v>
      </c>
      <c r="BM1247">
        <v>40</v>
      </c>
      <c r="BN1247">
        <v>0</v>
      </c>
      <c r="BO1247">
        <v>8</v>
      </c>
      <c r="BP1247">
        <v>8</v>
      </c>
      <c r="BQ1247">
        <v>8</v>
      </c>
      <c r="BR1247">
        <v>8</v>
      </c>
      <c r="BS1247">
        <v>8</v>
      </c>
      <c r="BT1247">
        <v>0</v>
      </c>
      <c r="BU1247" t="str">
        <f>"9:00 AM"</f>
        <v>9:00 AM</v>
      </c>
      <c r="BV1247" t="str">
        <f>"6:00 PM"</f>
        <v>6:00 PM</v>
      </c>
      <c r="BW1247" t="s">
        <v>162</v>
      </c>
      <c r="BX1247">
        <v>0</v>
      </c>
      <c r="BY1247">
        <v>12</v>
      </c>
      <c r="BZ1247" t="s">
        <v>134</v>
      </c>
      <c r="CA1247">
        <v>3</v>
      </c>
      <c r="CB1247" s="2" t="s">
        <v>1952</v>
      </c>
      <c r="CC1247" t="s">
        <v>1953</v>
      </c>
      <c r="CE1247" t="s">
        <v>116</v>
      </c>
      <c r="CF1247" t="s">
        <v>117</v>
      </c>
      <c r="CG1247">
        <v>96950</v>
      </c>
      <c r="CH1247" s="3">
        <v>19.47</v>
      </c>
      <c r="CI1247" s="3">
        <v>19.47</v>
      </c>
      <c r="CJ1247" s="3">
        <v>0</v>
      </c>
      <c r="CK1247" s="3">
        <v>0</v>
      </c>
      <c r="CL1247" t="s">
        <v>132</v>
      </c>
      <c r="CM1247" t="s">
        <v>162</v>
      </c>
      <c r="CN1247" t="s">
        <v>133</v>
      </c>
      <c r="CP1247" t="s">
        <v>111</v>
      </c>
      <c r="CQ1247" t="s">
        <v>134</v>
      </c>
      <c r="CR1247" t="s">
        <v>111</v>
      </c>
      <c r="CS1247" t="s">
        <v>111</v>
      </c>
      <c r="CT1247" t="s">
        <v>119</v>
      </c>
      <c r="CU1247" t="s">
        <v>134</v>
      </c>
      <c r="CV1247" t="s">
        <v>119</v>
      </c>
      <c r="CW1247" t="s">
        <v>859</v>
      </c>
      <c r="CX1247">
        <v>16702874234</v>
      </c>
      <c r="CY1247" t="s">
        <v>1949</v>
      </c>
      <c r="CZ1247" t="s">
        <v>119</v>
      </c>
      <c r="DA1247" t="s">
        <v>134</v>
      </c>
      <c r="DB1247" t="s">
        <v>111</v>
      </c>
      <c r="DC1247" t="s">
        <v>1947</v>
      </c>
      <c r="DD1247" t="s">
        <v>1948</v>
      </c>
      <c r="DE1247" t="s">
        <v>286</v>
      </c>
      <c r="DF1247" t="s">
        <v>1954</v>
      </c>
      <c r="DG1247" t="s">
        <v>1949</v>
      </c>
    </row>
    <row r="1248" spans="1:111" ht="15" customHeight="1" x14ac:dyDescent="0.25">
      <c r="A1248" t="s">
        <v>8129</v>
      </c>
      <c r="B1248" t="s">
        <v>193</v>
      </c>
      <c r="C1248" s="1">
        <v>44201.067296990739</v>
      </c>
      <c r="D1248" s="1">
        <v>44218</v>
      </c>
      <c r="E1248" t="s">
        <v>110</v>
      </c>
      <c r="G1248" t="s">
        <v>134</v>
      </c>
      <c r="H1248" t="s">
        <v>111</v>
      </c>
      <c r="I1248" t="s">
        <v>111</v>
      </c>
      <c r="J1248" t="s">
        <v>1179</v>
      </c>
      <c r="K1248" t="s">
        <v>1970</v>
      </c>
      <c r="L1248" t="s">
        <v>1180</v>
      </c>
      <c r="M1248" t="s">
        <v>1971</v>
      </c>
      <c r="N1248" t="s">
        <v>116</v>
      </c>
      <c r="O1248" t="s">
        <v>117</v>
      </c>
      <c r="P1248">
        <v>96950</v>
      </c>
      <c r="Q1248" t="s">
        <v>118</v>
      </c>
      <c r="S1248">
        <v>16702347000</v>
      </c>
      <c r="U1248">
        <v>72111</v>
      </c>
      <c r="V1248" t="s">
        <v>120</v>
      </c>
      <c r="X1248" t="s">
        <v>388</v>
      </c>
      <c r="Y1248" t="s">
        <v>1181</v>
      </c>
      <c r="Z1248" t="s">
        <v>119</v>
      </c>
      <c r="AA1248" t="s">
        <v>333</v>
      </c>
      <c r="AB1248" t="s">
        <v>1180</v>
      </c>
      <c r="AC1248" t="s">
        <v>1971</v>
      </c>
      <c r="AD1248" t="s">
        <v>116</v>
      </c>
      <c r="AE1248" t="s">
        <v>117</v>
      </c>
      <c r="AF1248">
        <v>96950</v>
      </c>
      <c r="AG1248" t="s">
        <v>118</v>
      </c>
      <c r="AI1248">
        <v>16702347000</v>
      </c>
      <c r="AK1248" t="s">
        <v>1182</v>
      </c>
      <c r="BC1248" t="str">
        <f>"13-2011.01"</f>
        <v>13-2011.01</v>
      </c>
      <c r="BD1248" t="s">
        <v>1024</v>
      </c>
      <c r="BE1248" t="s">
        <v>1972</v>
      </c>
      <c r="BF1248" t="s">
        <v>1973</v>
      </c>
      <c r="BG1248">
        <v>1</v>
      </c>
      <c r="BI1248" s="1">
        <v>44302</v>
      </c>
      <c r="BJ1248" s="1">
        <v>45397</v>
      </c>
      <c r="BM1248">
        <v>35</v>
      </c>
      <c r="BN1248">
        <v>0</v>
      </c>
      <c r="BO1248">
        <v>7</v>
      </c>
      <c r="BP1248">
        <v>7</v>
      </c>
      <c r="BQ1248">
        <v>7</v>
      </c>
      <c r="BR1248">
        <v>7</v>
      </c>
      <c r="BS1248">
        <v>7</v>
      </c>
      <c r="BT1248">
        <v>0</v>
      </c>
      <c r="BU1248" t="str">
        <f>"8:00 AM"</f>
        <v>8:00 AM</v>
      </c>
      <c r="BV1248" t="str">
        <f>"4:00 PM"</f>
        <v>4:00 PM</v>
      </c>
      <c r="BW1248" t="s">
        <v>415</v>
      </c>
      <c r="BX1248">
        <v>0</v>
      </c>
      <c r="BY1248">
        <v>24</v>
      </c>
      <c r="BZ1248" t="s">
        <v>134</v>
      </c>
      <c r="CA1248">
        <v>2</v>
      </c>
      <c r="CB1248" s="2" t="s">
        <v>1974</v>
      </c>
      <c r="CC1248" t="s">
        <v>1975</v>
      </c>
      <c r="CD1248" t="s">
        <v>1971</v>
      </c>
      <c r="CE1248" t="s">
        <v>260</v>
      </c>
      <c r="CF1248" t="s">
        <v>117</v>
      </c>
      <c r="CG1248">
        <v>96950</v>
      </c>
      <c r="CH1248" s="3">
        <v>14.85</v>
      </c>
      <c r="CI1248" s="3">
        <v>14.85</v>
      </c>
      <c r="CL1248" t="s">
        <v>132</v>
      </c>
      <c r="CN1248" t="s">
        <v>133</v>
      </c>
      <c r="CP1248" t="s">
        <v>111</v>
      </c>
      <c r="CQ1248" t="s">
        <v>134</v>
      </c>
      <c r="CR1248" t="s">
        <v>111</v>
      </c>
      <c r="CS1248" t="s">
        <v>111</v>
      </c>
      <c r="CT1248" t="s">
        <v>119</v>
      </c>
      <c r="CU1248" t="s">
        <v>134</v>
      </c>
      <c r="CV1248" t="s">
        <v>134</v>
      </c>
      <c r="CW1248" t="s">
        <v>1976</v>
      </c>
      <c r="CX1248">
        <v>16702347000</v>
      </c>
      <c r="CY1248" t="s">
        <v>1182</v>
      </c>
      <c r="CZ1248" t="s">
        <v>119</v>
      </c>
      <c r="DA1248" t="s">
        <v>134</v>
      </c>
      <c r="DB1248" t="s">
        <v>111</v>
      </c>
    </row>
    <row r="1249" spans="1:111" ht="15" customHeight="1" x14ac:dyDescent="0.25">
      <c r="A1249" t="s">
        <v>8988</v>
      </c>
      <c r="B1249" t="s">
        <v>193</v>
      </c>
      <c r="C1249" s="1">
        <v>44201.115016435186</v>
      </c>
      <c r="D1249" s="1">
        <v>44263</v>
      </c>
      <c r="E1249" t="s">
        <v>138</v>
      </c>
      <c r="F1249" s="1">
        <v>44104.833333333336</v>
      </c>
      <c r="G1249" t="s">
        <v>134</v>
      </c>
      <c r="H1249" t="s">
        <v>111</v>
      </c>
      <c r="I1249" t="s">
        <v>111</v>
      </c>
      <c r="J1249" t="s">
        <v>8710</v>
      </c>
      <c r="K1249" t="s">
        <v>8711</v>
      </c>
      <c r="L1249" t="s">
        <v>2658</v>
      </c>
      <c r="M1249" t="s">
        <v>119</v>
      </c>
      <c r="N1249" t="s">
        <v>116</v>
      </c>
      <c r="O1249" t="s">
        <v>117</v>
      </c>
      <c r="P1249">
        <v>96950</v>
      </c>
      <c r="Q1249" t="s">
        <v>118</v>
      </c>
      <c r="R1249" t="s">
        <v>117</v>
      </c>
      <c r="S1249">
        <v>16718881388</v>
      </c>
      <c r="U1249">
        <v>56152</v>
      </c>
      <c r="V1249" t="s">
        <v>120</v>
      </c>
      <c r="X1249" t="s">
        <v>2654</v>
      </c>
      <c r="Y1249" t="s">
        <v>2655</v>
      </c>
      <c r="Z1249" t="s">
        <v>2656</v>
      </c>
      <c r="AA1249" t="s">
        <v>711</v>
      </c>
      <c r="AB1249" t="s">
        <v>2658</v>
      </c>
      <c r="AC1249" t="s">
        <v>119</v>
      </c>
      <c r="AD1249" t="s">
        <v>116</v>
      </c>
      <c r="AE1249" t="s">
        <v>117</v>
      </c>
      <c r="AF1249">
        <v>96950</v>
      </c>
      <c r="AG1249" t="s">
        <v>118</v>
      </c>
      <c r="AH1249" t="s">
        <v>117</v>
      </c>
      <c r="AI1249">
        <v>16718881388</v>
      </c>
      <c r="AK1249" t="s">
        <v>2659</v>
      </c>
      <c r="BC1249" t="str">
        <f>"39-7011.00"</f>
        <v>39-7011.00</v>
      </c>
      <c r="BD1249" t="s">
        <v>244</v>
      </c>
      <c r="BE1249" t="s">
        <v>8712</v>
      </c>
      <c r="BF1249" t="s">
        <v>246</v>
      </c>
      <c r="BG1249">
        <v>1</v>
      </c>
      <c r="BI1249" s="1">
        <v>44378</v>
      </c>
      <c r="BJ1249" s="1">
        <v>44744</v>
      </c>
      <c r="BM1249">
        <v>40</v>
      </c>
      <c r="BN1249">
        <v>0</v>
      </c>
      <c r="BO1249">
        <v>8</v>
      </c>
      <c r="BP1249">
        <v>8</v>
      </c>
      <c r="BQ1249">
        <v>8</v>
      </c>
      <c r="BR1249">
        <v>8</v>
      </c>
      <c r="BS1249">
        <v>8</v>
      </c>
      <c r="BT1249">
        <v>0</v>
      </c>
      <c r="BU1249" t="str">
        <f>"8:00 AM"</f>
        <v>8:00 AM</v>
      </c>
      <c r="BV1249" t="str">
        <f>"5:00 PM"</f>
        <v>5:00 PM</v>
      </c>
      <c r="BW1249" t="s">
        <v>162</v>
      </c>
      <c r="BX1249">
        <v>0</v>
      </c>
      <c r="BY1249">
        <v>6</v>
      </c>
      <c r="BZ1249" t="s">
        <v>111</v>
      </c>
      <c r="CA1249">
        <v>0</v>
      </c>
      <c r="CB1249" s="2" t="s">
        <v>8989</v>
      </c>
      <c r="CC1249" t="s">
        <v>2658</v>
      </c>
      <c r="CD1249" t="s">
        <v>119</v>
      </c>
      <c r="CE1249" t="s">
        <v>116</v>
      </c>
      <c r="CF1249" t="s">
        <v>117</v>
      </c>
      <c r="CG1249">
        <v>96950</v>
      </c>
      <c r="CH1249" s="3">
        <v>12.14</v>
      </c>
      <c r="CI1249" s="3">
        <v>12.14</v>
      </c>
      <c r="CJ1249" s="3">
        <v>18.21</v>
      </c>
      <c r="CK1249" s="3">
        <v>18.21</v>
      </c>
      <c r="CL1249" t="s">
        <v>132</v>
      </c>
      <c r="CM1249" t="s">
        <v>119</v>
      </c>
      <c r="CN1249" t="s">
        <v>133</v>
      </c>
      <c r="CP1249" t="s">
        <v>111</v>
      </c>
      <c r="CQ1249" t="s">
        <v>134</v>
      </c>
      <c r="CR1249" t="s">
        <v>134</v>
      </c>
      <c r="CS1249" t="s">
        <v>134</v>
      </c>
      <c r="CT1249" t="s">
        <v>119</v>
      </c>
      <c r="CU1249" t="s">
        <v>134</v>
      </c>
      <c r="CV1249" t="s">
        <v>119</v>
      </c>
      <c r="CW1249" t="s">
        <v>8990</v>
      </c>
      <c r="CX1249">
        <v>16718881388</v>
      </c>
      <c r="CY1249" t="s">
        <v>2659</v>
      </c>
      <c r="CZ1249" t="s">
        <v>2663</v>
      </c>
      <c r="DA1249" t="s">
        <v>134</v>
      </c>
      <c r="DB1249" t="s">
        <v>111</v>
      </c>
    </row>
    <row r="1250" spans="1:111" ht="15" customHeight="1" x14ac:dyDescent="0.25">
      <c r="A1250" t="s">
        <v>4578</v>
      </c>
      <c r="B1250" t="s">
        <v>137</v>
      </c>
      <c r="C1250" s="1">
        <v>44201.665742824072</v>
      </c>
      <c r="D1250" s="1">
        <v>44244</v>
      </c>
      <c r="E1250" t="s">
        <v>110</v>
      </c>
      <c r="G1250" t="s">
        <v>111</v>
      </c>
      <c r="H1250" t="s">
        <v>134</v>
      </c>
      <c r="I1250" t="s">
        <v>111</v>
      </c>
      <c r="J1250" t="s">
        <v>4579</v>
      </c>
      <c r="L1250" t="s">
        <v>4580</v>
      </c>
      <c r="M1250" t="s">
        <v>4581</v>
      </c>
      <c r="N1250" t="s">
        <v>116</v>
      </c>
      <c r="O1250" t="s">
        <v>117</v>
      </c>
      <c r="P1250">
        <v>96950</v>
      </c>
      <c r="Q1250" t="s">
        <v>118</v>
      </c>
      <c r="S1250">
        <v>16702355463</v>
      </c>
      <c r="U1250">
        <v>5615</v>
      </c>
      <c r="V1250" t="s">
        <v>120</v>
      </c>
      <c r="X1250" t="s">
        <v>1304</v>
      </c>
      <c r="Y1250" t="s">
        <v>3223</v>
      </c>
      <c r="Z1250" t="s">
        <v>3406</v>
      </c>
      <c r="AA1250" t="s">
        <v>1397</v>
      </c>
      <c r="AB1250" t="s">
        <v>4581</v>
      </c>
      <c r="AC1250" t="s">
        <v>4582</v>
      </c>
      <c r="AD1250" t="s">
        <v>116</v>
      </c>
      <c r="AE1250" t="s">
        <v>117</v>
      </c>
      <c r="AF1250">
        <v>96950</v>
      </c>
      <c r="AG1250" t="s">
        <v>118</v>
      </c>
      <c r="AI1250">
        <v>16702355453</v>
      </c>
      <c r="AK1250" t="s">
        <v>1280</v>
      </c>
      <c r="BC1250" t="str">
        <f>"41-3041.00"</f>
        <v>41-3041.00</v>
      </c>
      <c r="BD1250" t="s">
        <v>4583</v>
      </c>
      <c r="BE1250" t="s">
        <v>4584</v>
      </c>
      <c r="BF1250" t="s">
        <v>4585</v>
      </c>
      <c r="BG1250">
        <v>2</v>
      </c>
      <c r="BH1250">
        <v>2</v>
      </c>
      <c r="BI1250" s="1">
        <v>44227</v>
      </c>
      <c r="BJ1250" s="1">
        <v>44591</v>
      </c>
      <c r="BK1250" s="1">
        <v>44244</v>
      </c>
      <c r="BL1250" s="1">
        <v>44591</v>
      </c>
      <c r="BM1250">
        <v>35</v>
      </c>
      <c r="BN1250">
        <v>0</v>
      </c>
      <c r="BO1250">
        <v>7</v>
      </c>
      <c r="BP1250">
        <v>7</v>
      </c>
      <c r="BQ1250">
        <v>7</v>
      </c>
      <c r="BR1250">
        <v>7</v>
      </c>
      <c r="BS1250">
        <v>7</v>
      </c>
      <c r="BT1250">
        <v>0</v>
      </c>
      <c r="BU1250" t="str">
        <f>"9:00 AM"</f>
        <v>9:00 AM</v>
      </c>
      <c r="BV1250" t="str">
        <f>"5:00 PM"</f>
        <v>5:00 PM</v>
      </c>
      <c r="BW1250" t="s">
        <v>349</v>
      </c>
      <c r="BX1250">
        <v>0</v>
      </c>
      <c r="BY1250">
        <v>12</v>
      </c>
      <c r="BZ1250" t="s">
        <v>111</v>
      </c>
      <c r="CA1250">
        <v>0</v>
      </c>
      <c r="CB1250" t="s">
        <v>4586</v>
      </c>
      <c r="CC1250" t="s">
        <v>4587</v>
      </c>
      <c r="CD1250" t="s">
        <v>4588</v>
      </c>
      <c r="CE1250" t="s">
        <v>116</v>
      </c>
      <c r="CF1250" t="s">
        <v>117</v>
      </c>
      <c r="CG1250">
        <v>96950</v>
      </c>
      <c r="CH1250" s="3">
        <v>10.83</v>
      </c>
      <c r="CI1250" s="3">
        <v>10.83</v>
      </c>
      <c r="CJ1250" s="3">
        <v>16.239999999999998</v>
      </c>
      <c r="CK1250" s="3">
        <v>16.239999999999998</v>
      </c>
      <c r="CL1250" t="s">
        <v>132</v>
      </c>
      <c r="CM1250" t="s">
        <v>1464</v>
      </c>
      <c r="CN1250" t="s">
        <v>133</v>
      </c>
      <c r="CP1250" t="s">
        <v>111</v>
      </c>
      <c r="CQ1250" t="s">
        <v>134</v>
      </c>
      <c r="CR1250" t="s">
        <v>134</v>
      </c>
      <c r="CS1250" t="s">
        <v>134</v>
      </c>
      <c r="CT1250" t="s">
        <v>119</v>
      </c>
      <c r="CU1250" t="s">
        <v>134</v>
      </c>
      <c r="CV1250" t="s">
        <v>119</v>
      </c>
      <c r="CW1250" t="s">
        <v>1285</v>
      </c>
      <c r="CX1250">
        <v>16702337461</v>
      </c>
      <c r="CY1250" t="s">
        <v>1280</v>
      </c>
      <c r="CZ1250" t="s">
        <v>1178</v>
      </c>
      <c r="DA1250" t="s">
        <v>134</v>
      </c>
      <c r="DB1250" t="s">
        <v>111</v>
      </c>
    </row>
    <row r="1251" spans="1:111" ht="15" customHeight="1" x14ac:dyDescent="0.25">
      <c r="A1251" t="s">
        <v>6654</v>
      </c>
      <c r="B1251" t="s">
        <v>109</v>
      </c>
      <c r="C1251" s="1">
        <v>44203.115423611111</v>
      </c>
      <c r="D1251" s="1">
        <v>44263</v>
      </c>
      <c r="E1251" t="s">
        <v>110</v>
      </c>
      <c r="G1251" t="s">
        <v>111</v>
      </c>
      <c r="H1251" t="s">
        <v>111</v>
      </c>
      <c r="I1251" t="s">
        <v>111</v>
      </c>
      <c r="J1251" t="s">
        <v>6655</v>
      </c>
      <c r="K1251" t="s">
        <v>6655</v>
      </c>
      <c r="L1251" t="s">
        <v>6656</v>
      </c>
      <c r="M1251" t="s">
        <v>6657</v>
      </c>
      <c r="N1251" t="s">
        <v>154</v>
      </c>
      <c r="O1251" t="s">
        <v>117</v>
      </c>
      <c r="P1251">
        <v>96950</v>
      </c>
      <c r="Q1251" t="s">
        <v>118</v>
      </c>
      <c r="R1251" t="s">
        <v>119</v>
      </c>
      <c r="S1251">
        <v>16702871415</v>
      </c>
      <c r="U1251">
        <v>561320</v>
      </c>
      <c r="V1251" t="s">
        <v>120</v>
      </c>
      <c r="X1251" t="s">
        <v>6658</v>
      </c>
      <c r="Y1251" t="s">
        <v>6659</v>
      </c>
      <c r="Z1251" t="s">
        <v>6660</v>
      </c>
      <c r="AA1251" t="s">
        <v>342</v>
      </c>
      <c r="AB1251" t="s">
        <v>6656</v>
      </c>
      <c r="AC1251" t="s">
        <v>6657</v>
      </c>
      <c r="AD1251" t="s">
        <v>154</v>
      </c>
      <c r="AE1251" t="s">
        <v>117</v>
      </c>
      <c r="AF1251">
        <v>96950</v>
      </c>
      <c r="AG1251" t="s">
        <v>118</v>
      </c>
      <c r="AH1251" t="s">
        <v>119</v>
      </c>
      <c r="AI1251">
        <v>16702871415</v>
      </c>
      <c r="AK1251" t="s">
        <v>6661</v>
      </c>
      <c r="BC1251" t="str">
        <f>"49-9071.00"</f>
        <v>49-9071.00</v>
      </c>
      <c r="BD1251" t="s">
        <v>125</v>
      </c>
      <c r="BE1251" t="s">
        <v>6662</v>
      </c>
      <c r="BF1251" t="s">
        <v>2667</v>
      </c>
      <c r="BG1251">
        <v>8</v>
      </c>
      <c r="BI1251" s="1">
        <v>44288</v>
      </c>
      <c r="BJ1251" s="1">
        <v>44652</v>
      </c>
      <c r="BM1251">
        <v>35</v>
      </c>
      <c r="BN1251">
        <v>0</v>
      </c>
      <c r="BO1251">
        <v>7</v>
      </c>
      <c r="BP1251">
        <v>7</v>
      </c>
      <c r="BQ1251">
        <v>7</v>
      </c>
      <c r="BR1251">
        <v>7</v>
      </c>
      <c r="BS1251">
        <v>7</v>
      </c>
      <c r="BT1251">
        <v>0</v>
      </c>
      <c r="BU1251" t="str">
        <f>"8:00 AM"</f>
        <v>8:00 AM</v>
      </c>
      <c r="BV1251" t="str">
        <f>"5:00 PM"</f>
        <v>5:00 PM</v>
      </c>
      <c r="BW1251" t="s">
        <v>162</v>
      </c>
      <c r="BX1251">
        <v>0</v>
      </c>
      <c r="BY1251">
        <v>12</v>
      </c>
      <c r="BZ1251" t="s">
        <v>111</v>
      </c>
      <c r="CA1251">
        <v>0</v>
      </c>
      <c r="CB1251" t="s">
        <v>6663</v>
      </c>
      <c r="CC1251" t="s">
        <v>6664</v>
      </c>
      <c r="CD1251" t="s">
        <v>6657</v>
      </c>
      <c r="CE1251" t="s">
        <v>154</v>
      </c>
      <c r="CF1251" t="s">
        <v>117</v>
      </c>
      <c r="CG1251">
        <v>96950</v>
      </c>
      <c r="CH1251" s="3">
        <v>8.7100000000000009</v>
      </c>
      <c r="CI1251" s="3">
        <v>8.7100000000000009</v>
      </c>
      <c r="CJ1251" s="3">
        <v>13.07</v>
      </c>
      <c r="CK1251" s="3">
        <v>13.07</v>
      </c>
      <c r="CL1251" t="s">
        <v>132</v>
      </c>
      <c r="CM1251" t="s">
        <v>119</v>
      </c>
      <c r="CN1251" t="s">
        <v>133</v>
      </c>
      <c r="CP1251" t="s">
        <v>111</v>
      </c>
      <c r="CQ1251" t="s">
        <v>134</v>
      </c>
      <c r="CR1251" t="s">
        <v>134</v>
      </c>
      <c r="CS1251" t="s">
        <v>134</v>
      </c>
      <c r="CT1251" t="s">
        <v>119</v>
      </c>
      <c r="CU1251" t="s">
        <v>134</v>
      </c>
      <c r="CV1251" t="s">
        <v>119</v>
      </c>
      <c r="CW1251" t="s">
        <v>509</v>
      </c>
      <c r="CX1251">
        <v>16702871415</v>
      </c>
      <c r="CY1251" t="s">
        <v>6661</v>
      </c>
      <c r="CZ1251" t="s">
        <v>119</v>
      </c>
      <c r="DA1251" t="s">
        <v>134</v>
      </c>
      <c r="DB1251" t="s">
        <v>111</v>
      </c>
    </row>
    <row r="1252" spans="1:111" ht="15" customHeight="1" x14ac:dyDescent="0.25">
      <c r="A1252" t="s">
        <v>5203</v>
      </c>
      <c r="B1252" t="s">
        <v>137</v>
      </c>
      <c r="C1252" s="1">
        <v>44204.299558449071</v>
      </c>
      <c r="D1252" s="1">
        <v>44245</v>
      </c>
      <c r="E1252" t="s">
        <v>110</v>
      </c>
      <c r="G1252" t="s">
        <v>111</v>
      </c>
      <c r="H1252" t="s">
        <v>134</v>
      </c>
      <c r="I1252" t="s">
        <v>111</v>
      </c>
      <c r="J1252" t="s">
        <v>5204</v>
      </c>
      <c r="K1252" t="s">
        <v>5205</v>
      </c>
      <c r="L1252" t="s">
        <v>5206</v>
      </c>
      <c r="N1252" t="s">
        <v>116</v>
      </c>
      <c r="O1252" t="s">
        <v>117</v>
      </c>
      <c r="P1252">
        <v>96950</v>
      </c>
      <c r="Q1252" t="s">
        <v>118</v>
      </c>
      <c r="S1252">
        <v>16707898261</v>
      </c>
      <c r="U1252">
        <v>454110</v>
      </c>
      <c r="V1252" t="s">
        <v>120</v>
      </c>
      <c r="X1252" t="s">
        <v>5207</v>
      </c>
      <c r="Y1252" t="s">
        <v>5208</v>
      </c>
      <c r="Z1252" t="s">
        <v>2227</v>
      </c>
      <c r="AA1252" t="s">
        <v>123</v>
      </c>
      <c r="AB1252" t="s">
        <v>5209</v>
      </c>
      <c r="AC1252" t="s">
        <v>480</v>
      </c>
      <c r="AD1252" t="s">
        <v>116</v>
      </c>
      <c r="AE1252" t="s">
        <v>117</v>
      </c>
      <c r="AF1252">
        <v>96950</v>
      </c>
      <c r="AG1252" t="s">
        <v>118</v>
      </c>
      <c r="AI1252">
        <v>16707898261</v>
      </c>
      <c r="AK1252" t="s">
        <v>1280</v>
      </c>
      <c r="BC1252" t="str">
        <f>"11-1021.00"</f>
        <v>11-1021.00</v>
      </c>
      <c r="BD1252" t="s">
        <v>838</v>
      </c>
      <c r="BE1252" t="s">
        <v>5210</v>
      </c>
      <c r="BF1252" t="s">
        <v>333</v>
      </c>
      <c r="BG1252">
        <v>1</v>
      </c>
      <c r="BH1252">
        <v>1</v>
      </c>
      <c r="BI1252" s="1">
        <v>44227</v>
      </c>
      <c r="BJ1252" s="1">
        <v>44591</v>
      </c>
      <c r="BK1252" s="1">
        <v>44245</v>
      </c>
      <c r="BL1252" s="1">
        <v>44591</v>
      </c>
      <c r="BM1252">
        <v>35</v>
      </c>
      <c r="BN1252">
        <v>0</v>
      </c>
      <c r="BO1252">
        <v>7</v>
      </c>
      <c r="BP1252">
        <v>7</v>
      </c>
      <c r="BQ1252">
        <v>7</v>
      </c>
      <c r="BR1252">
        <v>7</v>
      </c>
      <c r="BS1252">
        <v>7</v>
      </c>
      <c r="BT1252">
        <v>0</v>
      </c>
      <c r="BU1252" t="str">
        <f>"9:00 AM"</f>
        <v>9:00 AM</v>
      </c>
      <c r="BV1252" t="str">
        <f>"5:00 PM"</f>
        <v>5:00 PM</v>
      </c>
      <c r="BW1252" t="s">
        <v>349</v>
      </c>
      <c r="BX1252">
        <v>0</v>
      </c>
      <c r="BY1252">
        <v>24</v>
      </c>
      <c r="BZ1252" t="s">
        <v>111</v>
      </c>
      <c r="CA1252">
        <v>0</v>
      </c>
      <c r="CB1252" s="2" t="s">
        <v>5211</v>
      </c>
      <c r="CC1252" t="s">
        <v>480</v>
      </c>
      <c r="CD1252" t="s">
        <v>5206</v>
      </c>
      <c r="CE1252" t="s">
        <v>116</v>
      </c>
      <c r="CF1252" t="s">
        <v>117</v>
      </c>
      <c r="CG1252">
        <v>96950</v>
      </c>
      <c r="CH1252" s="3">
        <v>22.55</v>
      </c>
      <c r="CI1252" s="3">
        <v>22.55</v>
      </c>
      <c r="CJ1252" s="3">
        <v>33.82</v>
      </c>
      <c r="CK1252" s="3">
        <v>33.82</v>
      </c>
      <c r="CL1252" t="s">
        <v>132</v>
      </c>
      <c r="CM1252" t="s">
        <v>1464</v>
      </c>
      <c r="CN1252" t="s">
        <v>133</v>
      </c>
      <c r="CP1252" t="s">
        <v>111</v>
      </c>
      <c r="CQ1252" t="s">
        <v>134</v>
      </c>
      <c r="CR1252" t="s">
        <v>134</v>
      </c>
      <c r="CS1252" t="s">
        <v>134</v>
      </c>
      <c r="CT1252" t="s">
        <v>119</v>
      </c>
      <c r="CU1252" t="s">
        <v>134</v>
      </c>
      <c r="CV1252" t="s">
        <v>119</v>
      </c>
      <c r="CW1252" t="s">
        <v>1285</v>
      </c>
      <c r="CX1252">
        <v>16702337461</v>
      </c>
      <c r="CY1252" t="s">
        <v>1280</v>
      </c>
      <c r="CZ1252" t="s">
        <v>1178</v>
      </c>
      <c r="DA1252" t="s">
        <v>134</v>
      </c>
      <c r="DB1252" t="s">
        <v>111</v>
      </c>
    </row>
    <row r="1253" spans="1:111" ht="15" customHeight="1" x14ac:dyDescent="0.25">
      <c r="A1253" t="s">
        <v>4121</v>
      </c>
      <c r="B1253" t="s">
        <v>137</v>
      </c>
      <c r="C1253" s="1">
        <v>44204.833082060184</v>
      </c>
      <c r="D1253" s="1">
        <v>44251</v>
      </c>
      <c r="E1253" t="s">
        <v>138</v>
      </c>
      <c r="F1253" s="1">
        <v>44278.833333333336</v>
      </c>
      <c r="G1253" t="s">
        <v>111</v>
      </c>
      <c r="H1253" t="s">
        <v>111</v>
      </c>
      <c r="I1253" t="s">
        <v>111</v>
      </c>
      <c r="J1253" t="s">
        <v>4122</v>
      </c>
      <c r="K1253" t="s">
        <v>4123</v>
      </c>
      <c r="L1253" t="s">
        <v>4124</v>
      </c>
      <c r="N1253" t="s">
        <v>116</v>
      </c>
      <c r="O1253" t="s">
        <v>117</v>
      </c>
      <c r="P1253">
        <v>96950</v>
      </c>
      <c r="Q1253" t="s">
        <v>118</v>
      </c>
      <c r="S1253">
        <v>16702330058</v>
      </c>
      <c r="U1253">
        <v>81219</v>
      </c>
      <c r="V1253" t="s">
        <v>120</v>
      </c>
      <c r="X1253" t="s">
        <v>2718</v>
      </c>
      <c r="Y1253" t="s">
        <v>1189</v>
      </c>
      <c r="Z1253" t="s">
        <v>4125</v>
      </c>
      <c r="AA1253" t="s">
        <v>598</v>
      </c>
      <c r="AB1253" t="s">
        <v>4124</v>
      </c>
      <c r="AD1253" t="s">
        <v>154</v>
      </c>
      <c r="AE1253" t="s">
        <v>117</v>
      </c>
      <c r="AF1253">
        <v>96950</v>
      </c>
      <c r="AG1253" t="s">
        <v>118</v>
      </c>
      <c r="AI1253">
        <v>16707835748</v>
      </c>
      <c r="AK1253" t="s">
        <v>4126</v>
      </c>
      <c r="BC1253" t="str">
        <f>"31-9011.00"</f>
        <v>31-9011.00</v>
      </c>
      <c r="BD1253" t="s">
        <v>504</v>
      </c>
      <c r="BE1253" t="s">
        <v>4127</v>
      </c>
      <c r="BF1253" t="s">
        <v>4128</v>
      </c>
      <c r="BG1253">
        <v>2</v>
      </c>
      <c r="BH1253">
        <v>2</v>
      </c>
      <c r="BI1253" s="1">
        <v>44280</v>
      </c>
      <c r="BJ1253" s="1">
        <v>44644</v>
      </c>
      <c r="BK1253" s="1">
        <v>44280</v>
      </c>
      <c r="BL1253" s="1">
        <v>44644</v>
      </c>
      <c r="BM1253">
        <v>40</v>
      </c>
      <c r="BN1253">
        <v>0</v>
      </c>
      <c r="BO1253">
        <v>8</v>
      </c>
      <c r="BP1253">
        <v>8</v>
      </c>
      <c r="BQ1253">
        <v>8</v>
      </c>
      <c r="BR1253">
        <v>8</v>
      </c>
      <c r="BS1253">
        <v>8</v>
      </c>
      <c r="BT1253">
        <v>0</v>
      </c>
      <c r="BU1253" t="str">
        <f>"3:00 PM"</f>
        <v>3:00 PM</v>
      </c>
      <c r="BV1253" t="str">
        <f>"12:00 AM"</f>
        <v>12:00 AM</v>
      </c>
      <c r="BW1253" t="s">
        <v>162</v>
      </c>
      <c r="BX1253">
        <v>0</v>
      </c>
      <c r="BY1253">
        <v>24</v>
      </c>
      <c r="BZ1253" t="s">
        <v>111</v>
      </c>
      <c r="CA1253">
        <v>0</v>
      </c>
      <c r="CB1253" t="s">
        <v>4129</v>
      </c>
      <c r="CC1253" t="s">
        <v>4130</v>
      </c>
      <c r="CD1253" t="s">
        <v>340</v>
      </c>
      <c r="CE1253" t="s">
        <v>116</v>
      </c>
      <c r="CF1253" t="s">
        <v>117</v>
      </c>
      <c r="CG1253">
        <v>96950</v>
      </c>
      <c r="CH1253" s="3">
        <v>10.6</v>
      </c>
      <c r="CI1253" s="3">
        <v>10.6</v>
      </c>
      <c r="CJ1253" s="3">
        <v>15.9</v>
      </c>
      <c r="CK1253" s="3">
        <v>15.9</v>
      </c>
      <c r="CL1253" t="s">
        <v>132</v>
      </c>
      <c r="CN1253" t="s">
        <v>133</v>
      </c>
      <c r="CP1253" t="s">
        <v>111</v>
      </c>
      <c r="CQ1253" t="s">
        <v>134</v>
      </c>
      <c r="CR1253" t="s">
        <v>111</v>
      </c>
      <c r="CS1253" t="s">
        <v>134</v>
      </c>
      <c r="CT1253" t="s">
        <v>119</v>
      </c>
      <c r="CU1253" t="s">
        <v>134</v>
      </c>
      <c r="CV1253" t="s">
        <v>119</v>
      </c>
      <c r="CW1253" t="s">
        <v>4131</v>
      </c>
      <c r="CX1253">
        <v>16702330058</v>
      </c>
      <c r="CY1253" t="s">
        <v>4126</v>
      </c>
      <c r="CZ1253" t="s">
        <v>119</v>
      </c>
      <c r="DA1253" t="s">
        <v>134</v>
      </c>
      <c r="DB1253" t="s">
        <v>111</v>
      </c>
    </row>
    <row r="1254" spans="1:111" ht="15" customHeight="1" x14ac:dyDescent="0.25">
      <c r="A1254" t="s">
        <v>4837</v>
      </c>
      <c r="B1254" t="s">
        <v>137</v>
      </c>
      <c r="C1254" s="1">
        <v>44204.876437615741</v>
      </c>
      <c r="D1254" s="1">
        <v>44237</v>
      </c>
      <c r="E1254" t="s">
        <v>138</v>
      </c>
      <c r="F1254" s="1">
        <v>44285.833333333336</v>
      </c>
      <c r="G1254" t="s">
        <v>111</v>
      </c>
      <c r="H1254" t="s">
        <v>111</v>
      </c>
      <c r="I1254" t="s">
        <v>111</v>
      </c>
      <c r="J1254" t="s">
        <v>441</v>
      </c>
      <c r="K1254" t="s">
        <v>4838</v>
      </c>
      <c r="L1254" t="s">
        <v>443</v>
      </c>
      <c r="N1254" t="s">
        <v>444</v>
      </c>
      <c r="O1254" t="s">
        <v>117</v>
      </c>
      <c r="P1254">
        <v>96950</v>
      </c>
      <c r="Q1254" t="s">
        <v>118</v>
      </c>
      <c r="R1254" t="s">
        <v>116</v>
      </c>
      <c r="S1254">
        <v>16702353481</v>
      </c>
      <c r="U1254">
        <v>811111</v>
      </c>
      <c r="V1254" t="s">
        <v>120</v>
      </c>
      <c r="X1254" t="s">
        <v>446</v>
      </c>
      <c r="Y1254" t="s">
        <v>447</v>
      </c>
      <c r="Z1254" t="s">
        <v>448</v>
      </c>
      <c r="AA1254" t="s">
        <v>333</v>
      </c>
      <c r="AB1254" t="s">
        <v>443</v>
      </c>
      <c r="AD1254" t="s">
        <v>444</v>
      </c>
      <c r="AE1254" t="s">
        <v>117</v>
      </c>
      <c r="AF1254">
        <v>96950</v>
      </c>
      <c r="AG1254" t="s">
        <v>118</v>
      </c>
      <c r="AH1254" t="s">
        <v>116</v>
      </c>
      <c r="AI1254">
        <v>16702353481</v>
      </c>
      <c r="AK1254" t="s">
        <v>450</v>
      </c>
      <c r="BC1254" t="str">
        <f>"49-3022.00"</f>
        <v>49-3022.00</v>
      </c>
      <c r="BD1254" t="s">
        <v>4839</v>
      </c>
      <c r="BE1254" t="s">
        <v>4840</v>
      </c>
      <c r="BF1254" t="s">
        <v>4841</v>
      </c>
      <c r="BG1254">
        <v>1</v>
      </c>
      <c r="BH1254">
        <v>1</v>
      </c>
      <c r="BI1254" s="1">
        <v>44287</v>
      </c>
      <c r="BJ1254" s="1">
        <v>44651</v>
      </c>
      <c r="BK1254" s="1">
        <v>44287</v>
      </c>
      <c r="BL1254" s="1">
        <v>44651</v>
      </c>
      <c r="BM1254">
        <v>35</v>
      </c>
      <c r="BN1254">
        <v>0</v>
      </c>
      <c r="BO1254">
        <v>7</v>
      </c>
      <c r="BP1254">
        <v>7</v>
      </c>
      <c r="BQ1254">
        <v>7</v>
      </c>
      <c r="BR1254">
        <v>7</v>
      </c>
      <c r="BS1254">
        <v>7</v>
      </c>
      <c r="BT1254">
        <v>0</v>
      </c>
      <c r="BU1254" t="str">
        <f t="shared" ref="BU1254:BU1260" si="66">"8:00 AM"</f>
        <v>8:00 AM</v>
      </c>
      <c r="BV1254" t="str">
        <f>"4:00 PM"</f>
        <v>4:00 PM</v>
      </c>
      <c r="BW1254" t="s">
        <v>162</v>
      </c>
      <c r="BX1254">
        <v>0</v>
      </c>
      <c r="BY1254">
        <v>12</v>
      </c>
      <c r="BZ1254" t="s">
        <v>111</v>
      </c>
      <c r="CA1254">
        <v>0</v>
      </c>
      <c r="CB1254" t="s">
        <v>4842</v>
      </c>
      <c r="CC1254" t="s">
        <v>443</v>
      </c>
      <c r="CE1254" t="s">
        <v>444</v>
      </c>
      <c r="CF1254" t="s">
        <v>117</v>
      </c>
      <c r="CG1254">
        <v>96950</v>
      </c>
      <c r="CH1254" s="3">
        <v>9.6999999999999993</v>
      </c>
      <c r="CI1254" s="3">
        <v>9.6999999999999993</v>
      </c>
      <c r="CJ1254" s="3">
        <v>14.55</v>
      </c>
      <c r="CK1254" s="3">
        <v>14.55</v>
      </c>
      <c r="CL1254" t="s">
        <v>132</v>
      </c>
      <c r="CM1254" t="s">
        <v>119</v>
      </c>
      <c r="CN1254" t="s">
        <v>133</v>
      </c>
      <c r="CP1254" t="s">
        <v>111</v>
      </c>
      <c r="CQ1254" t="s">
        <v>134</v>
      </c>
      <c r="CR1254" t="s">
        <v>111</v>
      </c>
      <c r="CS1254" t="s">
        <v>134</v>
      </c>
      <c r="CT1254" t="s">
        <v>119</v>
      </c>
      <c r="CU1254" t="s">
        <v>134</v>
      </c>
      <c r="CV1254" t="s">
        <v>134</v>
      </c>
      <c r="CW1254" t="s">
        <v>4843</v>
      </c>
      <c r="CX1254">
        <v>16702353481</v>
      </c>
      <c r="CY1254" t="s">
        <v>450</v>
      </c>
      <c r="CZ1254" t="s">
        <v>119</v>
      </c>
      <c r="DA1254" t="s">
        <v>134</v>
      </c>
      <c r="DB1254" t="s">
        <v>111</v>
      </c>
      <c r="DC1254" t="s">
        <v>456</v>
      </c>
      <c r="DD1254" t="s">
        <v>457</v>
      </c>
      <c r="DE1254" t="s">
        <v>458</v>
      </c>
      <c r="DF1254" t="s">
        <v>441</v>
      </c>
      <c r="DG1254" t="s">
        <v>450</v>
      </c>
    </row>
    <row r="1255" spans="1:111" ht="15" customHeight="1" x14ac:dyDescent="0.25">
      <c r="A1255" t="s">
        <v>7021</v>
      </c>
      <c r="B1255" t="s">
        <v>137</v>
      </c>
      <c r="C1255" s="1">
        <v>44204.986991203703</v>
      </c>
      <c r="D1255" s="1">
        <v>44251</v>
      </c>
      <c r="E1255" t="s">
        <v>138</v>
      </c>
      <c r="F1255" s="1">
        <v>44103.833333333336</v>
      </c>
      <c r="G1255" t="s">
        <v>134</v>
      </c>
      <c r="H1255" t="s">
        <v>111</v>
      </c>
      <c r="I1255" t="s">
        <v>111</v>
      </c>
      <c r="J1255" t="s">
        <v>270</v>
      </c>
      <c r="K1255" t="s">
        <v>270</v>
      </c>
      <c r="L1255" t="s">
        <v>6906</v>
      </c>
      <c r="M1255" t="s">
        <v>6907</v>
      </c>
      <c r="N1255" t="s">
        <v>727</v>
      </c>
      <c r="O1255" t="s">
        <v>117</v>
      </c>
      <c r="P1255">
        <v>96950</v>
      </c>
      <c r="Q1255" t="s">
        <v>118</v>
      </c>
      <c r="R1255" t="s">
        <v>273</v>
      </c>
      <c r="S1255">
        <v>16702333112</v>
      </c>
      <c r="T1255">
        <v>0</v>
      </c>
      <c r="U1255">
        <v>452319</v>
      </c>
      <c r="V1255" t="s">
        <v>120</v>
      </c>
      <c r="X1255" t="s">
        <v>6908</v>
      </c>
      <c r="Y1255" t="s">
        <v>6909</v>
      </c>
      <c r="Z1255" t="s">
        <v>6910</v>
      </c>
      <c r="AA1255" t="s">
        <v>342</v>
      </c>
      <c r="AB1255" t="s">
        <v>6906</v>
      </c>
      <c r="AD1255" t="s">
        <v>154</v>
      </c>
      <c r="AE1255" t="s">
        <v>117</v>
      </c>
      <c r="AF1255">
        <v>96950</v>
      </c>
      <c r="AG1255" t="s">
        <v>118</v>
      </c>
      <c r="AH1255" t="s">
        <v>7022</v>
      </c>
      <c r="AI1255">
        <v>16702333112</v>
      </c>
      <c r="AJ1255">
        <v>0</v>
      </c>
      <c r="AK1255" t="s">
        <v>278</v>
      </c>
      <c r="BC1255" t="str">
        <f>"49-9071.00"</f>
        <v>49-9071.00</v>
      </c>
      <c r="BD1255" t="s">
        <v>125</v>
      </c>
      <c r="BE1255" t="s">
        <v>7023</v>
      </c>
      <c r="BF1255" t="s">
        <v>7024</v>
      </c>
      <c r="BG1255">
        <v>2</v>
      </c>
      <c r="BH1255">
        <v>2</v>
      </c>
      <c r="BI1255" s="1">
        <v>44105</v>
      </c>
      <c r="BJ1255" s="1">
        <v>45199</v>
      </c>
      <c r="BK1255" s="1">
        <v>44251</v>
      </c>
      <c r="BL1255" s="1">
        <v>45199</v>
      </c>
      <c r="BM1255">
        <v>35</v>
      </c>
      <c r="BN1255">
        <v>5</v>
      </c>
      <c r="BO1255">
        <v>5</v>
      </c>
      <c r="BP1255">
        <v>5</v>
      </c>
      <c r="BQ1255">
        <v>5</v>
      </c>
      <c r="BR1255">
        <v>5</v>
      </c>
      <c r="BS1255">
        <v>5</v>
      </c>
      <c r="BT1255">
        <v>5</v>
      </c>
      <c r="BU1255" t="str">
        <f t="shared" si="66"/>
        <v>8:00 AM</v>
      </c>
      <c r="BV1255" t="str">
        <f>"4:00 PM"</f>
        <v>4:00 PM</v>
      </c>
      <c r="BW1255" t="s">
        <v>128</v>
      </c>
      <c r="BX1255">
        <v>0</v>
      </c>
      <c r="BY1255">
        <v>24</v>
      </c>
      <c r="BZ1255" t="s">
        <v>111</v>
      </c>
      <c r="CA1255">
        <v>0</v>
      </c>
      <c r="CB1255" t="s">
        <v>7025</v>
      </c>
      <c r="CC1255" t="s">
        <v>6906</v>
      </c>
      <c r="CE1255" t="s">
        <v>154</v>
      </c>
      <c r="CF1255" t="s">
        <v>117</v>
      </c>
      <c r="CG1255">
        <v>96950</v>
      </c>
      <c r="CH1255" s="3">
        <v>8.7100000000000009</v>
      </c>
      <c r="CI1255" s="3">
        <v>8.7100000000000009</v>
      </c>
      <c r="CJ1255" s="3">
        <v>13.06</v>
      </c>
      <c r="CK1255" s="3">
        <v>13.06</v>
      </c>
      <c r="CL1255" t="s">
        <v>132</v>
      </c>
      <c r="CM1255" t="s">
        <v>7026</v>
      </c>
      <c r="CN1255" t="s">
        <v>133</v>
      </c>
      <c r="CP1255" t="s">
        <v>111</v>
      </c>
      <c r="CQ1255" t="s">
        <v>134</v>
      </c>
      <c r="CR1255" t="s">
        <v>134</v>
      </c>
      <c r="CS1255" t="s">
        <v>134</v>
      </c>
      <c r="CT1255" t="s">
        <v>119</v>
      </c>
      <c r="CU1255" t="s">
        <v>134</v>
      </c>
      <c r="CV1255" t="s">
        <v>119</v>
      </c>
      <c r="CW1255" t="s">
        <v>7027</v>
      </c>
      <c r="CX1255">
        <v>16702333112</v>
      </c>
      <c r="CY1255" t="s">
        <v>278</v>
      </c>
      <c r="CZ1255" t="s">
        <v>268</v>
      </c>
      <c r="DA1255" t="s">
        <v>134</v>
      </c>
      <c r="DB1255" t="s">
        <v>111</v>
      </c>
    </row>
    <row r="1256" spans="1:111" ht="15" customHeight="1" x14ac:dyDescent="0.25">
      <c r="A1256" t="s">
        <v>7368</v>
      </c>
      <c r="B1256" t="s">
        <v>109</v>
      </c>
      <c r="C1256" s="1">
        <v>44204.994971759261</v>
      </c>
      <c r="D1256" s="1">
        <v>44243</v>
      </c>
      <c r="E1256" t="s">
        <v>138</v>
      </c>
      <c r="F1256" s="1">
        <v>44103.833333333336</v>
      </c>
      <c r="G1256" t="s">
        <v>134</v>
      </c>
      <c r="H1256" t="s">
        <v>111</v>
      </c>
      <c r="I1256" t="s">
        <v>111</v>
      </c>
      <c r="J1256" t="s">
        <v>270</v>
      </c>
      <c r="K1256" t="s">
        <v>270</v>
      </c>
      <c r="L1256" t="s">
        <v>6906</v>
      </c>
      <c r="N1256" t="s">
        <v>154</v>
      </c>
      <c r="O1256" t="s">
        <v>117</v>
      </c>
      <c r="P1256">
        <v>96950</v>
      </c>
      <c r="Q1256" t="s">
        <v>118</v>
      </c>
      <c r="R1256" t="s">
        <v>273</v>
      </c>
      <c r="S1256">
        <v>16702333112</v>
      </c>
      <c r="T1256">
        <v>0</v>
      </c>
      <c r="U1256">
        <v>452319</v>
      </c>
      <c r="V1256" t="s">
        <v>120</v>
      </c>
      <c r="X1256" t="s">
        <v>6908</v>
      </c>
      <c r="Y1256" t="s">
        <v>6909</v>
      </c>
      <c r="Z1256" t="s">
        <v>6910</v>
      </c>
      <c r="AA1256" t="s">
        <v>342</v>
      </c>
      <c r="AB1256" t="s">
        <v>6906</v>
      </c>
      <c r="AD1256" t="s">
        <v>154</v>
      </c>
      <c r="AE1256" t="s">
        <v>117</v>
      </c>
      <c r="AF1256">
        <v>96950</v>
      </c>
      <c r="AG1256" t="s">
        <v>118</v>
      </c>
      <c r="AH1256" t="s">
        <v>273</v>
      </c>
      <c r="AI1256">
        <v>16702333112</v>
      </c>
      <c r="AJ1256">
        <v>0</v>
      </c>
      <c r="AK1256" t="s">
        <v>278</v>
      </c>
      <c r="BC1256" t="str">
        <f>"43-1011.00"</f>
        <v>43-1011.00</v>
      </c>
      <c r="BD1256" t="s">
        <v>730</v>
      </c>
      <c r="BE1256" t="s">
        <v>7369</v>
      </c>
      <c r="BF1256" t="s">
        <v>732</v>
      </c>
      <c r="BG1256">
        <v>1</v>
      </c>
      <c r="BI1256" s="1">
        <v>44105</v>
      </c>
      <c r="BJ1256" s="1">
        <v>45199</v>
      </c>
      <c r="BM1256">
        <v>35</v>
      </c>
      <c r="BN1256">
        <v>0</v>
      </c>
      <c r="BO1256">
        <v>7</v>
      </c>
      <c r="BP1256">
        <v>7</v>
      </c>
      <c r="BQ1256">
        <v>7</v>
      </c>
      <c r="BR1256">
        <v>7</v>
      </c>
      <c r="BS1256">
        <v>7</v>
      </c>
      <c r="BT1256">
        <v>0</v>
      </c>
      <c r="BU1256" t="str">
        <f t="shared" si="66"/>
        <v>8:00 AM</v>
      </c>
      <c r="BV1256" t="str">
        <f>"5:00 PM"</f>
        <v>5:00 PM</v>
      </c>
      <c r="BW1256" t="s">
        <v>349</v>
      </c>
      <c r="BX1256">
        <v>0</v>
      </c>
      <c r="BY1256">
        <v>24</v>
      </c>
      <c r="BZ1256" t="s">
        <v>134</v>
      </c>
      <c r="CA1256">
        <v>10</v>
      </c>
      <c r="CB1256" t="s">
        <v>7370</v>
      </c>
      <c r="CC1256" t="s">
        <v>6906</v>
      </c>
      <c r="CE1256" t="s">
        <v>154</v>
      </c>
      <c r="CF1256" t="s">
        <v>117</v>
      </c>
      <c r="CG1256">
        <v>96950</v>
      </c>
      <c r="CH1256" s="3">
        <v>13.62</v>
      </c>
      <c r="CI1256" s="3">
        <v>13.62</v>
      </c>
      <c r="CJ1256" s="3">
        <v>20.43</v>
      </c>
      <c r="CK1256" s="3">
        <v>20.43</v>
      </c>
      <c r="CL1256" t="s">
        <v>132</v>
      </c>
      <c r="CM1256" t="s">
        <v>7026</v>
      </c>
      <c r="CN1256" t="s">
        <v>133</v>
      </c>
      <c r="CP1256" t="s">
        <v>111</v>
      </c>
      <c r="CQ1256" t="s">
        <v>134</v>
      </c>
      <c r="CR1256" t="s">
        <v>134</v>
      </c>
      <c r="CS1256" t="s">
        <v>134</v>
      </c>
      <c r="CT1256" t="s">
        <v>119</v>
      </c>
      <c r="CU1256" t="s">
        <v>134</v>
      </c>
      <c r="CV1256" t="s">
        <v>119</v>
      </c>
      <c r="CW1256" t="s">
        <v>7371</v>
      </c>
      <c r="CX1256">
        <v>16702333112</v>
      </c>
      <c r="CY1256" t="s">
        <v>278</v>
      </c>
      <c r="CZ1256" t="s">
        <v>268</v>
      </c>
      <c r="DA1256" t="s">
        <v>134</v>
      </c>
      <c r="DB1256" t="s">
        <v>111</v>
      </c>
    </row>
    <row r="1257" spans="1:111" ht="15" customHeight="1" x14ac:dyDescent="0.25">
      <c r="A1257" t="s">
        <v>9707</v>
      </c>
      <c r="B1257" t="s">
        <v>109</v>
      </c>
      <c r="C1257" s="1">
        <v>44205.063843518517</v>
      </c>
      <c r="D1257" s="1">
        <v>44267</v>
      </c>
      <c r="E1257" t="s">
        <v>110</v>
      </c>
      <c r="G1257" t="s">
        <v>134</v>
      </c>
      <c r="H1257" t="s">
        <v>134</v>
      </c>
      <c r="I1257" t="s">
        <v>111</v>
      </c>
      <c r="J1257" t="s">
        <v>9708</v>
      </c>
      <c r="K1257" t="s">
        <v>9709</v>
      </c>
      <c r="L1257" t="s">
        <v>9710</v>
      </c>
      <c r="M1257" t="s">
        <v>2566</v>
      </c>
      <c r="N1257" t="s">
        <v>154</v>
      </c>
      <c r="O1257" t="s">
        <v>117</v>
      </c>
      <c r="P1257">
        <v>96950</v>
      </c>
      <c r="Q1257" t="s">
        <v>118</v>
      </c>
      <c r="S1257">
        <v>16702350867</v>
      </c>
      <c r="U1257">
        <v>811111</v>
      </c>
      <c r="V1257" t="s">
        <v>120</v>
      </c>
      <c r="X1257" t="s">
        <v>4946</v>
      </c>
      <c r="Y1257" t="s">
        <v>9711</v>
      </c>
      <c r="Z1257" t="s">
        <v>2714</v>
      </c>
      <c r="AA1257" t="s">
        <v>202</v>
      </c>
      <c r="AB1257" t="s">
        <v>9710</v>
      </c>
      <c r="AC1257" t="s">
        <v>2566</v>
      </c>
      <c r="AD1257" t="s">
        <v>154</v>
      </c>
      <c r="AE1257" t="s">
        <v>117</v>
      </c>
      <c r="AF1257">
        <v>96950</v>
      </c>
      <c r="AG1257" t="s">
        <v>118</v>
      </c>
      <c r="AH1257" t="s">
        <v>119</v>
      </c>
      <c r="AI1257">
        <v>16702350867</v>
      </c>
      <c r="AK1257" t="s">
        <v>4942</v>
      </c>
      <c r="BC1257" t="str">
        <f>"51-9122.00"</f>
        <v>51-9122.00</v>
      </c>
      <c r="BD1257" t="s">
        <v>1421</v>
      </c>
      <c r="BE1257" t="s">
        <v>9712</v>
      </c>
      <c r="BF1257" t="s">
        <v>4029</v>
      </c>
      <c r="BG1257">
        <v>1</v>
      </c>
      <c r="BI1257" s="1">
        <v>44286</v>
      </c>
      <c r="BJ1257" s="1">
        <v>44651</v>
      </c>
      <c r="BM1257">
        <v>40</v>
      </c>
      <c r="BN1257">
        <v>0</v>
      </c>
      <c r="BO1257">
        <v>8</v>
      </c>
      <c r="BP1257">
        <v>8</v>
      </c>
      <c r="BQ1257">
        <v>8</v>
      </c>
      <c r="BR1257">
        <v>8</v>
      </c>
      <c r="BS1257">
        <v>8</v>
      </c>
      <c r="BT1257">
        <v>0</v>
      </c>
      <c r="BU1257" t="str">
        <f t="shared" si="66"/>
        <v>8:00 AM</v>
      </c>
      <c r="BV1257" t="str">
        <f>"5:00 PM"</f>
        <v>5:00 PM</v>
      </c>
      <c r="BW1257" t="s">
        <v>128</v>
      </c>
      <c r="BX1257">
        <v>0</v>
      </c>
      <c r="BY1257">
        <v>12</v>
      </c>
      <c r="BZ1257" t="s">
        <v>111</v>
      </c>
      <c r="CA1257">
        <v>0</v>
      </c>
      <c r="CB1257" t="s">
        <v>9713</v>
      </c>
      <c r="CC1257" t="s">
        <v>9710</v>
      </c>
      <c r="CD1257" t="s">
        <v>2566</v>
      </c>
      <c r="CE1257" t="s">
        <v>154</v>
      </c>
      <c r="CF1257" t="s">
        <v>117</v>
      </c>
      <c r="CG1257">
        <v>96950</v>
      </c>
      <c r="CH1257" s="3">
        <v>16.75</v>
      </c>
      <c r="CI1257" s="3">
        <v>16.75</v>
      </c>
      <c r="CJ1257" s="3">
        <v>25.12</v>
      </c>
      <c r="CK1257" s="3">
        <v>25.12</v>
      </c>
      <c r="CL1257" t="s">
        <v>132</v>
      </c>
      <c r="CN1257" t="s">
        <v>133</v>
      </c>
      <c r="CP1257" t="s">
        <v>111</v>
      </c>
      <c r="CQ1257" t="s">
        <v>134</v>
      </c>
      <c r="CR1257" t="s">
        <v>134</v>
      </c>
      <c r="CS1257" t="s">
        <v>134</v>
      </c>
      <c r="CT1257" t="s">
        <v>134</v>
      </c>
      <c r="CU1257" t="s">
        <v>134</v>
      </c>
      <c r="CV1257" t="s">
        <v>134</v>
      </c>
      <c r="CW1257" t="s">
        <v>4945</v>
      </c>
      <c r="CX1257">
        <v>16702350867</v>
      </c>
      <c r="CY1257" t="s">
        <v>4942</v>
      </c>
      <c r="CZ1257" t="s">
        <v>162</v>
      </c>
      <c r="DA1257" t="s">
        <v>134</v>
      </c>
      <c r="DB1257" t="s">
        <v>111</v>
      </c>
      <c r="DC1257" t="s">
        <v>4946</v>
      </c>
      <c r="DD1257" t="s">
        <v>9711</v>
      </c>
      <c r="DE1257" t="s">
        <v>1012</v>
      </c>
      <c r="DF1257" t="s">
        <v>9709</v>
      </c>
      <c r="DG1257" t="s">
        <v>4942</v>
      </c>
    </row>
    <row r="1258" spans="1:111" ht="15" customHeight="1" x14ac:dyDescent="0.25">
      <c r="A1258" t="s">
        <v>4251</v>
      </c>
      <c r="B1258" t="s">
        <v>137</v>
      </c>
      <c r="C1258" s="1">
        <v>44206.743360300927</v>
      </c>
      <c r="D1258" s="1">
        <v>44244</v>
      </c>
      <c r="E1258" t="s">
        <v>138</v>
      </c>
      <c r="F1258" s="1">
        <v>44285.833333333336</v>
      </c>
      <c r="G1258" t="s">
        <v>134</v>
      </c>
      <c r="H1258" t="s">
        <v>111</v>
      </c>
      <c r="I1258" t="s">
        <v>111</v>
      </c>
      <c r="J1258" t="s">
        <v>2473</v>
      </c>
      <c r="L1258" t="s">
        <v>3116</v>
      </c>
      <c r="M1258" t="s">
        <v>4252</v>
      </c>
      <c r="N1258" t="s">
        <v>116</v>
      </c>
      <c r="O1258" t="s">
        <v>117</v>
      </c>
      <c r="P1258">
        <v>96950</v>
      </c>
      <c r="Q1258" t="s">
        <v>118</v>
      </c>
      <c r="S1258">
        <v>16702343810</v>
      </c>
      <c r="U1258">
        <v>621210</v>
      </c>
      <c r="V1258" t="s">
        <v>120</v>
      </c>
      <c r="X1258" t="s">
        <v>2476</v>
      </c>
      <c r="Y1258" t="s">
        <v>2477</v>
      </c>
      <c r="AA1258" t="s">
        <v>2478</v>
      </c>
      <c r="AB1258" t="s">
        <v>2479</v>
      </c>
      <c r="AC1258" t="s">
        <v>2480</v>
      </c>
      <c r="AD1258" t="s">
        <v>116</v>
      </c>
      <c r="AE1258" t="s">
        <v>117</v>
      </c>
      <c r="AF1258">
        <v>96950</v>
      </c>
      <c r="AG1258" t="s">
        <v>118</v>
      </c>
      <c r="AI1258">
        <v>16702343810</v>
      </c>
      <c r="AK1258" t="s">
        <v>2481</v>
      </c>
      <c r="AL1258" t="s">
        <v>1192</v>
      </c>
      <c r="AM1258" t="s">
        <v>1435</v>
      </c>
      <c r="AN1258" t="s">
        <v>1436</v>
      </c>
      <c r="AO1258" t="s">
        <v>121</v>
      </c>
      <c r="AP1258" t="s">
        <v>1437</v>
      </c>
      <c r="AQ1258" t="s">
        <v>1438</v>
      </c>
      <c r="AR1258" t="s">
        <v>116</v>
      </c>
      <c r="AS1258" t="s">
        <v>117</v>
      </c>
      <c r="AT1258">
        <v>96950</v>
      </c>
      <c r="AU1258" t="s">
        <v>118</v>
      </c>
      <c r="AW1258">
        <v>16702330081</v>
      </c>
      <c r="AY1258" t="s">
        <v>1439</v>
      </c>
      <c r="AZ1258" t="s">
        <v>1440</v>
      </c>
      <c r="BA1258" t="s">
        <v>117</v>
      </c>
      <c r="BB1258" t="s">
        <v>1441</v>
      </c>
      <c r="BC1258" t="str">
        <f>"31-9091.00"</f>
        <v>31-9091.00</v>
      </c>
      <c r="BD1258" t="s">
        <v>4253</v>
      </c>
      <c r="BE1258" t="s">
        <v>4254</v>
      </c>
      <c r="BF1258" t="s">
        <v>4255</v>
      </c>
      <c r="BG1258">
        <v>2</v>
      </c>
      <c r="BH1258">
        <v>2</v>
      </c>
      <c r="BI1258" s="1">
        <v>44287</v>
      </c>
      <c r="BJ1258" s="1">
        <v>45382</v>
      </c>
      <c r="BK1258" s="1">
        <v>44287</v>
      </c>
      <c r="BL1258" s="1">
        <v>45382</v>
      </c>
      <c r="BM1258">
        <v>40</v>
      </c>
      <c r="BN1258">
        <v>0</v>
      </c>
      <c r="BO1258">
        <v>0</v>
      </c>
      <c r="BP1258">
        <v>8</v>
      </c>
      <c r="BQ1258">
        <v>8</v>
      </c>
      <c r="BR1258">
        <v>8</v>
      </c>
      <c r="BS1258">
        <v>8</v>
      </c>
      <c r="BT1258">
        <v>8</v>
      </c>
      <c r="BU1258" t="str">
        <f t="shared" si="66"/>
        <v>8:00 AM</v>
      </c>
      <c r="BV1258" t="str">
        <f>"5:00 PM"</f>
        <v>5:00 PM</v>
      </c>
      <c r="BW1258" t="s">
        <v>349</v>
      </c>
      <c r="BX1258">
        <v>0</v>
      </c>
      <c r="BY1258">
        <v>12</v>
      </c>
      <c r="BZ1258" t="s">
        <v>111</v>
      </c>
      <c r="CA1258">
        <v>0</v>
      </c>
      <c r="CB1258" t="e">
        <f>- U.S. AND foreign workers MUST BE REGISTERED OR LICENSED WITH THE CNMI BOARD OF PROFESSIONAL LICENSING BOARD/HEALTHCARE PROFESSIONS LICENSING BOARD AS a DENTAL ASSISTANT OR HIGHER.</f>
        <v>#NAME?</v>
      </c>
      <c r="CC1258" t="s">
        <v>2474</v>
      </c>
      <c r="CD1258" t="s">
        <v>2475</v>
      </c>
      <c r="CE1258" t="s">
        <v>116</v>
      </c>
      <c r="CF1258" t="s">
        <v>117</v>
      </c>
      <c r="CG1258">
        <v>96950</v>
      </c>
      <c r="CH1258" s="3">
        <v>11.66</v>
      </c>
      <c r="CI1258" s="3">
        <v>11.66</v>
      </c>
      <c r="CJ1258" s="3">
        <v>17.489999999999998</v>
      </c>
      <c r="CK1258" s="3">
        <v>17.489999999999998</v>
      </c>
      <c r="CL1258" t="s">
        <v>132</v>
      </c>
      <c r="CM1258" t="s">
        <v>119</v>
      </c>
      <c r="CN1258" t="s">
        <v>133</v>
      </c>
      <c r="CP1258" t="s">
        <v>111</v>
      </c>
      <c r="CQ1258" t="s">
        <v>134</v>
      </c>
      <c r="CR1258" t="s">
        <v>111</v>
      </c>
      <c r="CS1258" t="s">
        <v>134</v>
      </c>
      <c r="CT1258" t="s">
        <v>119</v>
      </c>
      <c r="CU1258" t="s">
        <v>134</v>
      </c>
      <c r="CV1258" t="s">
        <v>119</v>
      </c>
      <c r="CW1258" t="s">
        <v>119</v>
      </c>
      <c r="CX1258">
        <v>16702343810</v>
      </c>
      <c r="CY1258" t="s">
        <v>2481</v>
      </c>
      <c r="CZ1258" t="s">
        <v>119</v>
      </c>
      <c r="DA1258" t="s">
        <v>134</v>
      </c>
      <c r="DB1258" t="s">
        <v>111</v>
      </c>
    </row>
    <row r="1259" spans="1:111" ht="15" customHeight="1" x14ac:dyDescent="0.25">
      <c r="A1259" t="s">
        <v>3115</v>
      </c>
      <c r="B1259" t="s">
        <v>137</v>
      </c>
      <c r="C1259" s="1">
        <v>44206.744175</v>
      </c>
      <c r="D1259" s="1">
        <v>44246</v>
      </c>
      <c r="E1259" t="s">
        <v>138</v>
      </c>
      <c r="F1259" s="1">
        <v>44285.833333333336</v>
      </c>
      <c r="G1259" t="s">
        <v>134</v>
      </c>
      <c r="H1259" t="s">
        <v>111</v>
      </c>
      <c r="I1259" t="s">
        <v>111</v>
      </c>
      <c r="J1259" t="s">
        <v>2473</v>
      </c>
      <c r="L1259" t="s">
        <v>3116</v>
      </c>
      <c r="M1259" t="s">
        <v>2475</v>
      </c>
      <c r="N1259" t="s">
        <v>116</v>
      </c>
      <c r="O1259" t="s">
        <v>117</v>
      </c>
      <c r="P1259">
        <v>96950</v>
      </c>
      <c r="Q1259" t="s">
        <v>118</v>
      </c>
      <c r="S1259">
        <v>16702343810</v>
      </c>
      <c r="U1259">
        <v>621210</v>
      </c>
      <c r="V1259" t="s">
        <v>120</v>
      </c>
      <c r="X1259" t="s">
        <v>2476</v>
      </c>
      <c r="Y1259" t="s">
        <v>2477</v>
      </c>
      <c r="AA1259" t="s">
        <v>2478</v>
      </c>
      <c r="AB1259" t="s">
        <v>2479</v>
      </c>
      <c r="AC1259" t="s">
        <v>2480</v>
      </c>
      <c r="AD1259" t="s">
        <v>116</v>
      </c>
      <c r="AE1259" t="s">
        <v>117</v>
      </c>
      <c r="AF1259">
        <v>96950</v>
      </c>
      <c r="AG1259" t="s">
        <v>118</v>
      </c>
      <c r="AI1259">
        <v>16702343810</v>
      </c>
      <c r="AK1259" t="s">
        <v>2481</v>
      </c>
      <c r="AL1259" t="s">
        <v>1192</v>
      </c>
      <c r="AM1259" t="s">
        <v>1645</v>
      </c>
      <c r="AN1259" t="s">
        <v>3117</v>
      </c>
      <c r="AO1259" t="s">
        <v>121</v>
      </c>
      <c r="AP1259" t="s">
        <v>3118</v>
      </c>
      <c r="AQ1259" t="s">
        <v>1438</v>
      </c>
      <c r="AR1259" t="s">
        <v>116</v>
      </c>
      <c r="AS1259" t="s">
        <v>117</v>
      </c>
      <c r="AT1259">
        <v>96950</v>
      </c>
      <c r="AU1259" t="s">
        <v>118</v>
      </c>
      <c r="AW1259">
        <v>16702330081</v>
      </c>
      <c r="AY1259" t="s">
        <v>1439</v>
      </c>
      <c r="AZ1259" t="s">
        <v>1440</v>
      </c>
      <c r="BA1259" t="s">
        <v>117</v>
      </c>
      <c r="BB1259" t="s">
        <v>1441</v>
      </c>
      <c r="BC1259" t="str">
        <f>"43-9041.02"</f>
        <v>43-9041.02</v>
      </c>
      <c r="BD1259" t="s">
        <v>3119</v>
      </c>
      <c r="BE1259" t="s">
        <v>3120</v>
      </c>
      <c r="BF1259" t="s">
        <v>3121</v>
      </c>
      <c r="BG1259">
        <v>1</v>
      </c>
      <c r="BH1259">
        <v>1</v>
      </c>
      <c r="BI1259" s="1">
        <v>44287</v>
      </c>
      <c r="BJ1259" s="1">
        <v>45382</v>
      </c>
      <c r="BK1259" s="1">
        <v>44287</v>
      </c>
      <c r="BL1259" s="1">
        <v>45382</v>
      </c>
      <c r="BM1259">
        <v>40</v>
      </c>
      <c r="BN1259">
        <v>0</v>
      </c>
      <c r="BO1259">
        <v>0</v>
      </c>
      <c r="BP1259">
        <v>8</v>
      </c>
      <c r="BQ1259">
        <v>8</v>
      </c>
      <c r="BR1259">
        <v>8</v>
      </c>
      <c r="BS1259">
        <v>8</v>
      </c>
      <c r="BT1259">
        <v>8</v>
      </c>
      <c r="BU1259" t="str">
        <f t="shared" si="66"/>
        <v>8:00 AM</v>
      </c>
      <c r="BV1259" t="str">
        <f>"5:00 PM"</f>
        <v>5:00 PM</v>
      </c>
      <c r="BW1259" t="s">
        <v>128</v>
      </c>
      <c r="BX1259">
        <v>0</v>
      </c>
      <c r="BY1259">
        <v>12</v>
      </c>
      <c r="BZ1259" t="s">
        <v>111</v>
      </c>
      <c r="CA1259">
        <v>0</v>
      </c>
      <c r="CB1259" t="e">
        <f>-U.S. AND foreign workers MUST HAVE AN UNDERSTANDING OF EXPLANATION OF BENEFIT (EOB) FORMS, CLAIMS FORMS, AND THE INSURANCE BILLING PROCESS. MUST HAVE KNOWLEDGE OF CURRENT DENTAL TERMINOLOGY (CDT) AND EXPERIENCE WITH DENTAL Management SOFTWARE.</f>
        <v>#NAME?</v>
      </c>
      <c r="CC1259" t="s">
        <v>2474</v>
      </c>
      <c r="CD1259" t="s">
        <v>2475</v>
      </c>
      <c r="CE1259" t="s">
        <v>116</v>
      </c>
      <c r="CF1259" t="s">
        <v>117</v>
      </c>
      <c r="CG1259">
        <v>96950</v>
      </c>
      <c r="CH1259" s="3">
        <v>11.05</v>
      </c>
      <c r="CI1259" s="3">
        <v>11.05</v>
      </c>
      <c r="CJ1259" s="3">
        <v>16.579999999999998</v>
      </c>
      <c r="CK1259" s="3">
        <v>16.579999999999998</v>
      </c>
      <c r="CL1259" t="s">
        <v>132</v>
      </c>
      <c r="CM1259" t="s">
        <v>119</v>
      </c>
      <c r="CN1259" t="s">
        <v>133</v>
      </c>
      <c r="CP1259" t="s">
        <v>111</v>
      </c>
      <c r="CQ1259" t="s">
        <v>134</v>
      </c>
      <c r="CR1259" t="s">
        <v>111</v>
      </c>
      <c r="CS1259" t="s">
        <v>134</v>
      </c>
      <c r="CT1259" t="s">
        <v>119</v>
      </c>
      <c r="CU1259" t="s">
        <v>134</v>
      </c>
      <c r="CV1259" t="s">
        <v>119</v>
      </c>
      <c r="CW1259" t="s">
        <v>119</v>
      </c>
      <c r="CX1259">
        <v>16702343810</v>
      </c>
      <c r="CY1259" t="s">
        <v>2481</v>
      </c>
      <c r="CZ1259" t="s">
        <v>119</v>
      </c>
      <c r="DA1259" t="s">
        <v>134</v>
      </c>
      <c r="DB1259" t="s">
        <v>111</v>
      </c>
    </row>
    <row r="1260" spans="1:111" ht="15" customHeight="1" x14ac:dyDescent="0.25">
      <c r="A1260" t="s">
        <v>2472</v>
      </c>
      <c r="B1260" t="s">
        <v>137</v>
      </c>
      <c r="C1260" s="1">
        <v>44206.745248495368</v>
      </c>
      <c r="D1260" s="1">
        <v>44246</v>
      </c>
      <c r="E1260" t="s">
        <v>138</v>
      </c>
      <c r="F1260" s="1">
        <v>44285.833333333336</v>
      </c>
      <c r="G1260" t="s">
        <v>134</v>
      </c>
      <c r="H1260" t="s">
        <v>111</v>
      </c>
      <c r="I1260" t="s">
        <v>111</v>
      </c>
      <c r="J1260" t="s">
        <v>2473</v>
      </c>
      <c r="L1260" t="s">
        <v>2474</v>
      </c>
      <c r="M1260" t="s">
        <v>2475</v>
      </c>
      <c r="N1260" t="s">
        <v>116</v>
      </c>
      <c r="O1260" t="s">
        <v>117</v>
      </c>
      <c r="P1260">
        <v>96950</v>
      </c>
      <c r="Q1260" t="s">
        <v>118</v>
      </c>
      <c r="S1260">
        <v>16702343810</v>
      </c>
      <c r="U1260">
        <v>621210</v>
      </c>
      <c r="V1260" t="s">
        <v>120</v>
      </c>
      <c r="X1260" t="s">
        <v>2476</v>
      </c>
      <c r="Y1260" t="s">
        <v>2477</v>
      </c>
      <c r="AA1260" t="s">
        <v>2478</v>
      </c>
      <c r="AB1260" t="s">
        <v>2479</v>
      </c>
      <c r="AC1260" t="s">
        <v>2480</v>
      </c>
      <c r="AD1260" t="s">
        <v>116</v>
      </c>
      <c r="AE1260" t="s">
        <v>117</v>
      </c>
      <c r="AF1260">
        <v>96950</v>
      </c>
      <c r="AG1260" t="s">
        <v>118</v>
      </c>
      <c r="AI1260">
        <v>16702343810</v>
      </c>
      <c r="AK1260" t="s">
        <v>2481</v>
      </c>
      <c r="AL1260" t="s">
        <v>1192</v>
      </c>
      <c r="AM1260" t="s">
        <v>1645</v>
      </c>
      <c r="AN1260" t="s">
        <v>1436</v>
      </c>
      <c r="AO1260" t="s">
        <v>121</v>
      </c>
      <c r="AP1260" t="s">
        <v>2482</v>
      </c>
      <c r="AQ1260" t="s">
        <v>1438</v>
      </c>
      <c r="AR1260" t="s">
        <v>116</v>
      </c>
      <c r="AS1260" t="s">
        <v>117</v>
      </c>
      <c r="AT1260">
        <v>96950</v>
      </c>
      <c r="AU1260" t="s">
        <v>118</v>
      </c>
      <c r="AW1260">
        <v>16702330081</v>
      </c>
      <c r="AY1260" t="s">
        <v>1439</v>
      </c>
      <c r="AZ1260" t="s">
        <v>2254</v>
      </c>
      <c r="BA1260" t="s">
        <v>117</v>
      </c>
      <c r="BB1260" t="s">
        <v>1441</v>
      </c>
      <c r="BC1260" t="str">
        <f>"37-2011.00"</f>
        <v>37-2011.00</v>
      </c>
      <c r="BD1260" t="s">
        <v>898</v>
      </c>
      <c r="BE1260" t="s">
        <v>2483</v>
      </c>
      <c r="BF1260" t="s">
        <v>2484</v>
      </c>
      <c r="BG1260">
        <v>1</v>
      </c>
      <c r="BH1260">
        <v>1</v>
      </c>
      <c r="BI1260" s="1">
        <v>44287</v>
      </c>
      <c r="BJ1260" s="1">
        <v>45382</v>
      </c>
      <c r="BK1260" s="1">
        <v>44287</v>
      </c>
      <c r="BL1260" s="1">
        <v>45382</v>
      </c>
      <c r="BM1260">
        <v>40</v>
      </c>
      <c r="BN1260">
        <v>0</v>
      </c>
      <c r="BO1260">
        <v>0</v>
      </c>
      <c r="BP1260">
        <v>8</v>
      </c>
      <c r="BQ1260">
        <v>8</v>
      </c>
      <c r="BR1260">
        <v>8</v>
      </c>
      <c r="BS1260">
        <v>8</v>
      </c>
      <c r="BT1260">
        <v>8</v>
      </c>
      <c r="BU1260" t="str">
        <f t="shared" si="66"/>
        <v>8:00 AM</v>
      </c>
      <c r="BV1260" t="str">
        <f>"5:00 PM"</f>
        <v>5:00 PM</v>
      </c>
      <c r="BW1260" t="s">
        <v>128</v>
      </c>
      <c r="BX1260">
        <v>0</v>
      </c>
      <c r="BY1260">
        <v>12</v>
      </c>
      <c r="BZ1260" t="s">
        <v>111</v>
      </c>
      <c r="CA1260">
        <v>0</v>
      </c>
      <c r="CB1260" t="e">
        <f>- ONE YEAR EMPLOYMENT EXPERIENCE IN DENTAL CLINIC SETTING</f>
        <v>#NAME?</v>
      </c>
      <c r="CC1260" t="s">
        <v>2474</v>
      </c>
      <c r="CD1260" t="s">
        <v>2475</v>
      </c>
      <c r="CE1260" t="s">
        <v>116</v>
      </c>
      <c r="CF1260" t="s">
        <v>117</v>
      </c>
      <c r="CG1260">
        <v>96950</v>
      </c>
      <c r="CH1260" s="3">
        <v>8.0500000000000007</v>
      </c>
      <c r="CI1260" s="3">
        <v>8.0500000000000007</v>
      </c>
      <c r="CJ1260" s="3">
        <v>12.08</v>
      </c>
      <c r="CK1260" s="3">
        <v>12.08</v>
      </c>
      <c r="CL1260" t="s">
        <v>132</v>
      </c>
      <c r="CM1260" t="s">
        <v>119</v>
      </c>
      <c r="CN1260" t="s">
        <v>133</v>
      </c>
      <c r="CP1260" t="s">
        <v>111</v>
      </c>
      <c r="CQ1260" t="s">
        <v>134</v>
      </c>
      <c r="CR1260" t="s">
        <v>111</v>
      </c>
      <c r="CS1260" t="s">
        <v>134</v>
      </c>
      <c r="CT1260" t="s">
        <v>119</v>
      </c>
      <c r="CU1260" t="s">
        <v>134</v>
      </c>
      <c r="CV1260" t="s">
        <v>119</v>
      </c>
      <c r="CW1260" t="s">
        <v>119</v>
      </c>
      <c r="CX1260">
        <v>16702343810</v>
      </c>
      <c r="CY1260" t="s">
        <v>2481</v>
      </c>
      <c r="CZ1260" t="s">
        <v>119</v>
      </c>
      <c r="DA1260" t="s">
        <v>134</v>
      </c>
      <c r="DB1260" t="s">
        <v>111</v>
      </c>
    </row>
    <row r="1261" spans="1:111" ht="15" customHeight="1" x14ac:dyDescent="0.25">
      <c r="A1261" t="s">
        <v>5427</v>
      </c>
      <c r="B1261" t="s">
        <v>109</v>
      </c>
      <c r="C1261" s="1">
        <v>44206.809107291665</v>
      </c>
      <c r="D1261" s="1">
        <v>44237</v>
      </c>
      <c r="E1261" t="s">
        <v>110</v>
      </c>
      <c r="G1261" t="s">
        <v>134</v>
      </c>
      <c r="H1261" t="s">
        <v>111</v>
      </c>
      <c r="I1261" t="s">
        <v>111</v>
      </c>
      <c r="J1261" t="s">
        <v>1514</v>
      </c>
      <c r="K1261" t="s">
        <v>5428</v>
      </c>
      <c r="L1261" t="s">
        <v>1521</v>
      </c>
      <c r="M1261" t="s">
        <v>5429</v>
      </c>
      <c r="N1261" t="s">
        <v>154</v>
      </c>
      <c r="O1261" t="s">
        <v>117</v>
      </c>
      <c r="P1261">
        <v>96950</v>
      </c>
      <c r="Q1261" t="s">
        <v>118</v>
      </c>
      <c r="S1261">
        <v>16702368888</v>
      </c>
      <c r="U1261">
        <v>713910</v>
      </c>
      <c r="V1261" t="s">
        <v>120</v>
      </c>
      <c r="X1261" t="s">
        <v>1518</v>
      </c>
      <c r="Y1261" t="s">
        <v>1519</v>
      </c>
      <c r="AA1261" t="s">
        <v>1520</v>
      </c>
      <c r="AB1261" t="s">
        <v>1521</v>
      </c>
      <c r="AC1261" t="s">
        <v>5429</v>
      </c>
      <c r="AD1261" t="s">
        <v>154</v>
      </c>
      <c r="AE1261" t="s">
        <v>117</v>
      </c>
      <c r="AF1261">
        <v>96950</v>
      </c>
      <c r="AG1261" t="s">
        <v>118</v>
      </c>
      <c r="AI1261">
        <v>16702368888</v>
      </c>
      <c r="AJ1261">
        <v>8821</v>
      </c>
      <c r="AK1261" t="s">
        <v>1523</v>
      </c>
      <c r="BC1261" t="str">
        <f>"15-1152.00"</f>
        <v>15-1152.00</v>
      </c>
      <c r="BD1261" t="s">
        <v>1605</v>
      </c>
      <c r="BE1261" t="s">
        <v>5430</v>
      </c>
      <c r="BF1261" t="s">
        <v>5431</v>
      </c>
      <c r="BG1261">
        <v>1</v>
      </c>
      <c r="BI1261" s="1">
        <v>44326</v>
      </c>
      <c r="BJ1261" s="1">
        <v>45422</v>
      </c>
      <c r="BM1261">
        <v>35</v>
      </c>
      <c r="BN1261">
        <v>5</v>
      </c>
      <c r="BO1261">
        <v>5</v>
      </c>
      <c r="BP1261">
        <v>5</v>
      </c>
      <c r="BQ1261">
        <v>5</v>
      </c>
      <c r="BR1261">
        <v>5</v>
      </c>
      <c r="BS1261">
        <v>5</v>
      </c>
      <c r="BT1261">
        <v>5</v>
      </c>
      <c r="BU1261" t="str">
        <f>"9:00 AM"</f>
        <v>9:00 AM</v>
      </c>
      <c r="BV1261" t="str">
        <f>"2:00 PM"</f>
        <v>2:00 PM</v>
      </c>
      <c r="BW1261" t="s">
        <v>415</v>
      </c>
      <c r="BX1261">
        <v>0</v>
      </c>
      <c r="BY1261">
        <v>24</v>
      </c>
      <c r="BZ1261" t="s">
        <v>134</v>
      </c>
      <c r="CA1261">
        <v>1</v>
      </c>
      <c r="CB1261" s="2" t="s">
        <v>5432</v>
      </c>
      <c r="CC1261" t="s">
        <v>1521</v>
      </c>
      <c r="CD1261" t="s">
        <v>5429</v>
      </c>
      <c r="CE1261" t="s">
        <v>154</v>
      </c>
      <c r="CF1261" t="s">
        <v>117</v>
      </c>
      <c r="CG1261">
        <v>96950</v>
      </c>
      <c r="CH1261" s="3">
        <v>13.59</v>
      </c>
      <c r="CI1261" s="3">
        <v>13.59</v>
      </c>
      <c r="CJ1261" s="3">
        <v>20.39</v>
      </c>
      <c r="CK1261" s="3">
        <v>20.39</v>
      </c>
      <c r="CL1261" t="s">
        <v>132</v>
      </c>
      <c r="CM1261" t="s">
        <v>509</v>
      </c>
      <c r="CN1261" t="s">
        <v>133</v>
      </c>
      <c r="CP1261" t="s">
        <v>111</v>
      </c>
      <c r="CQ1261" t="s">
        <v>134</v>
      </c>
      <c r="CR1261" t="s">
        <v>111</v>
      </c>
      <c r="CS1261" t="s">
        <v>134</v>
      </c>
      <c r="CT1261" t="s">
        <v>119</v>
      </c>
      <c r="CU1261" t="s">
        <v>134</v>
      </c>
      <c r="CV1261" t="s">
        <v>134</v>
      </c>
      <c r="CW1261" t="s">
        <v>1818</v>
      </c>
      <c r="CX1261">
        <v>16702368888</v>
      </c>
      <c r="CY1261" t="s">
        <v>119</v>
      </c>
      <c r="CZ1261" t="s">
        <v>335</v>
      </c>
      <c r="DA1261" t="s">
        <v>134</v>
      </c>
      <c r="DB1261" t="s">
        <v>111</v>
      </c>
      <c r="DC1261" t="s">
        <v>1518</v>
      </c>
      <c r="DD1261" t="s">
        <v>1519</v>
      </c>
      <c r="DF1261" t="s">
        <v>1514</v>
      </c>
      <c r="DG1261" t="s">
        <v>1523</v>
      </c>
    </row>
    <row r="1262" spans="1:111" ht="15" customHeight="1" x14ac:dyDescent="0.25">
      <c r="A1262" t="s">
        <v>3089</v>
      </c>
      <c r="B1262" t="s">
        <v>193</v>
      </c>
      <c r="C1262" s="1">
        <v>44206.970498958333</v>
      </c>
      <c r="D1262" s="1">
        <v>44251</v>
      </c>
      <c r="E1262" t="s">
        <v>110</v>
      </c>
      <c r="G1262" t="s">
        <v>111</v>
      </c>
      <c r="H1262" t="s">
        <v>111</v>
      </c>
      <c r="I1262" t="s">
        <v>111</v>
      </c>
      <c r="J1262" t="s">
        <v>3090</v>
      </c>
      <c r="L1262" t="s">
        <v>3091</v>
      </c>
      <c r="N1262" t="s">
        <v>260</v>
      </c>
      <c r="O1262" t="s">
        <v>117</v>
      </c>
      <c r="P1262">
        <v>96950</v>
      </c>
      <c r="Q1262" t="s">
        <v>118</v>
      </c>
      <c r="S1262">
        <v>16702356260</v>
      </c>
      <c r="U1262">
        <v>52211</v>
      </c>
      <c r="V1262" t="s">
        <v>120</v>
      </c>
      <c r="X1262" t="s">
        <v>3092</v>
      </c>
      <c r="Y1262" t="s">
        <v>1168</v>
      </c>
      <c r="AA1262" t="s">
        <v>3093</v>
      </c>
      <c r="AB1262" t="s">
        <v>3094</v>
      </c>
      <c r="AC1262" t="s">
        <v>3095</v>
      </c>
      <c r="AD1262" t="s">
        <v>154</v>
      </c>
      <c r="AE1262" t="s">
        <v>117</v>
      </c>
      <c r="AF1262">
        <v>96950</v>
      </c>
      <c r="AG1262" t="s">
        <v>118</v>
      </c>
      <c r="AI1262">
        <v>16702356265</v>
      </c>
      <c r="AK1262" t="s">
        <v>3096</v>
      </c>
      <c r="AL1262" t="s">
        <v>1192</v>
      </c>
      <c r="AM1262" t="s">
        <v>183</v>
      </c>
      <c r="AN1262" t="s">
        <v>457</v>
      </c>
      <c r="AO1262" t="s">
        <v>1128</v>
      </c>
      <c r="AP1262" t="s">
        <v>1829</v>
      </c>
      <c r="AQ1262" t="s">
        <v>1830</v>
      </c>
      <c r="AR1262" t="s">
        <v>3097</v>
      </c>
      <c r="AS1262" t="s">
        <v>410</v>
      </c>
      <c r="AT1262">
        <v>96910</v>
      </c>
      <c r="AU1262" t="s">
        <v>118</v>
      </c>
      <c r="AW1262">
        <v>16714779084</v>
      </c>
      <c r="AY1262" t="s">
        <v>3098</v>
      </c>
      <c r="AZ1262" t="s">
        <v>1833</v>
      </c>
      <c r="BA1262" t="s">
        <v>410</v>
      </c>
      <c r="BB1262" t="s">
        <v>3099</v>
      </c>
      <c r="BC1262" t="str">
        <f>"15-1151.00"</f>
        <v>15-1151.00</v>
      </c>
      <c r="BD1262" t="s">
        <v>1183</v>
      </c>
      <c r="BE1262" t="s">
        <v>3100</v>
      </c>
      <c r="BF1262" t="s">
        <v>3101</v>
      </c>
      <c r="BG1262">
        <v>1</v>
      </c>
      <c r="BI1262" s="1">
        <v>44287</v>
      </c>
      <c r="BJ1262" s="1">
        <v>44469</v>
      </c>
      <c r="BM1262">
        <v>40</v>
      </c>
      <c r="BN1262">
        <v>0</v>
      </c>
      <c r="BO1262">
        <v>8</v>
      </c>
      <c r="BP1262">
        <v>8</v>
      </c>
      <c r="BQ1262">
        <v>8</v>
      </c>
      <c r="BR1262">
        <v>8</v>
      </c>
      <c r="BS1262">
        <v>8</v>
      </c>
      <c r="BT1262">
        <v>0</v>
      </c>
      <c r="BU1262" t="str">
        <f>"8:00 AM"</f>
        <v>8:00 AM</v>
      </c>
      <c r="BV1262" t="str">
        <f>"5:00 PM"</f>
        <v>5:00 PM</v>
      </c>
      <c r="BW1262" t="s">
        <v>349</v>
      </c>
      <c r="BX1262">
        <v>0</v>
      </c>
      <c r="BY1262">
        <v>24</v>
      </c>
      <c r="BZ1262" t="s">
        <v>111</v>
      </c>
      <c r="CA1262">
        <v>0</v>
      </c>
      <c r="CB1262" s="2" t="s">
        <v>3102</v>
      </c>
      <c r="CC1262" t="s">
        <v>3103</v>
      </c>
      <c r="CD1262" t="s">
        <v>3104</v>
      </c>
      <c r="CE1262" t="s">
        <v>116</v>
      </c>
      <c r="CF1262" t="s">
        <v>117</v>
      </c>
      <c r="CG1262">
        <v>96950</v>
      </c>
      <c r="CH1262" s="3">
        <v>12.19</v>
      </c>
      <c r="CI1262" s="3">
        <v>12.19</v>
      </c>
      <c r="CJ1262" s="3">
        <v>18.29</v>
      </c>
      <c r="CK1262" s="3">
        <v>18.29</v>
      </c>
      <c r="CL1262" t="s">
        <v>132</v>
      </c>
      <c r="CM1262" t="s">
        <v>162</v>
      </c>
      <c r="CN1262" t="s">
        <v>133</v>
      </c>
      <c r="CP1262" t="s">
        <v>134</v>
      </c>
      <c r="CQ1262" t="s">
        <v>134</v>
      </c>
      <c r="CR1262" t="s">
        <v>111</v>
      </c>
      <c r="CS1262" t="s">
        <v>134</v>
      </c>
      <c r="CT1262" t="s">
        <v>119</v>
      </c>
      <c r="CU1262" t="s">
        <v>134</v>
      </c>
      <c r="CV1262" t="s">
        <v>119</v>
      </c>
      <c r="CW1262" t="s">
        <v>3105</v>
      </c>
      <c r="CX1262">
        <v>16702356260</v>
      </c>
      <c r="CY1262" t="s">
        <v>3106</v>
      </c>
      <c r="CZ1262" t="s">
        <v>119</v>
      </c>
      <c r="DA1262" t="s">
        <v>134</v>
      </c>
      <c r="DB1262" t="s">
        <v>111</v>
      </c>
    </row>
    <row r="1263" spans="1:111" ht="15" customHeight="1" x14ac:dyDescent="0.25">
      <c r="A1263" t="s">
        <v>2900</v>
      </c>
      <c r="B1263" t="s">
        <v>137</v>
      </c>
      <c r="C1263" s="1">
        <v>44207.13427534722</v>
      </c>
      <c r="D1263" s="1">
        <v>44251</v>
      </c>
      <c r="E1263" t="s">
        <v>110</v>
      </c>
      <c r="G1263" t="s">
        <v>111</v>
      </c>
      <c r="H1263" t="s">
        <v>111</v>
      </c>
      <c r="I1263" t="s">
        <v>111</v>
      </c>
      <c r="J1263" t="s">
        <v>2901</v>
      </c>
      <c r="K1263" t="s">
        <v>168</v>
      </c>
      <c r="L1263" t="s">
        <v>169</v>
      </c>
      <c r="M1263" t="s">
        <v>170</v>
      </c>
      <c r="N1263" t="s">
        <v>154</v>
      </c>
      <c r="O1263" t="s">
        <v>117</v>
      </c>
      <c r="P1263">
        <v>96950</v>
      </c>
      <c r="Q1263" t="s">
        <v>118</v>
      </c>
      <c r="S1263">
        <v>16702352883</v>
      </c>
      <c r="U1263">
        <v>561320</v>
      </c>
      <c r="V1263" t="s">
        <v>120</v>
      </c>
      <c r="X1263" t="s">
        <v>171</v>
      </c>
      <c r="Y1263" t="s">
        <v>172</v>
      </c>
      <c r="Z1263" t="s">
        <v>173</v>
      </c>
      <c r="AA1263" t="s">
        <v>174</v>
      </c>
      <c r="AB1263" t="s">
        <v>169</v>
      </c>
      <c r="AC1263" t="s">
        <v>170</v>
      </c>
      <c r="AD1263" t="s">
        <v>154</v>
      </c>
      <c r="AE1263" t="s">
        <v>117</v>
      </c>
      <c r="AF1263">
        <v>96950</v>
      </c>
      <c r="AG1263" t="s">
        <v>118</v>
      </c>
      <c r="AI1263">
        <v>16702352883</v>
      </c>
      <c r="AK1263" t="s">
        <v>175</v>
      </c>
      <c r="BC1263" t="str">
        <f>"15-1151.00"</f>
        <v>15-1151.00</v>
      </c>
      <c r="BD1263" t="s">
        <v>1183</v>
      </c>
      <c r="BE1263" t="s">
        <v>2902</v>
      </c>
      <c r="BF1263" t="s">
        <v>2903</v>
      </c>
      <c r="BG1263">
        <v>2</v>
      </c>
      <c r="BH1263">
        <v>2</v>
      </c>
      <c r="BI1263" s="1">
        <v>44256</v>
      </c>
      <c r="BJ1263" s="1">
        <v>44620</v>
      </c>
      <c r="BK1263" s="1">
        <v>44256</v>
      </c>
      <c r="BL1263" s="1">
        <v>44620</v>
      </c>
      <c r="BM1263">
        <v>35</v>
      </c>
      <c r="BN1263">
        <v>0</v>
      </c>
      <c r="BO1263">
        <v>7</v>
      </c>
      <c r="BP1263">
        <v>7</v>
      </c>
      <c r="BQ1263">
        <v>7</v>
      </c>
      <c r="BR1263">
        <v>7</v>
      </c>
      <c r="BS1263">
        <v>7</v>
      </c>
      <c r="BT1263">
        <v>0</v>
      </c>
      <c r="BU1263" t="str">
        <f>"9:00 AM"</f>
        <v>9:00 AM</v>
      </c>
      <c r="BV1263" t="str">
        <f>"5:00 PM"</f>
        <v>5:00 PM</v>
      </c>
      <c r="BW1263" t="s">
        <v>349</v>
      </c>
      <c r="BX1263">
        <v>12</v>
      </c>
      <c r="BY1263">
        <v>12</v>
      </c>
      <c r="BZ1263" t="s">
        <v>111</v>
      </c>
      <c r="CA1263">
        <v>0</v>
      </c>
      <c r="CB1263" s="2" t="s">
        <v>2904</v>
      </c>
      <c r="CC1263" t="s">
        <v>169</v>
      </c>
      <c r="CD1263" t="s">
        <v>170</v>
      </c>
      <c r="CE1263" t="s">
        <v>154</v>
      </c>
      <c r="CF1263" t="s">
        <v>117</v>
      </c>
      <c r="CG1263">
        <v>96950</v>
      </c>
      <c r="CH1263" s="3">
        <v>17.48</v>
      </c>
      <c r="CI1263" s="3">
        <v>17.48</v>
      </c>
      <c r="CJ1263" s="3">
        <v>26.22</v>
      </c>
      <c r="CK1263" s="3">
        <v>26.22</v>
      </c>
      <c r="CL1263" t="s">
        <v>132</v>
      </c>
      <c r="CM1263" t="s">
        <v>119</v>
      </c>
      <c r="CN1263" t="s">
        <v>133</v>
      </c>
      <c r="CP1263" t="s">
        <v>111</v>
      </c>
      <c r="CQ1263" t="s">
        <v>134</v>
      </c>
      <c r="CR1263" t="s">
        <v>111</v>
      </c>
      <c r="CS1263" t="s">
        <v>134</v>
      </c>
      <c r="CT1263" t="s">
        <v>134</v>
      </c>
      <c r="CU1263" t="s">
        <v>134</v>
      </c>
      <c r="CV1263" t="s">
        <v>119</v>
      </c>
      <c r="CW1263" t="s">
        <v>119</v>
      </c>
      <c r="CX1263">
        <v>16702352883</v>
      </c>
      <c r="CY1263" t="s">
        <v>175</v>
      </c>
      <c r="CZ1263" t="s">
        <v>119</v>
      </c>
      <c r="DA1263" t="s">
        <v>134</v>
      </c>
      <c r="DB1263" t="s">
        <v>111</v>
      </c>
    </row>
    <row r="1264" spans="1:111" ht="15" customHeight="1" x14ac:dyDescent="0.25">
      <c r="A1264" t="s">
        <v>7543</v>
      </c>
      <c r="B1264" t="s">
        <v>137</v>
      </c>
      <c r="C1264" s="1">
        <v>44207.949146180559</v>
      </c>
      <c r="D1264" s="1">
        <v>44236</v>
      </c>
      <c r="E1264" t="s">
        <v>110</v>
      </c>
      <c r="G1264" t="s">
        <v>111</v>
      </c>
      <c r="H1264" t="s">
        <v>111</v>
      </c>
      <c r="I1264" t="s">
        <v>111</v>
      </c>
      <c r="J1264" t="s">
        <v>1554</v>
      </c>
      <c r="K1264" t="s">
        <v>1555</v>
      </c>
      <c r="L1264" t="s">
        <v>1556</v>
      </c>
      <c r="M1264" t="s">
        <v>1557</v>
      </c>
      <c r="N1264" t="s">
        <v>154</v>
      </c>
      <c r="O1264" t="s">
        <v>117</v>
      </c>
      <c r="P1264">
        <v>96950</v>
      </c>
      <c r="Q1264" t="s">
        <v>118</v>
      </c>
      <c r="R1264" t="s">
        <v>119</v>
      </c>
      <c r="S1264">
        <v>16702349272</v>
      </c>
      <c r="U1264">
        <v>511110</v>
      </c>
      <c r="V1264" t="s">
        <v>120</v>
      </c>
      <c r="X1264" t="s">
        <v>1558</v>
      </c>
      <c r="Y1264" t="s">
        <v>1559</v>
      </c>
      <c r="Z1264" t="s">
        <v>1560</v>
      </c>
      <c r="AA1264" t="s">
        <v>342</v>
      </c>
      <c r="AB1264" t="s">
        <v>1556</v>
      </c>
      <c r="AC1264" t="s">
        <v>1557</v>
      </c>
      <c r="AD1264" t="s">
        <v>154</v>
      </c>
      <c r="AE1264" t="s">
        <v>117</v>
      </c>
      <c r="AF1264">
        <v>96950</v>
      </c>
      <c r="AG1264" t="s">
        <v>118</v>
      </c>
      <c r="AH1264" t="s">
        <v>119</v>
      </c>
      <c r="AI1264">
        <v>16702349272</v>
      </c>
      <c r="AJ1264">
        <v>126</v>
      </c>
      <c r="AK1264" t="s">
        <v>1561</v>
      </c>
      <c r="AL1264" t="s">
        <v>1192</v>
      </c>
      <c r="AM1264" t="s">
        <v>1562</v>
      </c>
      <c r="AN1264" t="s">
        <v>1563</v>
      </c>
      <c r="AO1264" t="s">
        <v>1564</v>
      </c>
      <c r="AP1264" t="s">
        <v>5599</v>
      </c>
      <c r="AQ1264" t="s">
        <v>344</v>
      </c>
      <c r="AR1264" t="s">
        <v>154</v>
      </c>
      <c r="AS1264" t="s">
        <v>117</v>
      </c>
      <c r="AT1264">
        <v>96950</v>
      </c>
      <c r="AU1264" t="s">
        <v>118</v>
      </c>
      <c r="AW1264">
        <v>16702331209</v>
      </c>
      <c r="AX1264" t="s">
        <v>286</v>
      </c>
      <c r="AY1264" t="s">
        <v>1566</v>
      </c>
      <c r="AZ1264" t="s">
        <v>1567</v>
      </c>
      <c r="BA1264" t="s">
        <v>117</v>
      </c>
      <c r="BB1264" t="s">
        <v>1568</v>
      </c>
      <c r="BC1264" t="str">
        <f>"51-5112.00"</f>
        <v>51-5112.00</v>
      </c>
      <c r="BD1264" t="s">
        <v>1569</v>
      </c>
      <c r="BE1264" t="s">
        <v>1570</v>
      </c>
      <c r="BF1264" t="s">
        <v>1569</v>
      </c>
      <c r="BG1264">
        <v>2</v>
      </c>
      <c r="BH1264">
        <v>2</v>
      </c>
      <c r="BI1264" s="1">
        <v>44208</v>
      </c>
      <c r="BJ1264" s="1">
        <v>44572</v>
      </c>
      <c r="BK1264" s="1">
        <v>44236</v>
      </c>
      <c r="BL1264" s="1">
        <v>44572</v>
      </c>
      <c r="BM1264">
        <v>35</v>
      </c>
      <c r="BN1264">
        <v>0</v>
      </c>
      <c r="BO1264">
        <v>8</v>
      </c>
      <c r="BP1264">
        <v>8</v>
      </c>
      <c r="BQ1264">
        <v>8</v>
      </c>
      <c r="BR1264">
        <v>8</v>
      </c>
      <c r="BS1264">
        <v>3</v>
      </c>
      <c r="BT1264">
        <v>0</v>
      </c>
      <c r="BU1264" t="str">
        <f>"8:00 AM"</f>
        <v>8:00 AM</v>
      </c>
      <c r="BV1264" t="str">
        <f>"5:00 PM"</f>
        <v>5:00 PM</v>
      </c>
      <c r="BW1264" t="s">
        <v>128</v>
      </c>
      <c r="BX1264">
        <v>0</v>
      </c>
      <c r="BY1264">
        <v>12</v>
      </c>
      <c r="BZ1264" t="s">
        <v>111</v>
      </c>
      <c r="CA1264">
        <v>0</v>
      </c>
      <c r="CB1264" t="s">
        <v>1571</v>
      </c>
      <c r="CC1264" t="s">
        <v>1557</v>
      </c>
      <c r="CD1264" t="s">
        <v>1556</v>
      </c>
      <c r="CE1264" t="s">
        <v>154</v>
      </c>
      <c r="CF1264" t="s">
        <v>117</v>
      </c>
      <c r="CG1264">
        <v>96950</v>
      </c>
      <c r="CH1264" s="3">
        <v>12.73</v>
      </c>
      <c r="CI1264" s="3">
        <v>12.73</v>
      </c>
      <c r="CJ1264" s="3">
        <v>19.100000000000001</v>
      </c>
      <c r="CK1264" s="3">
        <v>19.100000000000001</v>
      </c>
      <c r="CL1264" t="s">
        <v>132</v>
      </c>
      <c r="CM1264" t="s">
        <v>286</v>
      </c>
      <c r="CN1264" t="s">
        <v>133</v>
      </c>
      <c r="CP1264" t="s">
        <v>111</v>
      </c>
      <c r="CQ1264" t="s">
        <v>134</v>
      </c>
      <c r="CR1264" t="s">
        <v>111</v>
      </c>
      <c r="CS1264" t="s">
        <v>134</v>
      </c>
      <c r="CT1264" t="s">
        <v>119</v>
      </c>
      <c r="CU1264" t="s">
        <v>134</v>
      </c>
      <c r="CV1264" t="s">
        <v>119</v>
      </c>
      <c r="CW1264" t="s">
        <v>286</v>
      </c>
      <c r="CX1264">
        <v>16702349272</v>
      </c>
      <c r="CY1264" t="s">
        <v>1572</v>
      </c>
      <c r="CZ1264" t="s">
        <v>286</v>
      </c>
      <c r="DA1264" t="s">
        <v>134</v>
      </c>
      <c r="DB1264" t="s">
        <v>111</v>
      </c>
      <c r="DC1264" t="s">
        <v>1562</v>
      </c>
      <c r="DD1264" t="s">
        <v>1563</v>
      </c>
      <c r="DE1264" t="s">
        <v>1573</v>
      </c>
      <c r="DF1264" t="s">
        <v>1567</v>
      </c>
      <c r="DG1264" t="s">
        <v>1574</v>
      </c>
    </row>
    <row r="1265" spans="1:111" ht="15" customHeight="1" x14ac:dyDescent="0.25">
      <c r="A1265" t="s">
        <v>8381</v>
      </c>
      <c r="B1265" t="s">
        <v>109</v>
      </c>
      <c r="C1265" s="1">
        <v>44208.974508796295</v>
      </c>
      <c r="D1265" s="1">
        <v>44263</v>
      </c>
      <c r="E1265" t="s">
        <v>110</v>
      </c>
      <c r="G1265" t="s">
        <v>134</v>
      </c>
      <c r="H1265" t="s">
        <v>111</v>
      </c>
      <c r="I1265" t="s">
        <v>111</v>
      </c>
      <c r="J1265" t="s">
        <v>8382</v>
      </c>
      <c r="K1265" t="s">
        <v>8383</v>
      </c>
      <c r="L1265" t="s">
        <v>8384</v>
      </c>
      <c r="N1265" t="s">
        <v>154</v>
      </c>
      <c r="O1265" t="s">
        <v>117</v>
      </c>
      <c r="P1265">
        <v>96950</v>
      </c>
      <c r="Q1265" t="s">
        <v>118</v>
      </c>
      <c r="R1265" t="s">
        <v>117</v>
      </c>
      <c r="S1265">
        <v>16702335368</v>
      </c>
      <c r="U1265">
        <v>7224</v>
      </c>
      <c r="V1265" t="s">
        <v>120</v>
      </c>
      <c r="X1265" t="s">
        <v>3165</v>
      </c>
      <c r="Y1265" t="s">
        <v>8385</v>
      </c>
      <c r="Z1265" t="s">
        <v>1560</v>
      </c>
      <c r="AA1265" t="s">
        <v>1169</v>
      </c>
      <c r="AB1265" t="s">
        <v>8384</v>
      </c>
      <c r="AD1265" t="s">
        <v>154</v>
      </c>
      <c r="AE1265" t="s">
        <v>117</v>
      </c>
      <c r="AF1265">
        <v>96950</v>
      </c>
      <c r="AG1265" t="s">
        <v>118</v>
      </c>
      <c r="AH1265" t="s">
        <v>117</v>
      </c>
      <c r="AI1265">
        <v>16702335368</v>
      </c>
      <c r="AK1265" t="s">
        <v>8386</v>
      </c>
      <c r="BC1265" t="str">
        <f>"31-1011.00"</f>
        <v>31-1011.00</v>
      </c>
      <c r="BD1265" t="s">
        <v>3659</v>
      </c>
      <c r="BE1265" t="s">
        <v>8387</v>
      </c>
      <c r="BF1265" t="s">
        <v>3659</v>
      </c>
      <c r="BG1265">
        <v>2</v>
      </c>
      <c r="BI1265" s="1">
        <v>44287</v>
      </c>
      <c r="BJ1265" s="1">
        <v>44651</v>
      </c>
      <c r="BM1265">
        <v>42</v>
      </c>
      <c r="BN1265">
        <v>0</v>
      </c>
      <c r="BO1265">
        <v>7</v>
      </c>
      <c r="BP1265">
        <v>7</v>
      </c>
      <c r="BQ1265">
        <v>7</v>
      </c>
      <c r="BR1265">
        <v>7</v>
      </c>
      <c r="BS1265">
        <v>7</v>
      </c>
      <c r="BT1265">
        <v>7</v>
      </c>
      <c r="BU1265" t="str">
        <f>"7:00 AM"</f>
        <v>7:00 AM</v>
      </c>
      <c r="BV1265" t="str">
        <f>"2:00 PM"</f>
        <v>2:00 PM</v>
      </c>
      <c r="BW1265" t="s">
        <v>128</v>
      </c>
      <c r="BX1265">
        <v>0</v>
      </c>
      <c r="BY1265">
        <v>0</v>
      </c>
      <c r="BZ1265" t="s">
        <v>111</v>
      </c>
      <c r="CA1265">
        <v>0</v>
      </c>
      <c r="CB1265" t="s">
        <v>8388</v>
      </c>
      <c r="CC1265" t="s">
        <v>4676</v>
      </c>
      <c r="CE1265" t="s">
        <v>154</v>
      </c>
      <c r="CF1265" t="s">
        <v>117</v>
      </c>
      <c r="CG1265">
        <v>96950</v>
      </c>
      <c r="CH1265" s="3">
        <v>12.21</v>
      </c>
      <c r="CI1265" s="3">
        <v>12.21</v>
      </c>
      <c r="CJ1265" s="3">
        <v>18.32</v>
      </c>
      <c r="CK1265" s="3">
        <v>18.32</v>
      </c>
      <c r="CL1265" t="s">
        <v>132</v>
      </c>
      <c r="CN1265" t="s">
        <v>133</v>
      </c>
      <c r="CP1265" t="s">
        <v>111</v>
      </c>
      <c r="CQ1265" t="s">
        <v>134</v>
      </c>
      <c r="CR1265" t="s">
        <v>111</v>
      </c>
      <c r="CS1265" t="s">
        <v>134</v>
      </c>
      <c r="CT1265" t="s">
        <v>134</v>
      </c>
      <c r="CU1265" t="s">
        <v>134</v>
      </c>
      <c r="CV1265" t="s">
        <v>119</v>
      </c>
      <c r="CW1265" t="s">
        <v>119</v>
      </c>
      <c r="CX1265">
        <v>16702335368</v>
      </c>
      <c r="CY1265" t="s">
        <v>8386</v>
      </c>
      <c r="CZ1265" t="s">
        <v>1178</v>
      </c>
      <c r="DA1265" t="s">
        <v>134</v>
      </c>
      <c r="DB1265" t="s">
        <v>111</v>
      </c>
    </row>
    <row r="1266" spans="1:111" ht="15" customHeight="1" x14ac:dyDescent="0.25">
      <c r="A1266" t="s">
        <v>796</v>
      </c>
      <c r="B1266" t="s">
        <v>137</v>
      </c>
      <c r="C1266" s="1">
        <v>44208.990301157406</v>
      </c>
      <c r="D1266" s="1">
        <v>44245</v>
      </c>
      <c r="E1266" t="s">
        <v>138</v>
      </c>
      <c r="F1266" s="1">
        <v>44254.791666666664</v>
      </c>
      <c r="G1266" t="s">
        <v>111</v>
      </c>
      <c r="H1266" t="s">
        <v>111</v>
      </c>
      <c r="I1266" t="s">
        <v>111</v>
      </c>
      <c r="J1266" t="s">
        <v>797</v>
      </c>
      <c r="K1266" t="s">
        <v>798</v>
      </c>
      <c r="L1266" t="s">
        <v>799</v>
      </c>
      <c r="M1266" t="s">
        <v>116</v>
      </c>
      <c r="N1266" t="s">
        <v>340</v>
      </c>
      <c r="O1266" t="s">
        <v>117</v>
      </c>
      <c r="P1266">
        <v>96950</v>
      </c>
      <c r="Q1266" t="s">
        <v>118</v>
      </c>
      <c r="R1266" t="s">
        <v>119</v>
      </c>
      <c r="S1266">
        <v>16702330800</v>
      </c>
      <c r="U1266">
        <v>6244</v>
      </c>
      <c r="V1266" t="s">
        <v>120</v>
      </c>
      <c r="X1266" t="s">
        <v>800</v>
      </c>
      <c r="Y1266" t="s">
        <v>801</v>
      </c>
      <c r="Z1266" t="s">
        <v>802</v>
      </c>
      <c r="AA1266" t="s">
        <v>803</v>
      </c>
      <c r="AB1266" t="s">
        <v>799</v>
      </c>
      <c r="AC1266" t="s">
        <v>116</v>
      </c>
      <c r="AD1266" t="s">
        <v>340</v>
      </c>
      <c r="AE1266" t="s">
        <v>117</v>
      </c>
      <c r="AF1266">
        <v>96950</v>
      </c>
      <c r="AG1266" t="s">
        <v>118</v>
      </c>
      <c r="AH1266" t="s">
        <v>119</v>
      </c>
      <c r="AI1266">
        <v>16702330800</v>
      </c>
      <c r="AK1266" t="s">
        <v>804</v>
      </c>
      <c r="BC1266" t="str">
        <f>"39-9011.00"</f>
        <v>39-9011.00</v>
      </c>
      <c r="BD1266" t="s">
        <v>805</v>
      </c>
      <c r="BE1266" t="s">
        <v>806</v>
      </c>
      <c r="BF1266" t="s">
        <v>807</v>
      </c>
      <c r="BG1266">
        <v>1</v>
      </c>
      <c r="BH1266">
        <v>1</v>
      </c>
      <c r="BI1266" s="1">
        <v>44256</v>
      </c>
      <c r="BJ1266" s="1">
        <v>44620</v>
      </c>
      <c r="BK1266" s="1">
        <v>44256</v>
      </c>
      <c r="BL1266" s="1">
        <v>44620</v>
      </c>
      <c r="BM1266">
        <v>35</v>
      </c>
      <c r="BN1266">
        <v>0</v>
      </c>
      <c r="BO1266">
        <v>7</v>
      </c>
      <c r="BP1266">
        <v>7</v>
      </c>
      <c r="BQ1266">
        <v>7</v>
      </c>
      <c r="BR1266">
        <v>7</v>
      </c>
      <c r="BS1266">
        <v>7</v>
      </c>
      <c r="BT1266">
        <v>0</v>
      </c>
      <c r="BU1266" t="str">
        <f>"8:00 AM"</f>
        <v>8:00 AM</v>
      </c>
      <c r="BV1266" t="str">
        <f>"4:00 PM"</f>
        <v>4:00 PM</v>
      </c>
      <c r="BW1266" t="s">
        <v>128</v>
      </c>
      <c r="BX1266">
        <v>0</v>
      </c>
      <c r="BY1266">
        <v>12</v>
      </c>
      <c r="BZ1266" t="s">
        <v>111</v>
      </c>
      <c r="CA1266">
        <v>0</v>
      </c>
      <c r="CB1266" s="2" t="s">
        <v>808</v>
      </c>
      <c r="CC1266" t="s">
        <v>799</v>
      </c>
      <c r="CD1266" t="s">
        <v>116</v>
      </c>
      <c r="CE1266" t="s">
        <v>340</v>
      </c>
      <c r="CF1266" t="s">
        <v>117</v>
      </c>
      <c r="CG1266">
        <v>96950</v>
      </c>
      <c r="CH1266" s="3">
        <v>7.33</v>
      </c>
      <c r="CI1266" s="3">
        <v>7.33</v>
      </c>
      <c r="CJ1266" s="3">
        <v>11</v>
      </c>
      <c r="CK1266" s="3">
        <v>11</v>
      </c>
      <c r="CL1266" t="s">
        <v>132</v>
      </c>
      <c r="CM1266" t="s">
        <v>162</v>
      </c>
      <c r="CN1266" t="s">
        <v>133</v>
      </c>
      <c r="CP1266" t="s">
        <v>111</v>
      </c>
      <c r="CQ1266" t="s">
        <v>134</v>
      </c>
      <c r="CR1266" t="s">
        <v>111</v>
      </c>
      <c r="CS1266" t="s">
        <v>134</v>
      </c>
      <c r="CT1266" t="s">
        <v>119</v>
      </c>
      <c r="CU1266" t="s">
        <v>134</v>
      </c>
      <c r="CV1266" t="s">
        <v>119</v>
      </c>
      <c r="CW1266" t="s">
        <v>162</v>
      </c>
      <c r="CX1266">
        <v>16702330800</v>
      </c>
      <c r="CY1266" t="s">
        <v>804</v>
      </c>
      <c r="CZ1266" t="s">
        <v>119</v>
      </c>
      <c r="DA1266" t="s">
        <v>134</v>
      </c>
      <c r="DB1266" t="s">
        <v>111</v>
      </c>
    </row>
    <row r="1267" spans="1:111" ht="15" customHeight="1" x14ac:dyDescent="0.25">
      <c r="A1267" t="s">
        <v>664</v>
      </c>
      <c r="B1267" t="s">
        <v>109</v>
      </c>
      <c r="C1267" s="1">
        <v>44209.035512847222</v>
      </c>
      <c r="D1267" s="1">
        <v>44230</v>
      </c>
      <c r="E1267" t="s">
        <v>110</v>
      </c>
      <c r="G1267" t="s">
        <v>111</v>
      </c>
      <c r="H1267" t="s">
        <v>111</v>
      </c>
      <c r="I1267" t="s">
        <v>111</v>
      </c>
      <c r="J1267" t="s">
        <v>665</v>
      </c>
      <c r="K1267" t="s">
        <v>666</v>
      </c>
      <c r="L1267" t="s">
        <v>667</v>
      </c>
      <c r="M1267" t="s">
        <v>668</v>
      </c>
      <c r="N1267" t="s">
        <v>116</v>
      </c>
      <c r="O1267" t="s">
        <v>117</v>
      </c>
      <c r="P1267">
        <v>96950</v>
      </c>
      <c r="Q1267" t="s">
        <v>118</v>
      </c>
      <c r="S1267">
        <v>16703223311</v>
      </c>
      <c r="T1267">
        <v>4503</v>
      </c>
      <c r="U1267">
        <v>72111</v>
      </c>
      <c r="V1267" t="s">
        <v>120</v>
      </c>
      <c r="X1267" t="s">
        <v>121</v>
      </c>
      <c r="Y1267" t="s">
        <v>669</v>
      </c>
      <c r="AA1267" t="s">
        <v>670</v>
      </c>
      <c r="AB1267" t="s">
        <v>667</v>
      </c>
      <c r="AC1267" t="s">
        <v>668</v>
      </c>
      <c r="AD1267" t="s">
        <v>116</v>
      </c>
      <c r="AE1267" t="s">
        <v>117</v>
      </c>
      <c r="AF1267">
        <v>96950</v>
      </c>
      <c r="AG1267" t="s">
        <v>118</v>
      </c>
      <c r="AI1267">
        <v>16703223311</v>
      </c>
      <c r="AJ1267">
        <v>4503</v>
      </c>
      <c r="AK1267" t="s">
        <v>671</v>
      </c>
      <c r="BC1267" t="str">
        <f>"43-3031.00"</f>
        <v>43-3031.00</v>
      </c>
      <c r="BD1267" t="s">
        <v>176</v>
      </c>
      <c r="BE1267" t="s">
        <v>672</v>
      </c>
      <c r="BF1267" t="s">
        <v>219</v>
      </c>
      <c r="BG1267">
        <v>1</v>
      </c>
      <c r="BI1267" s="1">
        <v>44317</v>
      </c>
      <c r="BJ1267" s="1">
        <v>44681</v>
      </c>
      <c r="BM1267">
        <v>40</v>
      </c>
      <c r="BN1267">
        <v>0</v>
      </c>
      <c r="BO1267">
        <v>8</v>
      </c>
      <c r="BP1267">
        <v>8</v>
      </c>
      <c r="BQ1267">
        <v>8</v>
      </c>
      <c r="BR1267">
        <v>8</v>
      </c>
      <c r="BS1267">
        <v>8</v>
      </c>
      <c r="BT1267">
        <v>0</v>
      </c>
      <c r="BU1267" t="str">
        <f>"8:00 AM"</f>
        <v>8:00 AM</v>
      </c>
      <c r="BV1267" t="str">
        <f>"5:00 PM"</f>
        <v>5:00 PM</v>
      </c>
      <c r="BW1267" t="s">
        <v>128</v>
      </c>
      <c r="BX1267">
        <v>0</v>
      </c>
      <c r="BY1267">
        <v>12</v>
      </c>
      <c r="BZ1267" t="s">
        <v>111</v>
      </c>
      <c r="CA1267">
        <v>0</v>
      </c>
      <c r="CB1267" t="s">
        <v>673</v>
      </c>
      <c r="CC1267" t="s">
        <v>667</v>
      </c>
      <c r="CD1267" t="s">
        <v>668</v>
      </c>
      <c r="CE1267" t="s">
        <v>116</v>
      </c>
      <c r="CF1267" t="s">
        <v>117</v>
      </c>
      <c r="CG1267">
        <v>96950</v>
      </c>
      <c r="CH1267" s="3">
        <v>9.8699999999999992</v>
      </c>
      <c r="CI1267" s="3">
        <v>9.8699999999999992</v>
      </c>
      <c r="CJ1267" s="3">
        <v>14.81</v>
      </c>
      <c r="CK1267" s="3">
        <v>14.81</v>
      </c>
      <c r="CL1267" t="s">
        <v>132</v>
      </c>
      <c r="CM1267" t="s">
        <v>674</v>
      </c>
      <c r="CN1267" t="s">
        <v>133</v>
      </c>
      <c r="CP1267" t="s">
        <v>111</v>
      </c>
      <c r="CQ1267" t="s">
        <v>134</v>
      </c>
      <c r="CR1267" t="s">
        <v>111</v>
      </c>
      <c r="CS1267" t="s">
        <v>134</v>
      </c>
      <c r="CT1267" t="s">
        <v>119</v>
      </c>
      <c r="CU1267" t="s">
        <v>134</v>
      </c>
      <c r="CV1267" t="s">
        <v>134</v>
      </c>
      <c r="CW1267" t="s">
        <v>675</v>
      </c>
      <c r="CX1267">
        <v>16703223311</v>
      </c>
      <c r="CY1267" t="s">
        <v>676</v>
      </c>
      <c r="CZ1267" t="s">
        <v>677</v>
      </c>
      <c r="DA1267" t="s">
        <v>134</v>
      </c>
      <c r="DB1267" t="s">
        <v>111</v>
      </c>
      <c r="DC1267" t="s">
        <v>678</v>
      </c>
      <c r="DD1267" t="s">
        <v>679</v>
      </c>
      <c r="DE1267" t="s">
        <v>680</v>
      </c>
      <c r="DF1267" t="s">
        <v>681</v>
      </c>
      <c r="DG1267" t="s">
        <v>682</v>
      </c>
    </row>
    <row r="1268" spans="1:111" ht="15" customHeight="1" x14ac:dyDescent="0.25">
      <c r="A1268" t="s">
        <v>3572</v>
      </c>
      <c r="B1268" t="s">
        <v>137</v>
      </c>
      <c r="C1268" s="1">
        <v>44209.15623414352</v>
      </c>
      <c r="D1268" s="1">
        <v>44256</v>
      </c>
      <c r="E1268" t="s">
        <v>110</v>
      </c>
      <c r="G1268" t="s">
        <v>111</v>
      </c>
      <c r="H1268" t="s">
        <v>111</v>
      </c>
      <c r="I1268" t="s">
        <v>111</v>
      </c>
      <c r="J1268" t="s">
        <v>3573</v>
      </c>
      <c r="K1268" t="s">
        <v>3574</v>
      </c>
      <c r="L1268" t="s">
        <v>3575</v>
      </c>
      <c r="M1268" t="s">
        <v>3576</v>
      </c>
      <c r="N1268" t="s">
        <v>116</v>
      </c>
      <c r="O1268" t="s">
        <v>117</v>
      </c>
      <c r="P1268">
        <v>96950</v>
      </c>
      <c r="Q1268" t="s">
        <v>118</v>
      </c>
      <c r="S1268">
        <v>16702333747</v>
      </c>
      <c r="U1268">
        <v>611620</v>
      </c>
      <c r="V1268" t="s">
        <v>120</v>
      </c>
      <c r="X1268" t="s">
        <v>3577</v>
      </c>
      <c r="Y1268" t="s">
        <v>3578</v>
      </c>
      <c r="AA1268" t="s">
        <v>3579</v>
      </c>
      <c r="AB1268" t="s">
        <v>3575</v>
      </c>
      <c r="AC1268" t="s">
        <v>3580</v>
      </c>
      <c r="AD1268" t="s">
        <v>325</v>
      </c>
      <c r="AE1268" t="s">
        <v>117</v>
      </c>
      <c r="AF1268">
        <v>96950</v>
      </c>
      <c r="AG1268" t="s">
        <v>118</v>
      </c>
      <c r="AI1268">
        <v>16702333747</v>
      </c>
      <c r="AK1268" t="s">
        <v>3581</v>
      </c>
      <c r="BC1268" t="str">
        <f>"25-3021.00"</f>
        <v>25-3021.00</v>
      </c>
      <c r="BD1268" t="s">
        <v>1387</v>
      </c>
      <c r="BE1268" t="s">
        <v>3582</v>
      </c>
      <c r="BF1268" t="s">
        <v>3583</v>
      </c>
      <c r="BG1268">
        <v>1</v>
      </c>
      <c r="BH1268">
        <v>1</v>
      </c>
      <c r="BI1268" s="1">
        <v>44197</v>
      </c>
      <c r="BJ1268" s="1">
        <v>44469</v>
      </c>
      <c r="BK1268" s="1">
        <v>44256</v>
      </c>
      <c r="BL1268" s="1">
        <v>44469</v>
      </c>
      <c r="BM1268">
        <v>40</v>
      </c>
      <c r="BN1268">
        <v>0</v>
      </c>
      <c r="BO1268">
        <v>8</v>
      </c>
      <c r="BP1268">
        <v>8</v>
      </c>
      <c r="BQ1268">
        <v>8</v>
      </c>
      <c r="BR1268">
        <v>8</v>
      </c>
      <c r="BS1268">
        <v>8</v>
      </c>
      <c r="BT1268">
        <v>0</v>
      </c>
      <c r="BU1268" t="str">
        <f>"8:00 AM"</f>
        <v>8:00 AM</v>
      </c>
      <c r="BV1268" t="str">
        <f>"5:00 PM"</f>
        <v>5:00 PM</v>
      </c>
      <c r="BW1268" t="s">
        <v>128</v>
      </c>
      <c r="BX1268">
        <v>6</v>
      </c>
      <c r="BY1268">
        <v>24</v>
      </c>
      <c r="BZ1268" t="s">
        <v>134</v>
      </c>
      <c r="CA1268">
        <v>3</v>
      </c>
      <c r="CB1268" t="s">
        <v>3584</v>
      </c>
      <c r="CC1268" t="s">
        <v>3575</v>
      </c>
      <c r="CD1268" t="s">
        <v>3576</v>
      </c>
      <c r="CE1268" t="s">
        <v>325</v>
      </c>
      <c r="CF1268" t="s">
        <v>117</v>
      </c>
      <c r="CG1268">
        <v>96950</v>
      </c>
      <c r="CH1268" s="3">
        <v>28.5</v>
      </c>
      <c r="CI1268" s="3">
        <v>28.5</v>
      </c>
      <c r="CJ1268" s="3">
        <v>42.75</v>
      </c>
      <c r="CK1268" s="3">
        <v>42.75</v>
      </c>
      <c r="CL1268" t="s">
        <v>132</v>
      </c>
      <c r="CN1268" t="s">
        <v>133</v>
      </c>
      <c r="CP1268" t="s">
        <v>111</v>
      </c>
      <c r="CQ1268" t="s">
        <v>134</v>
      </c>
      <c r="CR1268" t="s">
        <v>111</v>
      </c>
      <c r="CS1268" t="s">
        <v>134</v>
      </c>
      <c r="CT1268" t="s">
        <v>119</v>
      </c>
      <c r="CU1268" t="s">
        <v>134</v>
      </c>
      <c r="CV1268" t="s">
        <v>119</v>
      </c>
      <c r="CW1268" t="s">
        <v>331</v>
      </c>
      <c r="CX1268">
        <v>16702333747</v>
      </c>
      <c r="CY1268" t="s">
        <v>3581</v>
      </c>
      <c r="CZ1268" t="s">
        <v>119</v>
      </c>
      <c r="DA1268" t="s">
        <v>134</v>
      </c>
      <c r="DB1268" t="s">
        <v>111</v>
      </c>
    </row>
    <row r="1269" spans="1:111" ht="15" customHeight="1" x14ac:dyDescent="0.25">
      <c r="A1269" t="s">
        <v>6060</v>
      </c>
      <c r="B1269" t="s">
        <v>109</v>
      </c>
      <c r="C1269" s="1">
        <v>44210.098195949075</v>
      </c>
      <c r="D1269" s="1">
        <v>44251</v>
      </c>
      <c r="E1269" t="s">
        <v>138</v>
      </c>
      <c r="F1269" s="1">
        <v>44346.833333333336</v>
      </c>
      <c r="G1269" t="s">
        <v>111</v>
      </c>
      <c r="H1269" t="s">
        <v>111</v>
      </c>
      <c r="I1269" t="s">
        <v>111</v>
      </c>
      <c r="J1269" t="s">
        <v>1391</v>
      </c>
      <c r="L1269" t="s">
        <v>1392</v>
      </c>
      <c r="N1269" t="s">
        <v>116</v>
      </c>
      <c r="O1269" t="s">
        <v>117</v>
      </c>
      <c r="P1269">
        <v>96950</v>
      </c>
      <c r="Q1269" t="s">
        <v>118</v>
      </c>
      <c r="R1269" t="s">
        <v>1393</v>
      </c>
      <c r="S1269">
        <v>16702342066</v>
      </c>
      <c r="T1269">
        <v>0</v>
      </c>
      <c r="U1269">
        <v>56172</v>
      </c>
      <c r="V1269" t="s">
        <v>120</v>
      </c>
      <c r="X1269" t="s">
        <v>1394</v>
      </c>
      <c r="Y1269" t="s">
        <v>1395</v>
      </c>
      <c r="Z1269" t="s">
        <v>1396</v>
      </c>
      <c r="AA1269" t="s">
        <v>1397</v>
      </c>
      <c r="AB1269" t="s">
        <v>1398</v>
      </c>
      <c r="AC1269" t="s">
        <v>1399</v>
      </c>
      <c r="AD1269" t="s">
        <v>116</v>
      </c>
      <c r="AE1269" t="s">
        <v>117</v>
      </c>
      <c r="AF1269">
        <v>96950</v>
      </c>
      <c r="AG1269" t="s">
        <v>118</v>
      </c>
      <c r="AH1269" t="s">
        <v>1393</v>
      </c>
      <c r="AI1269">
        <v>16702338600</v>
      </c>
      <c r="AJ1269">
        <v>229</v>
      </c>
      <c r="AK1269" t="s">
        <v>1400</v>
      </c>
      <c r="BC1269" t="str">
        <f>"49-9071.00"</f>
        <v>49-9071.00</v>
      </c>
      <c r="BD1269" t="s">
        <v>125</v>
      </c>
      <c r="BE1269" t="s">
        <v>1401</v>
      </c>
      <c r="BF1269" t="s">
        <v>1402</v>
      </c>
      <c r="BG1269">
        <v>1</v>
      </c>
      <c r="BI1269" s="1">
        <v>44348</v>
      </c>
      <c r="BJ1269" s="1">
        <v>44712</v>
      </c>
      <c r="BM1269">
        <v>40</v>
      </c>
      <c r="BN1269">
        <v>0</v>
      </c>
      <c r="BO1269">
        <v>8</v>
      </c>
      <c r="BP1269">
        <v>8</v>
      </c>
      <c r="BQ1269">
        <v>8</v>
      </c>
      <c r="BR1269">
        <v>8</v>
      </c>
      <c r="BS1269">
        <v>8</v>
      </c>
      <c r="BT1269">
        <v>0</v>
      </c>
      <c r="BU1269" t="str">
        <f>"8:00 AM"</f>
        <v>8:00 AM</v>
      </c>
      <c r="BV1269" t="str">
        <f>"5:00 PM"</f>
        <v>5:00 PM</v>
      </c>
      <c r="BW1269" t="s">
        <v>162</v>
      </c>
      <c r="BX1269">
        <v>0</v>
      </c>
      <c r="BY1269">
        <v>24</v>
      </c>
      <c r="BZ1269" t="s">
        <v>111</v>
      </c>
      <c r="CA1269">
        <v>0</v>
      </c>
      <c r="CB1269" s="2" t="s">
        <v>6061</v>
      </c>
      <c r="CC1269" t="s">
        <v>1403</v>
      </c>
      <c r="CD1269" t="s">
        <v>1404</v>
      </c>
      <c r="CE1269" t="s">
        <v>116</v>
      </c>
      <c r="CF1269" t="s">
        <v>117</v>
      </c>
      <c r="CG1269">
        <v>96950</v>
      </c>
      <c r="CH1269" s="3">
        <v>8.7100000000000009</v>
      </c>
      <c r="CI1269" s="3">
        <v>9</v>
      </c>
      <c r="CJ1269" s="3">
        <v>13.06</v>
      </c>
      <c r="CK1269" s="3">
        <v>13.5</v>
      </c>
      <c r="CL1269" t="s">
        <v>132</v>
      </c>
      <c r="CM1269" t="s">
        <v>286</v>
      </c>
      <c r="CN1269" t="s">
        <v>133</v>
      </c>
      <c r="CP1269" t="s">
        <v>134</v>
      </c>
      <c r="CQ1269" t="s">
        <v>134</v>
      </c>
      <c r="CR1269" t="s">
        <v>111</v>
      </c>
      <c r="CS1269" t="s">
        <v>134</v>
      </c>
      <c r="CT1269" t="s">
        <v>119</v>
      </c>
      <c r="CU1269" t="s">
        <v>134</v>
      </c>
      <c r="CV1269" t="s">
        <v>119</v>
      </c>
      <c r="CW1269" t="s">
        <v>286</v>
      </c>
      <c r="CX1269">
        <v>16702342066</v>
      </c>
      <c r="CY1269" t="s">
        <v>1400</v>
      </c>
      <c r="CZ1269" t="s">
        <v>286</v>
      </c>
      <c r="DA1269" t="s">
        <v>134</v>
      </c>
      <c r="DB1269" t="s">
        <v>111</v>
      </c>
    </row>
    <row r="1270" spans="1:111" ht="15" customHeight="1" x14ac:dyDescent="0.25">
      <c r="A1270" t="s">
        <v>7318</v>
      </c>
      <c r="B1270" t="s">
        <v>137</v>
      </c>
      <c r="C1270" s="1">
        <v>44210.115971412037</v>
      </c>
      <c r="D1270" s="1">
        <v>44267</v>
      </c>
      <c r="E1270" t="s">
        <v>110</v>
      </c>
      <c r="G1270" t="s">
        <v>111</v>
      </c>
      <c r="H1270" t="s">
        <v>111</v>
      </c>
      <c r="I1270" t="s">
        <v>111</v>
      </c>
      <c r="J1270" t="s">
        <v>400</v>
      </c>
      <c r="K1270" t="s">
        <v>401</v>
      </c>
      <c r="L1270" t="s">
        <v>402</v>
      </c>
      <c r="M1270" t="s">
        <v>403</v>
      </c>
      <c r="N1270" t="s">
        <v>116</v>
      </c>
      <c r="O1270" t="s">
        <v>117</v>
      </c>
      <c r="P1270">
        <v>96950</v>
      </c>
      <c r="Q1270" t="s">
        <v>118</v>
      </c>
      <c r="R1270" t="s">
        <v>404</v>
      </c>
      <c r="S1270">
        <v>16703236877</v>
      </c>
      <c r="U1270">
        <v>62161</v>
      </c>
      <c r="V1270" t="s">
        <v>120</v>
      </c>
      <c r="X1270" t="s">
        <v>405</v>
      </c>
      <c r="Y1270" t="s">
        <v>406</v>
      </c>
      <c r="Z1270" t="s">
        <v>407</v>
      </c>
      <c r="AA1270" t="s">
        <v>123</v>
      </c>
      <c r="AB1270" t="s">
        <v>408</v>
      </c>
      <c r="AD1270" t="s">
        <v>409</v>
      </c>
      <c r="AE1270" t="s">
        <v>410</v>
      </c>
      <c r="AF1270">
        <v>96931</v>
      </c>
      <c r="AG1270" t="s">
        <v>118</v>
      </c>
      <c r="AH1270" t="s">
        <v>404</v>
      </c>
      <c r="AI1270">
        <v>16716498746</v>
      </c>
      <c r="AJ1270">
        <v>203</v>
      </c>
      <c r="AK1270" t="s">
        <v>411</v>
      </c>
      <c r="BC1270" t="str">
        <f>"43-6014.00"</f>
        <v>43-6014.00</v>
      </c>
      <c r="BD1270" t="s">
        <v>2414</v>
      </c>
      <c r="BE1270" t="s">
        <v>7319</v>
      </c>
      <c r="BF1270" t="s">
        <v>7320</v>
      </c>
      <c r="BG1270">
        <v>3</v>
      </c>
      <c r="BH1270">
        <v>3</v>
      </c>
      <c r="BI1270" s="1">
        <v>44326</v>
      </c>
      <c r="BJ1270" s="1">
        <v>44690</v>
      </c>
      <c r="BK1270" s="1">
        <v>44326</v>
      </c>
      <c r="BL1270" s="1">
        <v>44690</v>
      </c>
      <c r="BM1270">
        <v>40</v>
      </c>
      <c r="BN1270">
        <v>0</v>
      </c>
      <c r="BO1270">
        <v>8</v>
      </c>
      <c r="BP1270">
        <v>8</v>
      </c>
      <c r="BQ1270">
        <v>8</v>
      </c>
      <c r="BR1270">
        <v>8</v>
      </c>
      <c r="BS1270">
        <v>5</v>
      </c>
      <c r="BT1270">
        <v>3</v>
      </c>
      <c r="BU1270" t="str">
        <f>"8:30 AM"</f>
        <v>8:30 AM</v>
      </c>
      <c r="BV1270" t="str">
        <f>"5:30 PM"</f>
        <v>5:30 PM</v>
      </c>
      <c r="BW1270" t="s">
        <v>128</v>
      </c>
      <c r="BX1270">
        <v>0</v>
      </c>
      <c r="BY1270">
        <v>12</v>
      </c>
      <c r="BZ1270" t="s">
        <v>111</v>
      </c>
      <c r="CA1270">
        <v>0</v>
      </c>
      <c r="CB1270" t="s">
        <v>509</v>
      </c>
      <c r="CC1270" t="s">
        <v>402</v>
      </c>
      <c r="CD1270" t="s">
        <v>403</v>
      </c>
      <c r="CE1270" t="s">
        <v>154</v>
      </c>
      <c r="CF1270" t="s">
        <v>117</v>
      </c>
      <c r="CG1270">
        <v>96950</v>
      </c>
      <c r="CH1270" s="3">
        <v>10.33</v>
      </c>
      <c r="CI1270" s="3">
        <v>10.33</v>
      </c>
      <c r="CJ1270" s="3">
        <v>15.5</v>
      </c>
      <c r="CK1270" s="3">
        <v>15.5</v>
      </c>
      <c r="CL1270" t="s">
        <v>132</v>
      </c>
      <c r="CN1270" t="s">
        <v>133</v>
      </c>
      <c r="CP1270" t="s">
        <v>111</v>
      </c>
      <c r="CQ1270" t="s">
        <v>134</v>
      </c>
      <c r="CR1270" t="s">
        <v>111</v>
      </c>
      <c r="CS1270" t="s">
        <v>134</v>
      </c>
      <c r="CT1270" t="s">
        <v>119</v>
      </c>
      <c r="CU1270" t="s">
        <v>134</v>
      </c>
      <c r="CV1270" t="s">
        <v>119</v>
      </c>
      <c r="CW1270" t="s">
        <v>1124</v>
      </c>
      <c r="CX1270">
        <v>16703236877</v>
      </c>
      <c r="CY1270" t="s">
        <v>419</v>
      </c>
      <c r="CZ1270" t="s">
        <v>119</v>
      </c>
      <c r="DA1270" t="s">
        <v>134</v>
      </c>
      <c r="DB1270" t="s">
        <v>111</v>
      </c>
    </row>
    <row r="1271" spans="1:111" ht="15" customHeight="1" x14ac:dyDescent="0.25">
      <c r="A1271" t="s">
        <v>6516</v>
      </c>
      <c r="B1271" t="s">
        <v>109</v>
      </c>
      <c r="C1271" s="1">
        <v>44210.116751388887</v>
      </c>
      <c r="D1271" s="1">
        <v>44263</v>
      </c>
      <c r="E1271" t="s">
        <v>110</v>
      </c>
      <c r="G1271" t="s">
        <v>111</v>
      </c>
      <c r="H1271" t="s">
        <v>111</v>
      </c>
      <c r="I1271" t="s">
        <v>111</v>
      </c>
      <c r="J1271" t="s">
        <v>400</v>
      </c>
      <c r="K1271" t="s">
        <v>401</v>
      </c>
      <c r="L1271" t="s">
        <v>402</v>
      </c>
      <c r="M1271" t="s">
        <v>403</v>
      </c>
      <c r="N1271" t="s">
        <v>116</v>
      </c>
      <c r="O1271" t="s">
        <v>117</v>
      </c>
      <c r="P1271">
        <v>96950</v>
      </c>
      <c r="Q1271" t="s">
        <v>118</v>
      </c>
      <c r="R1271" t="s">
        <v>404</v>
      </c>
      <c r="S1271">
        <v>16703236877</v>
      </c>
      <c r="U1271">
        <v>62161</v>
      </c>
      <c r="V1271" t="s">
        <v>120</v>
      </c>
      <c r="X1271" t="s">
        <v>405</v>
      </c>
      <c r="Y1271" t="s">
        <v>406</v>
      </c>
      <c r="Z1271" t="s">
        <v>407</v>
      </c>
      <c r="AA1271" t="s">
        <v>123</v>
      </c>
      <c r="AB1271" t="s">
        <v>408</v>
      </c>
      <c r="AD1271" t="s">
        <v>409</v>
      </c>
      <c r="AE1271" t="s">
        <v>410</v>
      </c>
      <c r="AF1271">
        <v>96950</v>
      </c>
      <c r="AG1271" t="s">
        <v>118</v>
      </c>
      <c r="AH1271" t="s">
        <v>404</v>
      </c>
      <c r="AI1271">
        <v>16716498746</v>
      </c>
      <c r="AJ1271">
        <v>203</v>
      </c>
      <c r="AK1271" t="s">
        <v>411</v>
      </c>
      <c r="BC1271" t="str">
        <f>"43-3021.02"</f>
        <v>43-3021.02</v>
      </c>
      <c r="BD1271" t="s">
        <v>6247</v>
      </c>
      <c r="BE1271" t="s">
        <v>6517</v>
      </c>
      <c r="BF1271" t="s">
        <v>6518</v>
      </c>
      <c r="BG1271">
        <v>4</v>
      </c>
      <c r="BI1271" s="1">
        <v>44326</v>
      </c>
      <c r="BJ1271" s="1">
        <v>44690</v>
      </c>
      <c r="BM1271">
        <v>40</v>
      </c>
      <c r="BN1271">
        <v>0</v>
      </c>
      <c r="BO1271">
        <v>8</v>
      </c>
      <c r="BP1271">
        <v>8</v>
      </c>
      <c r="BQ1271">
        <v>8</v>
      </c>
      <c r="BR1271">
        <v>8</v>
      </c>
      <c r="BS1271">
        <v>5</v>
      </c>
      <c r="BT1271">
        <v>3</v>
      </c>
      <c r="BU1271" t="str">
        <f>"8:30 AM"</f>
        <v>8:30 AM</v>
      </c>
      <c r="BV1271" t="str">
        <f>"5:30 PM"</f>
        <v>5:30 PM</v>
      </c>
      <c r="BW1271" t="s">
        <v>128</v>
      </c>
      <c r="BX1271">
        <v>0</v>
      </c>
      <c r="BY1271">
        <v>12</v>
      </c>
      <c r="BZ1271" t="s">
        <v>111</v>
      </c>
      <c r="CA1271">
        <v>0</v>
      </c>
      <c r="CB1271" s="2" t="s">
        <v>6519</v>
      </c>
      <c r="CC1271" t="s">
        <v>402</v>
      </c>
      <c r="CD1271" t="s">
        <v>403</v>
      </c>
      <c r="CE1271" t="s">
        <v>116</v>
      </c>
      <c r="CF1271" t="s">
        <v>117</v>
      </c>
      <c r="CG1271">
        <v>96950</v>
      </c>
      <c r="CH1271" s="3">
        <v>10.53</v>
      </c>
      <c r="CI1271" s="3">
        <v>10.53</v>
      </c>
      <c r="CJ1271" s="3">
        <v>15.8</v>
      </c>
      <c r="CK1271" s="3">
        <v>15.8</v>
      </c>
      <c r="CL1271" t="s">
        <v>132</v>
      </c>
      <c r="CN1271" t="s">
        <v>133</v>
      </c>
      <c r="CP1271" t="s">
        <v>111</v>
      </c>
      <c r="CQ1271" t="s">
        <v>134</v>
      </c>
      <c r="CR1271" t="s">
        <v>111</v>
      </c>
      <c r="CS1271" t="s">
        <v>134</v>
      </c>
      <c r="CT1271" t="s">
        <v>119</v>
      </c>
      <c r="CU1271" t="s">
        <v>134</v>
      </c>
      <c r="CV1271" t="s">
        <v>119</v>
      </c>
      <c r="CW1271" t="s">
        <v>418</v>
      </c>
      <c r="CX1271">
        <v>16703236877</v>
      </c>
      <c r="CY1271" t="s">
        <v>419</v>
      </c>
      <c r="CZ1271" t="s">
        <v>119</v>
      </c>
      <c r="DA1271" t="s">
        <v>134</v>
      </c>
      <c r="DB1271" t="s">
        <v>111</v>
      </c>
    </row>
    <row r="1272" spans="1:111" ht="15" customHeight="1" x14ac:dyDescent="0.25">
      <c r="A1272" t="s">
        <v>7465</v>
      </c>
      <c r="B1272" t="s">
        <v>109</v>
      </c>
      <c r="C1272" s="1">
        <v>44210.117528819443</v>
      </c>
      <c r="D1272" s="1">
        <v>44263</v>
      </c>
      <c r="E1272" t="s">
        <v>110</v>
      </c>
      <c r="G1272" t="s">
        <v>111</v>
      </c>
      <c r="H1272" t="s">
        <v>111</v>
      </c>
      <c r="I1272" t="s">
        <v>111</v>
      </c>
      <c r="J1272" t="s">
        <v>400</v>
      </c>
      <c r="K1272" t="s">
        <v>401</v>
      </c>
      <c r="L1272" t="s">
        <v>2084</v>
      </c>
      <c r="M1272" t="s">
        <v>403</v>
      </c>
      <c r="N1272" t="s">
        <v>116</v>
      </c>
      <c r="O1272" t="s">
        <v>117</v>
      </c>
      <c r="P1272">
        <v>96950</v>
      </c>
      <c r="Q1272" t="s">
        <v>118</v>
      </c>
      <c r="R1272" t="s">
        <v>404</v>
      </c>
      <c r="S1272">
        <v>16703236877</v>
      </c>
      <c r="U1272">
        <v>62161</v>
      </c>
      <c r="V1272" t="s">
        <v>120</v>
      </c>
      <c r="X1272" t="s">
        <v>405</v>
      </c>
      <c r="Y1272" t="s">
        <v>406</v>
      </c>
      <c r="Z1272" t="s">
        <v>407</v>
      </c>
      <c r="AA1272" t="s">
        <v>123</v>
      </c>
      <c r="AB1272" t="s">
        <v>408</v>
      </c>
      <c r="AD1272" t="s">
        <v>409</v>
      </c>
      <c r="AE1272" t="s">
        <v>410</v>
      </c>
      <c r="AF1272">
        <v>96931</v>
      </c>
      <c r="AG1272" t="s">
        <v>118</v>
      </c>
      <c r="AH1272" t="s">
        <v>404</v>
      </c>
      <c r="AI1272">
        <v>16716498746</v>
      </c>
      <c r="AJ1272">
        <v>203</v>
      </c>
      <c r="AK1272" t="s">
        <v>411</v>
      </c>
      <c r="BC1272" t="str">
        <f>"41-1012.00"</f>
        <v>41-1012.00</v>
      </c>
      <c r="BD1272" t="s">
        <v>7466</v>
      </c>
      <c r="BE1272" t="s">
        <v>7467</v>
      </c>
      <c r="BF1272" t="s">
        <v>7468</v>
      </c>
      <c r="BG1272">
        <v>3</v>
      </c>
      <c r="BI1272" s="1">
        <v>44326</v>
      </c>
      <c r="BJ1272" s="1">
        <v>44690</v>
      </c>
      <c r="BM1272">
        <v>40</v>
      </c>
      <c r="BN1272">
        <v>0</v>
      </c>
      <c r="BO1272">
        <v>8</v>
      </c>
      <c r="BP1272">
        <v>8</v>
      </c>
      <c r="BQ1272">
        <v>8</v>
      </c>
      <c r="BR1272">
        <v>8</v>
      </c>
      <c r="BS1272">
        <v>5</v>
      </c>
      <c r="BT1272">
        <v>3</v>
      </c>
      <c r="BU1272" t="str">
        <f>"8:30 AM"</f>
        <v>8:30 AM</v>
      </c>
      <c r="BV1272" t="str">
        <f>"5:30 PM"</f>
        <v>5:30 PM</v>
      </c>
      <c r="BW1272" t="s">
        <v>349</v>
      </c>
      <c r="BX1272">
        <v>0</v>
      </c>
      <c r="BY1272">
        <v>12</v>
      </c>
      <c r="BZ1272" t="s">
        <v>134</v>
      </c>
      <c r="CA1272">
        <v>3</v>
      </c>
      <c r="CB1272" t="s">
        <v>509</v>
      </c>
      <c r="CC1272" t="s">
        <v>3346</v>
      </c>
      <c r="CD1272" t="s">
        <v>403</v>
      </c>
      <c r="CE1272" t="s">
        <v>116</v>
      </c>
      <c r="CF1272" t="s">
        <v>117</v>
      </c>
      <c r="CG1272">
        <v>96950</v>
      </c>
      <c r="CH1272" s="3">
        <v>10.119999999999999</v>
      </c>
      <c r="CI1272" s="3">
        <v>10.119999999999999</v>
      </c>
      <c r="CJ1272" s="3">
        <v>15.18</v>
      </c>
      <c r="CK1272" s="3">
        <v>15.18</v>
      </c>
      <c r="CL1272" t="s">
        <v>132</v>
      </c>
      <c r="CN1272" t="s">
        <v>133</v>
      </c>
      <c r="CP1272" t="s">
        <v>111</v>
      </c>
      <c r="CQ1272" t="s">
        <v>134</v>
      </c>
      <c r="CR1272" t="s">
        <v>111</v>
      </c>
      <c r="CS1272" t="s">
        <v>134</v>
      </c>
      <c r="CT1272" t="s">
        <v>119</v>
      </c>
      <c r="CU1272" t="s">
        <v>134</v>
      </c>
      <c r="CV1272" t="s">
        <v>119</v>
      </c>
      <c r="CW1272" t="s">
        <v>2085</v>
      </c>
      <c r="CX1272">
        <v>16703236877</v>
      </c>
      <c r="CY1272" t="s">
        <v>419</v>
      </c>
      <c r="CZ1272" t="s">
        <v>119</v>
      </c>
      <c r="DA1272" t="s">
        <v>134</v>
      </c>
      <c r="DB1272" t="s">
        <v>111</v>
      </c>
    </row>
    <row r="1273" spans="1:111" ht="15" customHeight="1" x14ac:dyDescent="0.25">
      <c r="A1273" t="s">
        <v>6062</v>
      </c>
      <c r="B1273" t="s">
        <v>109</v>
      </c>
      <c r="C1273" s="1">
        <v>44210.118166898152</v>
      </c>
      <c r="D1273" s="1">
        <v>44264</v>
      </c>
      <c r="E1273" t="s">
        <v>110</v>
      </c>
      <c r="G1273" t="s">
        <v>111</v>
      </c>
      <c r="H1273" t="s">
        <v>111</v>
      </c>
      <c r="I1273" t="s">
        <v>111</v>
      </c>
      <c r="J1273" t="s">
        <v>400</v>
      </c>
      <c r="K1273" t="s">
        <v>401</v>
      </c>
      <c r="L1273" t="s">
        <v>402</v>
      </c>
      <c r="M1273" t="s">
        <v>403</v>
      </c>
      <c r="N1273" t="s">
        <v>116</v>
      </c>
      <c r="O1273" t="s">
        <v>117</v>
      </c>
      <c r="P1273">
        <v>96950</v>
      </c>
      <c r="Q1273" t="s">
        <v>118</v>
      </c>
      <c r="R1273" t="s">
        <v>404</v>
      </c>
      <c r="S1273">
        <v>16703236877</v>
      </c>
      <c r="U1273">
        <v>62161</v>
      </c>
      <c r="V1273" t="s">
        <v>120</v>
      </c>
      <c r="X1273" t="s">
        <v>405</v>
      </c>
      <c r="Y1273" t="s">
        <v>406</v>
      </c>
      <c r="Z1273" t="s">
        <v>407</v>
      </c>
      <c r="AA1273" t="s">
        <v>123</v>
      </c>
      <c r="AB1273" t="s">
        <v>408</v>
      </c>
      <c r="AD1273" t="s">
        <v>409</v>
      </c>
      <c r="AE1273" t="s">
        <v>410</v>
      </c>
      <c r="AF1273">
        <v>96931</v>
      </c>
      <c r="AG1273" t="s">
        <v>118</v>
      </c>
      <c r="AH1273" t="s">
        <v>404</v>
      </c>
      <c r="AI1273">
        <v>16716498746</v>
      </c>
      <c r="AJ1273">
        <v>203</v>
      </c>
      <c r="AK1273" t="s">
        <v>411</v>
      </c>
      <c r="BC1273" t="str">
        <f>"43-3031.00"</f>
        <v>43-3031.00</v>
      </c>
      <c r="BD1273" t="s">
        <v>176</v>
      </c>
      <c r="BE1273" t="s">
        <v>3107</v>
      </c>
      <c r="BF1273" t="s">
        <v>3108</v>
      </c>
      <c r="BG1273">
        <v>4</v>
      </c>
      <c r="BI1273" s="1">
        <v>44326</v>
      </c>
      <c r="BJ1273" s="1">
        <v>44690</v>
      </c>
      <c r="BM1273">
        <v>40</v>
      </c>
      <c r="BN1273">
        <v>0</v>
      </c>
      <c r="BO1273">
        <v>8</v>
      </c>
      <c r="BP1273">
        <v>8</v>
      </c>
      <c r="BQ1273">
        <v>8</v>
      </c>
      <c r="BR1273">
        <v>8</v>
      </c>
      <c r="BS1273">
        <v>5</v>
      </c>
      <c r="BT1273">
        <v>3</v>
      </c>
      <c r="BU1273" t="str">
        <f>"8:30 AM"</f>
        <v>8:30 AM</v>
      </c>
      <c r="BV1273" t="str">
        <f>"5:30 PM"</f>
        <v>5:30 PM</v>
      </c>
      <c r="BW1273" t="s">
        <v>162</v>
      </c>
      <c r="BX1273">
        <v>0</v>
      </c>
      <c r="BY1273">
        <v>12</v>
      </c>
      <c r="BZ1273" t="s">
        <v>111</v>
      </c>
      <c r="CA1273">
        <v>0</v>
      </c>
      <c r="CB1273" t="s">
        <v>1243</v>
      </c>
      <c r="CC1273" t="s">
        <v>402</v>
      </c>
      <c r="CD1273" t="s">
        <v>403</v>
      </c>
      <c r="CE1273" t="s">
        <v>116</v>
      </c>
      <c r="CF1273" t="s">
        <v>117</v>
      </c>
      <c r="CG1273">
        <v>96950</v>
      </c>
      <c r="CH1273" s="3">
        <v>9.49</v>
      </c>
      <c r="CI1273" s="3">
        <v>9.49</v>
      </c>
      <c r="CJ1273" s="3">
        <v>14.24</v>
      </c>
      <c r="CK1273" s="3">
        <v>14.24</v>
      </c>
      <c r="CL1273" t="s">
        <v>132</v>
      </c>
      <c r="CN1273" t="s">
        <v>133</v>
      </c>
      <c r="CP1273" t="s">
        <v>111</v>
      </c>
      <c r="CQ1273" t="s">
        <v>134</v>
      </c>
      <c r="CR1273" t="s">
        <v>111</v>
      </c>
      <c r="CS1273" t="s">
        <v>134</v>
      </c>
      <c r="CT1273" t="s">
        <v>119</v>
      </c>
      <c r="CU1273" t="s">
        <v>134</v>
      </c>
      <c r="CV1273" t="s">
        <v>119</v>
      </c>
      <c r="CW1273" t="s">
        <v>2085</v>
      </c>
      <c r="CX1273">
        <v>16703236877</v>
      </c>
      <c r="CY1273" t="s">
        <v>419</v>
      </c>
      <c r="CZ1273" t="s">
        <v>119</v>
      </c>
      <c r="DA1273" t="s">
        <v>134</v>
      </c>
      <c r="DB1273" t="s">
        <v>111</v>
      </c>
    </row>
    <row r="1274" spans="1:111" ht="15" customHeight="1" x14ac:dyDescent="0.25">
      <c r="A1274" t="s">
        <v>9594</v>
      </c>
      <c r="B1274" t="s">
        <v>109</v>
      </c>
      <c r="C1274" s="1">
        <v>44210.118885185184</v>
      </c>
      <c r="D1274" s="1">
        <v>44264</v>
      </c>
      <c r="E1274" t="s">
        <v>110</v>
      </c>
      <c r="G1274" t="s">
        <v>111</v>
      </c>
      <c r="H1274" t="s">
        <v>111</v>
      </c>
      <c r="I1274" t="s">
        <v>111</v>
      </c>
      <c r="J1274" t="s">
        <v>400</v>
      </c>
      <c r="K1274" t="s">
        <v>401</v>
      </c>
      <c r="L1274" t="s">
        <v>402</v>
      </c>
      <c r="M1274" t="s">
        <v>403</v>
      </c>
      <c r="N1274" t="s">
        <v>116</v>
      </c>
      <c r="O1274" t="s">
        <v>117</v>
      </c>
      <c r="P1274">
        <v>96950</v>
      </c>
      <c r="Q1274" t="s">
        <v>118</v>
      </c>
      <c r="R1274" t="s">
        <v>404</v>
      </c>
      <c r="S1274">
        <v>16703236877</v>
      </c>
      <c r="U1274">
        <v>62161</v>
      </c>
      <c r="V1274" t="s">
        <v>120</v>
      </c>
      <c r="X1274" t="s">
        <v>405</v>
      </c>
      <c r="Y1274" t="s">
        <v>406</v>
      </c>
      <c r="Z1274" t="s">
        <v>407</v>
      </c>
      <c r="AA1274" t="s">
        <v>123</v>
      </c>
      <c r="AB1274" t="s">
        <v>408</v>
      </c>
      <c r="AD1274" t="s">
        <v>409</v>
      </c>
      <c r="AE1274" t="s">
        <v>410</v>
      </c>
      <c r="AF1274">
        <v>96931</v>
      </c>
      <c r="AG1274" t="s">
        <v>118</v>
      </c>
      <c r="AH1274" t="s">
        <v>404</v>
      </c>
      <c r="AI1274">
        <v>16716498746</v>
      </c>
      <c r="AJ1274">
        <v>203</v>
      </c>
      <c r="AK1274" t="s">
        <v>411</v>
      </c>
      <c r="BC1274" t="str">
        <f>"43-6014.00"</f>
        <v>43-6014.00</v>
      </c>
      <c r="BD1274" t="s">
        <v>2414</v>
      </c>
      <c r="BE1274" t="s">
        <v>9595</v>
      </c>
      <c r="BF1274" t="s">
        <v>9596</v>
      </c>
      <c r="BG1274">
        <v>5</v>
      </c>
      <c r="BI1274" s="1">
        <v>44326</v>
      </c>
      <c r="BJ1274" s="1">
        <v>44690</v>
      </c>
      <c r="BM1274">
        <v>40</v>
      </c>
      <c r="BN1274">
        <v>0</v>
      </c>
      <c r="BO1274">
        <v>8</v>
      </c>
      <c r="BP1274">
        <v>8</v>
      </c>
      <c r="BQ1274">
        <v>8</v>
      </c>
      <c r="BR1274">
        <v>8</v>
      </c>
      <c r="BS1274">
        <v>5</v>
      </c>
      <c r="BT1274">
        <v>3</v>
      </c>
      <c r="BU1274" t="str">
        <f>"8:30 AM"</f>
        <v>8:30 AM</v>
      </c>
      <c r="BV1274" t="str">
        <f>"5:30 PM"</f>
        <v>5:30 PM</v>
      </c>
      <c r="BW1274" t="s">
        <v>128</v>
      </c>
      <c r="BX1274">
        <v>0</v>
      </c>
      <c r="BY1274">
        <v>6</v>
      </c>
      <c r="BZ1274" t="s">
        <v>111</v>
      </c>
      <c r="CA1274">
        <v>0</v>
      </c>
      <c r="CB1274" t="s">
        <v>509</v>
      </c>
      <c r="CC1274" t="s">
        <v>402</v>
      </c>
      <c r="CD1274" t="s">
        <v>403</v>
      </c>
      <c r="CE1274" t="s">
        <v>116</v>
      </c>
      <c r="CF1274" t="s">
        <v>117</v>
      </c>
      <c r="CG1274">
        <v>96950</v>
      </c>
      <c r="CH1274" s="3">
        <v>10.33</v>
      </c>
      <c r="CI1274" s="3">
        <v>10.33</v>
      </c>
      <c r="CJ1274" s="3">
        <v>15.5</v>
      </c>
      <c r="CK1274" s="3">
        <v>15.5</v>
      </c>
      <c r="CL1274" t="s">
        <v>132</v>
      </c>
      <c r="CN1274" t="s">
        <v>133</v>
      </c>
      <c r="CP1274" t="s">
        <v>111</v>
      </c>
      <c r="CQ1274" t="s">
        <v>134</v>
      </c>
      <c r="CR1274" t="s">
        <v>111</v>
      </c>
      <c r="CS1274" t="s">
        <v>134</v>
      </c>
      <c r="CT1274" t="s">
        <v>119</v>
      </c>
      <c r="CU1274" t="s">
        <v>134</v>
      </c>
      <c r="CV1274" t="s">
        <v>119</v>
      </c>
      <c r="CW1274" t="s">
        <v>9597</v>
      </c>
      <c r="CX1274">
        <v>16703236877</v>
      </c>
      <c r="CY1274" t="s">
        <v>419</v>
      </c>
      <c r="CZ1274" t="s">
        <v>119</v>
      </c>
      <c r="DA1274" t="s">
        <v>134</v>
      </c>
      <c r="DB1274" t="s">
        <v>111</v>
      </c>
    </row>
    <row r="1275" spans="1:111" ht="15" customHeight="1" x14ac:dyDescent="0.25">
      <c r="A1275" t="s">
        <v>6820</v>
      </c>
      <c r="B1275" t="s">
        <v>137</v>
      </c>
      <c r="C1275" s="1">
        <v>44210.291291435184</v>
      </c>
      <c r="D1275" s="1">
        <v>44245</v>
      </c>
      <c r="E1275" t="s">
        <v>110</v>
      </c>
      <c r="G1275" t="s">
        <v>134</v>
      </c>
      <c r="H1275" t="s">
        <v>134</v>
      </c>
      <c r="I1275" t="s">
        <v>111</v>
      </c>
      <c r="J1275" t="s">
        <v>4949</v>
      </c>
      <c r="K1275" t="s">
        <v>119</v>
      </c>
      <c r="L1275" t="s">
        <v>4950</v>
      </c>
      <c r="N1275" t="s">
        <v>6821</v>
      </c>
      <c r="O1275" t="s">
        <v>117</v>
      </c>
      <c r="P1275">
        <v>96950</v>
      </c>
      <c r="Q1275" t="s">
        <v>118</v>
      </c>
      <c r="R1275" t="s">
        <v>119</v>
      </c>
      <c r="S1275">
        <v>16702565473</v>
      </c>
      <c r="U1275">
        <v>611620</v>
      </c>
      <c r="V1275" t="s">
        <v>120</v>
      </c>
      <c r="X1275" t="s">
        <v>4952</v>
      </c>
      <c r="Y1275" t="s">
        <v>4953</v>
      </c>
      <c r="Z1275" t="s">
        <v>119</v>
      </c>
      <c r="AA1275" t="s">
        <v>342</v>
      </c>
      <c r="AB1275" t="s">
        <v>4950</v>
      </c>
      <c r="AD1275" t="s">
        <v>6821</v>
      </c>
      <c r="AE1275" t="s">
        <v>117</v>
      </c>
      <c r="AF1275">
        <v>96950</v>
      </c>
      <c r="AG1275" t="s">
        <v>118</v>
      </c>
      <c r="AH1275" t="s">
        <v>119</v>
      </c>
      <c r="AI1275">
        <v>16702565473</v>
      </c>
      <c r="AK1275" t="s">
        <v>4955</v>
      </c>
      <c r="BC1275" t="str">
        <f>"25-3021.00"</f>
        <v>25-3021.00</v>
      </c>
      <c r="BD1275" t="s">
        <v>1387</v>
      </c>
      <c r="BE1275" t="s">
        <v>6822</v>
      </c>
      <c r="BF1275" t="s">
        <v>6823</v>
      </c>
      <c r="BG1275">
        <v>1</v>
      </c>
      <c r="BH1275">
        <v>1</v>
      </c>
      <c r="BI1275" s="1">
        <v>44232</v>
      </c>
      <c r="BJ1275" s="1">
        <v>44469</v>
      </c>
      <c r="BK1275" s="1">
        <v>44245</v>
      </c>
      <c r="BL1275" s="1">
        <v>44469</v>
      </c>
      <c r="BM1275">
        <v>40</v>
      </c>
      <c r="BN1275">
        <v>0</v>
      </c>
      <c r="BO1275">
        <v>8</v>
      </c>
      <c r="BP1275">
        <v>8</v>
      </c>
      <c r="BQ1275">
        <v>8</v>
      </c>
      <c r="BR1275">
        <v>8</v>
      </c>
      <c r="BS1275">
        <v>8</v>
      </c>
      <c r="BT1275">
        <v>0</v>
      </c>
      <c r="BU1275" t="str">
        <f>"7:30 AM"</f>
        <v>7:30 AM</v>
      </c>
      <c r="BV1275" t="str">
        <f>"4:30 PM"</f>
        <v>4:30 PM</v>
      </c>
      <c r="BW1275" t="s">
        <v>128</v>
      </c>
      <c r="BX1275">
        <v>3</v>
      </c>
      <c r="BY1275">
        <v>24</v>
      </c>
      <c r="BZ1275" t="s">
        <v>111</v>
      </c>
      <c r="CA1275">
        <v>0</v>
      </c>
      <c r="CB1275" t="s">
        <v>6824</v>
      </c>
      <c r="CC1275" t="s">
        <v>4950</v>
      </c>
      <c r="CE1275" t="s">
        <v>6821</v>
      </c>
      <c r="CF1275" t="s">
        <v>117</v>
      </c>
      <c r="CG1275">
        <v>96950</v>
      </c>
      <c r="CH1275" s="3">
        <v>28.5</v>
      </c>
      <c r="CI1275" s="3">
        <v>28.5</v>
      </c>
      <c r="CJ1275" s="3">
        <v>42.75</v>
      </c>
      <c r="CK1275" s="3">
        <v>42.75</v>
      </c>
      <c r="CL1275" t="s">
        <v>132</v>
      </c>
      <c r="CM1275" t="s">
        <v>119</v>
      </c>
      <c r="CN1275" t="s">
        <v>133</v>
      </c>
      <c r="CP1275" t="s">
        <v>111</v>
      </c>
      <c r="CQ1275" t="s">
        <v>134</v>
      </c>
      <c r="CR1275" t="s">
        <v>134</v>
      </c>
      <c r="CS1275" t="s">
        <v>134</v>
      </c>
      <c r="CT1275" t="s">
        <v>134</v>
      </c>
      <c r="CU1275" t="s">
        <v>134</v>
      </c>
      <c r="CV1275" t="s">
        <v>134</v>
      </c>
      <c r="CW1275" t="s">
        <v>4959</v>
      </c>
      <c r="CX1275">
        <v>16702565473</v>
      </c>
      <c r="CY1275" t="s">
        <v>4955</v>
      </c>
      <c r="CZ1275" t="s">
        <v>119</v>
      </c>
      <c r="DA1275" t="s">
        <v>134</v>
      </c>
      <c r="DB1275" t="s">
        <v>111</v>
      </c>
    </row>
    <row r="1276" spans="1:111" ht="15" customHeight="1" x14ac:dyDescent="0.25">
      <c r="A1276" t="s">
        <v>7999</v>
      </c>
      <c r="B1276" t="s">
        <v>137</v>
      </c>
      <c r="C1276" s="1">
        <v>44210.829915162038</v>
      </c>
      <c r="D1276" s="1">
        <v>44245</v>
      </c>
      <c r="E1276" t="s">
        <v>110</v>
      </c>
      <c r="G1276" t="s">
        <v>134</v>
      </c>
      <c r="H1276" t="s">
        <v>111</v>
      </c>
      <c r="I1276" t="s">
        <v>111</v>
      </c>
      <c r="J1276" t="s">
        <v>8000</v>
      </c>
      <c r="L1276" t="s">
        <v>8001</v>
      </c>
      <c r="N1276" t="s">
        <v>154</v>
      </c>
      <c r="O1276" t="s">
        <v>117</v>
      </c>
      <c r="P1276">
        <v>96950</v>
      </c>
      <c r="Q1276" t="s">
        <v>118</v>
      </c>
      <c r="S1276">
        <v>16703220970</v>
      </c>
      <c r="U1276">
        <v>488510</v>
      </c>
      <c r="V1276" t="s">
        <v>120</v>
      </c>
      <c r="X1276" t="s">
        <v>8002</v>
      </c>
      <c r="Y1276" t="s">
        <v>8003</v>
      </c>
      <c r="Z1276" t="s">
        <v>944</v>
      </c>
      <c r="AA1276" t="s">
        <v>8004</v>
      </c>
      <c r="AB1276" t="s">
        <v>8001</v>
      </c>
      <c r="AD1276" t="s">
        <v>1827</v>
      </c>
      <c r="AE1276" t="s">
        <v>117</v>
      </c>
      <c r="AF1276">
        <v>96950</v>
      </c>
      <c r="AG1276" t="s">
        <v>118</v>
      </c>
      <c r="AI1276">
        <v>16703220970</v>
      </c>
      <c r="AK1276" t="s">
        <v>8005</v>
      </c>
      <c r="BC1276" t="str">
        <f>"43-3031.00"</f>
        <v>43-3031.00</v>
      </c>
      <c r="BD1276" t="s">
        <v>176</v>
      </c>
      <c r="BE1276" t="s">
        <v>8006</v>
      </c>
      <c r="BF1276" t="s">
        <v>6987</v>
      </c>
      <c r="BG1276">
        <v>1</v>
      </c>
      <c r="BH1276">
        <v>1</v>
      </c>
      <c r="BI1276" s="1">
        <v>44316</v>
      </c>
      <c r="BJ1276" s="1">
        <v>45411</v>
      </c>
      <c r="BK1276" s="1">
        <v>44316</v>
      </c>
      <c r="BL1276" s="1">
        <v>45411</v>
      </c>
      <c r="BM1276">
        <v>40</v>
      </c>
      <c r="BN1276">
        <v>0</v>
      </c>
      <c r="BO1276">
        <v>8</v>
      </c>
      <c r="BP1276">
        <v>8</v>
      </c>
      <c r="BQ1276">
        <v>8</v>
      </c>
      <c r="BR1276">
        <v>8</v>
      </c>
      <c r="BS1276">
        <v>8</v>
      </c>
      <c r="BT1276">
        <v>0</v>
      </c>
      <c r="BU1276" t="str">
        <f>"8:00 AM"</f>
        <v>8:00 AM</v>
      </c>
      <c r="BV1276" t="str">
        <f>"5:00 PM"</f>
        <v>5:00 PM</v>
      </c>
      <c r="BW1276" t="s">
        <v>349</v>
      </c>
      <c r="BX1276">
        <v>0</v>
      </c>
      <c r="BY1276">
        <v>24</v>
      </c>
      <c r="BZ1276" t="s">
        <v>111</v>
      </c>
      <c r="CA1276">
        <v>0</v>
      </c>
      <c r="CB1276" t="s">
        <v>8007</v>
      </c>
      <c r="CC1276" t="s">
        <v>8008</v>
      </c>
      <c r="CD1276" t="s">
        <v>8009</v>
      </c>
      <c r="CE1276" t="s">
        <v>116</v>
      </c>
      <c r="CF1276" t="s">
        <v>117</v>
      </c>
      <c r="CG1276">
        <v>96950</v>
      </c>
      <c r="CH1276" s="3">
        <v>9.49</v>
      </c>
      <c r="CI1276" s="3">
        <v>13.25</v>
      </c>
      <c r="CJ1276" s="3">
        <v>0</v>
      </c>
      <c r="CK1276" s="3">
        <v>0</v>
      </c>
      <c r="CL1276" t="s">
        <v>132</v>
      </c>
      <c r="CM1276" t="s">
        <v>8010</v>
      </c>
      <c r="CN1276" t="s">
        <v>133</v>
      </c>
      <c r="CP1276" t="s">
        <v>111</v>
      </c>
      <c r="CQ1276" t="s">
        <v>134</v>
      </c>
      <c r="CR1276" t="s">
        <v>111</v>
      </c>
      <c r="CS1276" t="s">
        <v>111</v>
      </c>
      <c r="CT1276" t="s">
        <v>119</v>
      </c>
      <c r="CU1276" t="s">
        <v>134</v>
      </c>
      <c r="CV1276" t="s">
        <v>119</v>
      </c>
      <c r="CW1276" t="s">
        <v>8011</v>
      </c>
      <c r="CX1276">
        <v>16703220970</v>
      </c>
      <c r="CY1276" t="s">
        <v>8005</v>
      </c>
      <c r="CZ1276" t="s">
        <v>8012</v>
      </c>
      <c r="DA1276" t="s">
        <v>134</v>
      </c>
      <c r="DB1276" t="s">
        <v>111</v>
      </c>
    </row>
    <row r="1277" spans="1:111" ht="15" customHeight="1" x14ac:dyDescent="0.25">
      <c r="A1277" t="s">
        <v>6234</v>
      </c>
      <c r="B1277" t="s">
        <v>137</v>
      </c>
      <c r="C1277" s="1">
        <v>44211.055116087962</v>
      </c>
      <c r="D1277" s="1">
        <v>44250</v>
      </c>
      <c r="E1277" t="s">
        <v>138</v>
      </c>
      <c r="F1277" s="1">
        <v>44255.791666666664</v>
      </c>
      <c r="G1277" t="s">
        <v>111</v>
      </c>
      <c r="H1277" t="s">
        <v>111</v>
      </c>
      <c r="I1277" t="s">
        <v>111</v>
      </c>
      <c r="J1277" t="s">
        <v>6235</v>
      </c>
      <c r="K1277" t="s">
        <v>268</v>
      </c>
      <c r="L1277" t="s">
        <v>6236</v>
      </c>
      <c r="M1277" t="s">
        <v>6237</v>
      </c>
      <c r="N1277" t="s">
        <v>154</v>
      </c>
      <c r="O1277" t="s">
        <v>117</v>
      </c>
      <c r="P1277">
        <v>96950</v>
      </c>
      <c r="Q1277" t="s">
        <v>118</v>
      </c>
      <c r="R1277" t="s">
        <v>268</v>
      </c>
      <c r="S1277">
        <v>16702357011</v>
      </c>
      <c r="T1277">
        <v>0</v>
      </c>
      <c r="U1277">
        <v>5621</v>
      </c>
      <c r="V1277" t="s">
        <v>120</v>
      </c>
      <c r="X1277" t="s">
        <v>1289</v>
      </c>
      <c r="Y1277" t="s">
        <v>6238</v>
      </c>
      <c r="Z1277" t="s">
        <v>2021</v>
      </c>
      <c r="AA1277" t="s">
        <v>789</v>
      </c>
      <c r="AB1277" t="s">
        <v>6236</v>
      </c>
      <c r="AC1277" t="s">
        <v>6237</v>
      </c>
      <c r="AD1277" t="s">
        <v>116</v>
      </c>
      <c r="AE1277" t="s">
        <v>117</v>
      </c>
      <c r="AF1277">
        <v>96950</v>
      </c>
      <c r="AG1277" t="s">
        <v>118</v>
      </c>
      <c r="AH1277" t="s">
        <v>509</v>
      </c>
      <c r="AI1277">
        <v>16702357011</v>
      </c>
      <c r="AJ1277">
        <v>0</v>
      </c>
      <c r="AK1277" t="s">
        <v>6239</v>
      </c>
      <c r="BC1277" t="str">
        <f>"49-3023.01"</f>
        <v>49-3023.01</v>
      </c>
      <c r="BD1277" t="s">
        <v>451</v>
      </c>
      <c r="BE1277" t="s">
        <v>6240</v>
      </c>
      <c r="BF1277" t="s">
        <v>4645</v>
      </c>
      <c r="BG1277">
        <v>1</v>
      </c>
      <c r="BH1277">
        <v>1</v>
      </c>
      <c r="BI1277" s="1">
        <v>44257</v>
      </c>
      <c r="BJ1277" s="1">
        <v>44621</v>
      </c>
      <c r="BK1277" s="1">
        <v>44257</v>
      </c>
      <c r="BL1277" s="1">
        <v>44621</v>
      </c>
      <c r="BM1277">
        <v>35</v>
      </c>
      <c r="BN1277">
        <v>0</v>
      </c>
      <c r="BO1277">
        <v>7</v>
      </c>
      <c r="BP1277">
        <v>7</v>
      </c>
      <c r="BQ1277">
        <v>7</v>
      </c>
      <c r="BR1277">
        <v>7</v>
      </c>
      <c r="BS1277">
        <v>7</v>
      </c>
      <c r="BT1277">
        <v>0</v>
      </c>
      <c r="BU1277" t="str">
        <f>"8:00 AM"</f>
        <v>8:00 AM</v>
      </c>
      <c r="BV1277" t="str">
        <f>"4:00 PM"</f>
        <v>4:00 PM</v>
      </c>
      <c r="BW1277" t="s">
        <v>128</v>
      </c>
      <c r="BX1277">
        <v>0</v>
      </c>
      <c r="BY1277">
        <v>12</v>
      </c>
      <c r="BZ1277" t="s">
        <v>111</v>
      </c>
      <c r="CA1277">
        <v>0</v>
      </c>
      <c r="CB1277" t="s">
        <v>6241</v>
      </c>
      <c r="CC1277" t="s">
        <v>6236</v>
      </c>
      <c r="CD1277" t="s">
        <v>6237</v>
      </c>
      <c r="CE1277" t="s">
        <v>154</v>
      </c>
      <c r="CF1277" t="s">
        <v>117</v>
      </c>
      <c r="CG1277">
        <v>96950</v>
      </c>
      <c r="CH1277" s="3">
        <v>8.75</v>
      </c>
      <c r="CI1277" s="3">
        <v>8.75</v>
      </c>
      <c r="CL1277" t="s">
        <v>132</v>
      </c>
      <c r="CN1277" t="s">
        <v>133</v>
      </c>
      <c r="CP1277" t="s">
        <v>111</v>
      </c>
      <c r="CQ1277" t="s">
        <v>134</v>
      </c>
      <c r="CR1277" t="s">
        <v>111</v>
      </c>
      <c r="CS1277" t="s">
        <v>111</v>
      </c>
      <c r="CT1277" t="s">
        <v>119</v>
      </c>
      <c r="CU1277" t="s">
        <v>134</v>
      </c>
      <c r="CV1277" t="s">
        <v>119</v>
      </c>
      <c r="CW1277" t="s">
        <v>119</v>
      </c>
      <c r="CX1277">
        <v>16702357011</v>
      </c>
      <c r="CY1277" t="s">
        <v>6239</v>
      </c>
      <c r="CZ1277" t="s">
        <v>1178</v>
      </c>
      <c r="DA1277" t="s">
        <v>134</v>
      </c>
      <c r="DB1277" t="s">
        <v>111</v>
      </c>
    </row>
    <row r="1278" spans="1:111" ht="15" customHeight="1" x14ac:dyDescent="0.25">
      <c r="A1278" t="s">
        <v>3847</v>
      </c>
      <c r="B1278" t="s">
        <v>109</v>
      </c>
      <c r="C1278" s="1">
        <v>44211.1602369213</v>
      </c>
      <c r="D1278" s="1">
        <v>44264</v>
      </c>
      <c r="E1278" t="s">
        <v>110</v>
      </c>
      <c r="G1278" t="s">
        <v>111</v>
      </c>
      <c r="H1278" t="s">
        <v>111</v>
      </c>
      <c r="I1278" t="s">
        <v>111</v>
      </c>
      <c r="J1278" t="s">
        <v>810</v>
      </c>
      <c r="L1278" t="s">
        <v>811</v>
      </c>
      <c r="N1278" t="s">
        <v>154</v>
      </c>
      <c r="O1278" t="s">
        <v>117</v>
      </c>
      <c r="P1278">
        <v>96950</v>
      </c>
      <c r="Q1278" t="s">
        <v>118</v>
      </c>
      <c r="S1278">
        <v>16702330020</v>
      </c>
      <c r="U1278">
        <v>2362</v>
      </c>
      <c r="V1278" t="s">
        <v>120</v>
      </c>
      <c r="X1278" t="s">
        <v>812</v>
      </c>
      <c r="Y1278" t="s">
        <v>813</v>
      </c>
      <c r="AA1278" t="s">
        <v>814</v>
      </c>
      <c r="AB1278" t="s">
        <v>811</v>
      </c>
      <c r="AD1278" t="s">
        <v>154</v>
      </c>
      <c r="AE1278" t="s">
        <v>117</v>
      </c>
      <c r="AF1278">
        <v>96950</v>
      </c>
      <c r="AG1278" t="s">
        <v>118</v>
      </c>
      <c r="AI1278">
        <v>16702330020</v>
      </c>
      <c r="AK1278" t="s">
        <v>815</v>
      </c>
      <c r="BC1278" t="str">
        <f>"51-9031.00"</f>
        <v>51-9031.00</v>
      </c>
      <c r="BD1278" t="s">
        <v>3848</v>
      </c>
      <c r="BE1278" t="s">
        <v>3849</v>
      </c>
      <c r="BF1278" t="s">
        <v>3848</v>
      </c>
      <c r="BG1278">
        <v>20</v>
      </c>
      <c r="BI1278" s="1">
        <v>44242</v>
      </c>
      <c r="BJ1278" s="1">
        <v>44469</v>
      </c>
      <c r="BM1278">
        <v>40</v>
      </c>
      <c r="BN1278">
        <v>0</v>
      </c>
      <c r="BO1278">
        <v>8</v>
      </c>
      <c r="BP1278">
        <v>8</v>
      </c>
      <c r="BQ1278">
        <v>8</v>
      </c>
      <c r="BR1278">
        <v>8</v>
      </c>
      <c r="BS1278">
        <v>8</v>
      </c>
      <c r="BT1278">
        <v>0</v>
      </c>
      <c r="BU1278" t="str">
        <f>"9:00 AM"</f>
        <v>9:00 AM</v>
      </c>
      <c r="BV1278" t="str">
        <f>"6:00 PM"</f>
        <v>6:00 PM</v>
      </c>
      <c r="BW1278" t="s">
        <v>128</v>
      </c>
      <c r="BX1278">
        <v>0</v>
      </c>
      <c r="BY1278">
        <v>3</v>
      </c>
      <c r="BZ1278" t="s">
        <v>111</v>
      </c>
      <c r="CA1278">
        <v>0</v>
      </c>
      <c r="CB1278" s="2" t="s">
        <v>3850</v>
      </c>
      <c r="CC1278" t="s">
        <v>820</v>
      </c>
      <c r="CD1278" t="s">
        <v>154</v>
      </c>
      <c r="CE1278" t="s">
        <v>821</v>
      </c>
      <c r="CF1278" t="s">
        <v>117</v>
      </c>
      <c r="CG1278">
        <v>96950</v>
      </c>
      <c r="CH1278" s="3">
        <v>9.81</v>
      </c>
      <c r="CI1278" s="3">
        <v>9.81</v>
      </c>
      <c r="CJ1278" s="3">
        <v>14.71</v>
      </c>
      <c r="CK1278" s="3">
        <v>14.71</v>
      </c>
      <c r="CL1278" t="s">
        <v>132</v>
      </c>
      <c r="CM1278" t="s">
        <v>119</v>
      </c>
      <c r="CN1278" t="s">
        <v>133</v>
      </c>
      <c r="CP1278" t="s">
        <v>111</v>
      </c>
      <c r="CQ1278" t="s">
        <v>134</v>
      </c>
      <c r="CR1278" t="s">
        <v>111</v>
      </c>
      <c r="CS1278" t="s">
        <v>134</v>
      </c>
      <c r="CT1278" t="s">
        <v>119</v>
      </c>
      <c r="CU1278" t="s">
        <v>134</v>
      </c>
      <c r="CV1278" t="s">
        <v>119</v>
      </c>
      <c r="CW1278" t="s">
        <v>119</v>
      </c>
      <c r="CX1278">
        <v>16702330020</v>
      </c>
      <c r="CY1278" t="s">
        <v>815</v>
      </c>
      <c r="CZ1278" t="s">
        <v>119</v>
      </c>
      <c r="DA1278" t="s">
        <v>134</v>
      </c>
      <c r="DB1278" t="s">
        <v>111</v>
      </c>
    </row>
    <row r="1279" spans="1:111" ht="15" customHeight="1" x14ac:dyDescent="0.25">
      <c r="A1279" t="s">
        <v>809</v>
      </c>
      <c r="B1279" t="s">
        <v>109</v>
      </c>
      <c r="C1279" s="1">
        <v>44211.181382523151</v>
      </c>
      <c r="D1279" s="1">
        <v>44265</v>
      </c>
      <c r="E1279" t="s">
        <v>110</v>
      </c>
      <c r="G1279" t="s">
        <v>111</v>
      </c>
      <c r="H1279" t="s">
        <v>111</v>
      </c>
      <c r="I1279" t="s">
        <v>111</v>
      </c>
      <c r="J1279" t="s">
        <v>810</v>
      </c>
      <c r="L1279" t="s">
        <v>811</v>
      </c>
      <c r="N1279" t="s">
        <v>154</v>
      </c>
      <c r="O1279" t="s">
        <v>117</v>
      </c>
      <c r="P1279">
        <v>96950</v>
      </c>
      <c r="Q1279" t="s">
        <v>118</v>
      </c>
      <c r="S1279">
        <v>16702330020</v>
      </c>
      <c r="U1279">
        <v>2362</v>
      </c>
      <c r="V1279" t="s">
        <v>120</v>
      </c>
      <c r="X1279" t="s">
        <v>812</v>
      </c>
      <c r="Y1279" t="s">
        <v>813</v>
      </c>
      <c r="AA1279" t="s">
        <v>814</v>
      </c>
      <c r="AB1279" t="s">
        <v>811</v>
      </c>
      <c r="AD1279" t="s">
        <v>154</v>
      </c>
      <c r="AE1279" t="s">
        <v>117</v>
      </c>
      <c r="AF1279">
        <v>96950</v>
      </c>
      <c r="AG1279" t="s">
        <v>118</v>
      </c>
      <c r="AI1279">
        <v>16702330020</v>
      </c>
      <c r="AK1279" t="s">
        <v>815</v>
      </c>
      <c r="BC1279" t="str">
        <f>"49-9021.01"</f>
        <v>49-9021.01</v>
      </c>
      <c r="BD1279" t="s">
        <v>816</v>
      </c>
      <c r="BE1279" t="s">
        <v>817</v>
      </c>
      <c r="BF1279" t="s">
        <v>818</v>
      </c>
      <c r="BG1279">
        <v>20</v>
      </c>
      <c r="BI1279" s="1">
        <v>44242</v>
      </c>
      <c r="BJ1279" s="1">
        <v>44469</v>
      </c>
      <c r="BM1279">
        <v>40</v>
      </c>
      <c r="BN1279">
        <v>0</v>
      </c>
      <c r="BO1279">
        <v>8</v>
      </c>
      <c r="BP1279">
        <v>8</v>
      </c>
      <c r="BQ1279">
        <v>8</v>
      </c>
      <c r="BR1279">
        <v>8</v>
      </c>
      <c r="BS1279">
        <v>8</v>
      </c>
      <c r="BT1279">
        <v>0</v>
      </c>
      <c r="BU1279" t="str">
        <f>"9:00 AM"</f>
        <v>9:00 AM</v>
      </c>
      <c r="BV1279" t="str">
        <f>"6:00 PM"</f>
        <v>6:00 PM</v>
      </c>
      <c r="BW1279" t="s">
        <v>128</v>
      </c>
      <c r="BX1279">
        <v>0</v>
      </c>
      <c r="BY1279">
        <v>24</v>
      </c>
      <c r="BZ1279" t="s">
        <v>111</v>
      </c>
      <c r="CA1279">
        <v>0</v>
      </c>
      <c r="CB1279" s="2" t="s">
        <v>819</v>
      </c>
      <c r="CC1279" t="s">
        <v>820</v>
      </c>
      <c r="CD1279" t="s">
        <v>154</v>
      </c>
      <c r="CE1279" t="s">
        <v>821</v>
      </c>
      <c r="CF1279" t="s">
        <v>117</v>
      </c>
      <c r="CG1279">
        <v>96950</v>
      </c>
      <c r="CH1279" s="3">
        <v>9.0299999999999994</v>
      </c>
      <c r="CI1279" s="3">
        <v>9.0299999999999994</v>
      </c>
      <c r="CJ1279" s="3">
        <v>13.54</v>
      </c>
      <c r="CK1279" s="3">
        <v>13.54</v>
      </c>
      <c r="CL1279" t="s">
        <v>132</v>
      </c>
      <c r="CM1279" t="s">
        <v>119</v>
      </c>
      <c r="CN1279" t="s">
        <v>133</v>
      </c>
      <c r="CP1279" t="s">
        <v>111</v>
      </c>
      <c r="CQ1279" t="s">
        <v>134</v>
      </c>
      <c r="CR1279" t="s">
        <v>111</v>
      </c>
      <c r="CS1279" t="s">
        <v>134</v>
      </c>
      <c r="CT1279" t="s">
        <v>119</v>
      </c>
      <c r="CU1279" t="s">
        <v>134</v>
      </c>
      <c r="CV1279" t="s">
        <v>119</v>
      </c>
      <c r="CW1279" t="s">
        <v>119</v>
      </c>
      <c r="CX1279">
        <v>16702330020</v>
      </c>
      <c r="CY1279" t="s">
        <v>815</v>
      </c>
      <c r="CZ1279" t="s">
        <v>119</v>
      </c>
      <c r="DA1279" t="s">
        <v>134</v>
      </c>
      <c r="DB1279" t="s">
        <v>111</v>
      </c>
    </row>
    <row r="1280" spans="1:111" ht="15" customHeight="1" x14ac:dyDescent="0.25">
      <c r="A1280" t="s">
        <v>9576</v>
      </c>
      <c r="B1280" t="s">
        <v>109</v>
      </c>
      <c r="C1280" s="1">
        <v>44211.19852928241</v>
      </c>
      <c r="D1280" s="1">
        <v>44265</v>
      </c>
      <c r="E1280" t="s">
        <v>110</v>
      </c>
      <c r="G1280" t="s">
        <v>111</v>
      </c>
      <c r="H1280" t="s">
        <v>111</v>
      </c>
      <c r="I1280" t="s">
        <v>111</v>
      </c>
      <c r="J1280" t="s">
        <v>810</v>
      </c>
      <c r="L1280" t="s">
        <v>811</v>
      </c>
      <c r="N1280" t="s">
        <v>154</v>
      </c>
      <c r="O1280" t="s">
        <v>117</v>
      </c>
      <c r="P1280">
        <v>96950</v>
      </c>
      <c r="Q1280" t="s">
        <v>118</v>
      </c>
      <c r="S1280">
        <v>16702330020</v>
      </c>
      <c r="U1280">
        <v>2362</v>
      </c>
      <c r="V1280" t="s">
        <v>120</v>
      </c>
      <c r="X1280" t="s">
        <v>812</v>
      </c>
      <c r="Y1280" t="s">
        <v>813</v>
      </c>
      <c r="AA1280" t="s">
        <v>814</v>
      </c>
      <c r="AB1280" t="s">
        <v>811</v>
      </c>
      <c r="AD1280" t="s">
        <v>154</v>
      </c>
      <c r="AE1280" t="s">
        <v>117</v>
      </c>
      <c r="AF1280">
        <v>96950</v>
      </c>
      <c r="AG1280" t="s">
        <v>118</v>
      </c>
      <c r="AI1280">
        <v>16702330020</v>
      </c>
      <c r="AK1280" t="s">
        <v>815</v>
      </c>
      <c r="BC1280" t="str">
        <f>"53-7062.00"</f>
        <v>53-7062.00</v>
      </c>
      <c r="BD1280" t="s">
        <v>9577</v>
      </c>
      <c r="BE1280" t="s">
        <v>9578</v>
      </c>
      <c r="BF1280" t="s">
        <v>9577</v>
      </c>
      <c r="BG1280">
        <v>20</v>
      </c>
      <c r="BI1280" s="1">
        <v>44242</v>
      </c>
      <c r="BJ1280" s="1">
        <v>44469</v>
      </c>
      <c r="BM1280">
        <v>40</v>
      </c>
      <c r="BN1280">
        <v>0</v>
      </c>
      <c r="BO1280">
        <v>8</v>
      </c>
      <c r="BP1280">
        <v>8</v>
      </c>
      <c r="BQ1280">
        <v>8</v>
      </c>
      <c r="BR1280">
        <v>8</v>
      </c>
      <c r="BS1280">
        <v>8</v>
      </c>
      <c r="BT1280">
        <v>0</v>
      </c>
      <c r="BU1280" t="str">
        <f>"9:00 AM"</f>
        <v>9:00 AM</v>
      </c>
      <c r="BV1280" t="str">
        <f>"6:00 PM"</f>
        <v>6:00 PM</v>
      </c>
      <c r="BW1280" t="s">
        <v>128</v>
      </c>
      <c r="BX1280">
        <v>0</v>
      </c>
      <c r="BY1280">
        <v>12</v>
      </c>
      <c r="BZ1280" t="s">
        <v>111</v>
      </c>
      <c r="CA1280">
        <v>0</v>
      </c>
      <c r="CB1280" s="2" t="s">
        <v>9579</v>
      </c>
      <c r="CC1280" t="s">
        <v>820</v>
      </c>
      <c r="CD1280" t="s">
        <v>154</v>
      </c>
      <c r="CE1280" t="s">
        <v>821</v>
      </c>
      <c r="CF1280" t="s">
        <v>117</v>
      </c>
      <c r="CG1280">
        <v>96950</v>
      </c>
      <c r="CH1280" s="3">
        <v>8.19</v>
      </c>
      <c r="CI1280" s="3">
        <v>8.19</v>
      </c>
      <c r="CJ1280" s="3">
        <v>12.28</v>
      </c>
      <c r="CK1280" s="3">
        <v>12.28</v>
      </c>
      <c r="CL1280" t="s">
        <v>132</v>
      </c>
      <c r="CM1280" t="s">
        <v>119</v>
      </c>
      <c r="CN1280" t="s">
        <v>133</v>
      </c>
      <c r="CP1280" t="s">
        <v>111</v>
      </c>
      <c r="CQ1280" t="s">
        <v>134</v>
      </c>
      <c r="CR1280" t="s">
        <v>111</v>
      </c>
      <c r="CS1280" t="s">
        <v>134</v>
      </c>
      <c r="CT1280" t="s">
        <v>119</v>
      </c>
      <c r="CU1280" t="s">
        <v>134</v>
      </c>
      <c r="CV1280" t="s">
        <v>119</v>
      </c>
      <c r="CW1280" t="s">
        <v>119</v>
      </c>
      <c r="CX1280">
        <v>16702330020</v>
      </c>
      <c r="CY1280" t="s">
        <v>815</v>
      </c>
      <c r="CZ1280" t="s">
        <v>119</v>
      </c>
      <c r="DA1280" t="s">
        <v>134</v>
      </c>
      <c r="DB1280" t="s">
        <v>111</v>
      </c>
    </row>
    <row r="1281" spans="1:111" ht="15" customHeight="1" x14ac:dyDescent="0.25">
      <c r="A1281" t="s">
        <v>4179</v>
      </c>
      <c r="B1281" t="s">
        <v>137</v>
      </c>
      <c r="C1281" s="1">
        <v>44214.79512800926</v>
      </c>
      <c r="D1281" s="1">
        <v>44251</v>
      </c>
      <c r="E1281" t="s">
        <v>110</v>
      </c>
      <c r="G1281" t="s">
        <v>134</v>
      </c>
      <c r="H1281" t="s">
        <v>111</v>
      </c>
      <c r="I1281" t="s">
        <v>111</v>
      </c>
      <c r="J1281" t="s">
        <v>1087</v>
      </c>
      <c r="K1281" t="s">
        <v>1088</v>
      </c>
      <c r="L1281" t="s">
        <v>1089</v>
      </c>
      <c r="M1281" t="s">
        <v>4180</v>
      </c>
      <c r="N1281" t="s">
        <v>154</v>
      </c>
      <c r="O1281" t="s">
        <v>117</v>
      </c>
      <c r="P1281">
        <v>96950</v>
      </c>
      <c r="Q1281" t="s">
        <v>118</v>
      </c>
      <c r="S1281">
        <v>16702342902</v>
      </c>
      <c r="T1281">
        <v>128</v>
      </c>
      <c r="U1281">
        <v>62111</v>
      </c>
      <c r="V1281" t="s">
        <v>120</v>
      </c>
      <c r="X1281" t="s">
        <v>1091</v>
      </c>
      <c r="Y1281" t="s">
        <v>4181</v>
      </c>
      <c r="Z1281" t="s">
        <v>1093</v>
      </c>
      <c r="AA1281" t="s">
        <v>1094</v>
      </c>
      <c r="AB1281" t="s">
        <v>1089</v>
      </c>
      <c r="AC1281" t="s">
        <v>4180</v>
      </c>
      <c r="AD1281" t="s">
        <v>154</v>
      </c>
      <c r="AE1281" t="s">
        <v>117</v>
      </c>
      <c r="AF1281">
        <v>96950</v>
      </c>
      <c r="AG1281" t="s">
        <v>118</v>
      </c>
      <c r="AI1281">
        <v>16702342902</v>
      </c>
      <c r="AJ1281">
        <v>128</v>
      </c>
      <c r="AK1281" t="s">
        <v>1096</v>
      </c>
      <c r="BC1281" t="str">
        <f>"29-2099.06"</f>
        <v>29-2099.06</v>
      </c>
      <c r="BD1281" t="s">
        <v>1097</v>
      </c>
      <c r="BE1281" t="s">
        <v>4182</v>
      </c>
      <c r="BF1281" t="s">
        <v>693</v>
      </c>
      <c r="BG1281">
        <v>2</v>
      </c>
      <c r="BH1281">
        <v>2</v>
      </c>
      <c r="BI1281" s="1">
        <v>44215</v>
      </c>
      <c r="BJ1281" s="1">
        <v>44469</v>
      </c>
      <c r="BK1281" s="1">
        <v>44251</v>
      </c>
      <c r="BL1281" s="1">
        <v>44469</v>
      </c>
      <c r="BM1281">
        <v>48</v>
      </c>
      <c r="BN1281">
        <v>0</v>
      </c>
      <c r="BO1281">
        <v>8</v>
      </c>
      <c r="BP1281">
        <v>8</v>
      </c>
      <c r="BQ1281">
        <v>8</v>
      </c>
      <c r="BR1281">
        <v>8</v>
      </c>
      <c r="BS1281">
        <v>8</v>
      </c>
      <c r="BT1281">
        <v>8</v>
      </c>
      <c r="BU1281" t="str">
        <f>"8:00 AM"</f>
        <v>8:00 AM</v>
      </c>
      <c r="BV1281" t="str">
        <f>"5:00 PM"</f>
        <v>5:00 PM</v>
      </c>
      <c r="BW1281" t="s">
        <v>349</v>
      </c>
      <c r="BX1281">
        <v>0</v>
      </c>
      <c r="BY1281">
        <v>6</v>
      </c>
      <c r="BZ1281" t="s">
        <v>111</v>
      </c>
      <c r="CA1281">
        <v>0</v>
      </c>
      <c r="CB1281" t="s">
        <v>4183</v>
      </c>
      <c r="CC1281" t="s">
        <v>1101</v>
      </c>
      <c r="CE1281" t="s">
        <v>154</v>
      </c>
      <c r="CF1281" t="s">
        <v>117</v>
      </c>
      <c r="CG1281">
        <v>96950</v>
      </c>
      <c r="CH1281" s="3">
        <v>15.24</v>
      </c>
      <c r="CI1281" s="3">
        <v>15.24</v>
      </c>
      <c r="CJ1281" s="3">
        <v>22.86</v>
      </c>
      <c r="CK1281" s="3">
        <v>22.86</v>
      </c>
      <c r="CL1281" t="s">
        <v>132</v>
      </c>
      <c r="CM1281" t="s">
        <v>119</v>
      </c>
      <c r="CN1281" t="s">
        <v>133</v>
      </c>
      <c r="CP1281" t="s">
        <v>111</v>
      </c>
      <c r="CQ1281" t="s">
        <v>134</v>
      </c>
      <c r="CR1281" t="s">
        <v>111</v>
      </c>
      <c r="CS1281" t="s">
        <v>134</v>
      </c>
      <c r="CT1281" t="s">
        <v>119</v>
      </c>
      <c r="CU1281" t="s">
        <v>119</v>
      </c>
      <c r="CV1281" t="s">
        <v>119</v>
      </c>
      <c r="CW1281" t="s">
        <v>4184</v>
      </c>
      <c r="CX1281">
        <v>16702342902</v>
      </c>
      <c r="CY1281" t="s">
        <v>1096</v>
      </c>
      <c r="CZ1281" t="s">
        <v>119</v>
      </c>
      <c r="DA1281" t="s">
        <v>134</v>
      </c>
      <c r="DB1281" t="s">
        <v>111</v>
      </c>
    </row>
    <row r="1282" spans="1:111" ht="15" customHeight="1" x14ac:dyDescent="0.25">
      <c r="A1282" t="s">
        <v>7418</v>
      </c>
      <c r="B1282" t="s">
        <v>137</v>
      </c>
      <c r="C1282" s="1">
        <v>44214.857082986113</v>
      </c>
      <c r="D1282" s="1">
        <v>44245</v>
      </c>
      <c r="E1282" t="s">
        <v>110</v>
      </c>
      <c r="G1282" t="s">
        <v>134</v>
      </c>
      <c r="H1282" t="s">
        <v>111</v>
      </c>
      <c r="I1282" t="s">
        <v>111</v>
      </c>
      <c r="J1282" t="s">
        <v>7419</v>
      </c>
      <c r="K1282" t="s">
        <v>7420</v>
      </c>
      <c r="L1282" t="s">
        <v>7421</v>
      </c>
      <c r="M1282" t="s">
        <v>7422</v>
      </c>
      <c r="N1282" t="s">
        <v>116</v>
      </c>
      <c r="O1282" t="s">
        <v>117</v>
      </c>
      <c r="P1282">
        <v>96950</v>
      </c>
      <c r="Q1282" t="s">
        <v>118</v>
      </c>
      <c r="S1282">
        <v>16703222706</v>
      </c>
      <c r="U1282">
        <v>424410</v>
      </c>
      <c r="V1282" t="s">
        <v>120</v>
      </c>
      <c r="X1282" t="s">
        <v>7423</v>
      </c>
      <c r="Y1282" t="s">
        <v>7424</v>
      </c>
      <c r="Z1282" t="s">
        <v>6238</v>
      </c>
      <c r="AA1282" t="s">
        <v>7425</v>
      </c>
      <c r="AB1282" t="s">
        <v>7421</v>
      </c>
      <c r="AC1282" t="s">
        <v>7422</v>
      </c>
      <c r="AD1282" t="s">
        <v>116</v>
      </c>
      <c r="AE1282" t="s">
        <v>117</v>
      </c>
      <c r="AF1282">
        <v>96950</v>
      </c>
      <c r="AG1282" t="s">
        <v>118</v>
      </c>
      <c r="AI1282">
        <v>16703222706</v>
      </c>
      <c r="AK1282" t="s">
        <v>7426</v>
      </c>
      <c r="BC1282" t="str">
        <f>"13-2011.01"</f>
        <v>13-2011.01</v>
      </c>
      <c r="BD1282" t="s">
        <v>1024</v>
      </c>
      <c r="BE1282" t="s">
        <v>7427</v>
      </c>
      <c r="BF1282" t="s">
        <v>1026</v>
      </c>
      <c r="BG1282">
        <v>1</v>
      </c>
      <c r="BH1282">
        <v>1</v>
      </c>
      <c r="BI1282" s="1">
        <v>44275</v>
      </c>
      <c r="BJ1282" s="1">
        <v>45370</v>
      </c>
      <c r="BK1282" s="1">
        <v>44275</v>
      </c>
      <c r="BL1282" s="1">
        <v>45370</v>
      </c>
      <c r="BM1282">
        <v>35</v>
      </c>
      <c r="BN1282">
        <v>0</v>
      </c>
      <c r="BO1282">
        <v>7</v>
      </c>
      <c r="BP1282">
        <v>7</v>
      </c>
      <c r="BQ1282">
        <v>7</v>
      </c>
      <c r="BR1282">
        <v>7</v>
      </c>
      <c r="BS1282">
        <v>7</v>
      </c>
      <c r="BT1282">
        <v>0</v>
      </c>
      <c r="BU1282" t="str">
        <f>"8:00 AM"</f>
        <v>8:00 AM</v>
      </c>
      <c r="BV1282" t="str">
        <f>"5:00 PM"</f>
        <v>5:00 PM</v>
      </c>
      <c r="BW1282" t="s">
        <v>415</v>
      </c>
      <c r="BX1282">
        <v>0</v>
      </c>
      <c r="BY1282">
        <v>24</v>
      </c>
      <c r="BZ1282" t="s">
        <v>111</v>
      </c>
      <c r="CA1282">
        <v>0</v>
      </c>
      <c r="CB1282" s="2" t="s">
        <v>7428</v>
      </c>
      <c r="CC1282" t="s">
        <v>7421</v>
      </c>
      <c r="CD1282" t="s">
        <v>7422</v>
      </c>
      <c r="CE1282" t="s">
        <v>116</v>
      </c>
      <c r="CF1282" t="s">
        <v>117</v>
      </c>
      <c r="CG1282">
        <v>936950</v>
      </c>
      <c r="CH1282" s="3">
        <v>14.85</v>
      </c>
      <c r="CI1282" s="3">
        <v>14.85</v>
      </c>
      <c r="CJ1282" s="3">
        <v>22.28</v>
      </c>
      <c r="CK1282" s="3">
        <v>22.28</v>
      </c>
      <c r="CL1282" t="s">
        <v>132</v>
      </c>
      <c r="CM1282" t="s">
        <v>1884</v>
      </c>
      <c r="CN1282" t="s">
        <v>133</v>
      </c>
      <c r="CP1282" t="s">
        <v>111</v>
      </c>
      <c r="CQ1282" t="s">
        <v>134</v>
      </c>
      <c r="CR1282" t="s">
        <v>111</v>
      </c>
      <c r="CS1282" t="s">
        <v>134</v>
      </c>
      <c r="CT1282" t="s">
        <v>134</v>
      </c>
      <c r="CU1282" t="s">
        <v>134</v>
      </c>
      <c r="CV1282" t="s">
        <v>119</v>
      </c>
      <c r="CW1282" t="s">
        <v>235</v>
      </c>
      <c r="CX1282">
        <v>16703222706</v>
      </c>
      <c r="CY1282" t="s">
        <v>7426</v>
      </c>
      <c r="CZ1282" t="s">
        <v>236</v>
      </c>
      <c r="DA1282" t="s">
        <v>134</v>
      </c>
      <c r="DB1282" t="s">
        <v>111</v>
      </c>
    </row>
    <row r="1283" spans="1:111" ht="15" customHeight="1" x14ac:dyDescent="0.25">
      <c r="A1283" t="s">
        <v>7500</v>
      </c>
      <c r="B1283" t="s">
        <v>109</v>
      </c>
      <c r="C1283" s="1">
        <v>44215.011080555552</v>
      </c>
      <c r="D1283" s="1">
        <v>44267</v>
      </c>
      <c r="E1283" t="s">
        <v>110</v>
      </c>
      <c r="G1283" t="s">
        <v>111</v>
      </c>
      <c r="H1283" t="s">
        <v>111</v>
      </c>
      <c r="I1283" t="s">
        <v>111</v>
      </c>
      <c r="J1283" t="s">
        <v>810</v>
      </c>
      <c r="L1283" t="s">
        <v>811</v>
      </c>
      <c r="N1283" t="s">
        <v>154</v>
      </c>
      <c r="O1283" t="s">
        <v>117</v>
      </c>
      <c r="P1283">
        <v>96950</v>
      </c>
      <c r="Q1283" t="s">
        <v>118</v>
      </c>
      <c r="S1283">
        <v>16702330020</v>
      </c>
      <c r="U1283">
        <v>2362</v>
      </c>
      <c r="V1283" t="s">
        <v>120</v>
      </c>
      <c r="X1283" t="s">
        <v>812</v>
      </c>
      <c r="Y1283" t="s">
        <v>813</v>
      </c>
      <c r="AA1283" t="s">
        <v>814</v>
      </c>
      <c r="AB1283" t="s">
        <v>811</v>
      </c>
      <c r="AD1283" t="s">
        <v>154</v>
      </c>
      <c r="AE1283" t="s">
        <v>117</v>
      </c>
      <c r="AF1283">
        <v>96950</v>
      </c>
      <c r="AG1283" t="s">
        <v>118</v>
      </c>
      <c r="AI1283">
        <v>16702330020</v>
      </c>
      <c r="AK1283" t="s">
        <v>815</v>
      </c>
      <c r="BC1283" t="str">
        <f>"37-3011.00"</f>
        <v>37-3011.00</v>
      </c>
      <c r="BD1283" t="s">
        <v>1797</v>
      </c>
      <c r="BE1283" t="s">
        <v>7501</v>
      </c>
      <c r="BF1283" t="s">
        <v>1797</v>
      </c>
      <c r="BG1283">
        <v>20</v>
      </c>
      <c r="BI1283" s="1">
        <v>44242</v>
      </c>
      <c r="BJ1283" s="1">
        <v>44469</v>
      </c>
      <c r="BM1283">
        <v>40</v>
      </c>
      <c r="BN1283">
        <v>0</v>
      </c>
      <c r="BO1283">
        <v>8</v>
      </c>
      <c r="BP1283">
        <v>8</v>
      </c>
      <c r="BQ1283">
        <v>8</v>
      </c>
      <c r="BR1283">
        <v>8</v>
      </c>
      <c r="BS1283">
        <v>8</v>
      </c>
      <c r="BT1283">
        <v>0</v>
      </c>
      <c r="BU1283" t="str">
        <f>"9:00 AM"</f>
        <v>9:00 AM</v>
      </c>
      <c r="BV1283" t="str">
        <f>"6:00 PM"</f>
        <v>6:00 PM</v>
      </c>
      <c r="BW1283" t="s">
        <v>128</v>
      </c>
      <c r="BX1283">
        <v>0</v>
      </c>
      <c r="BY1283">
        <v>3</v>
      </c>
      <c r="BZ1283" t="s">
        <v>111</v>
      </c>
      <c r="CA1283">
        <v>0</v>
      </c>
      <c r="CB1283" s="2" t="s">
        <v>7502</v>
      </c>
      <c r="CC1283" t="s">
        <v>820</v>
      </c>
      <c r="CD1283" t="s">
        <v>154</v>
      </c>
      <c r="CE1283" t="s">
        <v>821</v>
      </c>
      <c r="CF1283" t="s">
        <v>117</v>
      </c>
      <c r="CG1283">
        <v>96950</v>
      </c>
      <c r="CH1283" s="3">
        <v>8.5</v>
      </c>
      <c r="CI1283" s="3">
        <v>8.5</v>
      </c>
      <c r="CJ1283" s="3">
        <v>12.75</v>
      </c>
      <c r="CK1283" s="3">
        <v>12.75</v>
      </c>
      <c r="CL1283" t="s">
        <v>132</v>
      </c>
      <c r="CM1283" t="s">
        <v>119</v>
      </c>
      <c r="CN1283" t="s">
        <v>133</v>
      </c>
      <c r="CP1283" t="s">
        <v>111</v>
      </c>
      <c r="CQ1283" t="s">
        <v>134</v>
      </c>
      <c r="CR1283" t="s">
        <v>111</v>
      </c>
      <c r="CS1283" t="s">
        <v>134</v>
      </c>
      <c r="CT1283" t="s">
        <v>119</v>
      </c>
      <c r="CU1283" t="s">
        <v>134</v>
      </c>
      <c r="CV1283" t="s">
        <v>119</v>
      </c>
      <c r="CW1283" t="s">
        <v>119</v>
      </c>
      <c r="CX1283">
        <v>16702330020</v>
      </c>
      <c r="CY1283" t="s">
        <v>815</v>
      </c>
      <c r="CZ1283" t="s">
        <v>119</v>
      </c>
      <c r="DA1283" t="s">
        <v>134</v>
      </c>
      <c r="DB1283" t="s">
        <v>111</v>
      </c>
    </row>
    <row r="1284" spans="1:111" ht="15" customHeight="1" x14ac:dyDescent="0.25">
      <c r="A1284" t="s">
        <v>6905</v>
      </c>
      <c r="B1284" t="s">
        <v>109</v>
      </c>
      <c r="C1284" s="1">
        <v>44215.046901967595</v>
      </c>
      <c r="D1284" s="1">
        <v>44264</v>
      </c>
      <c r="E1284" t="s">
        <v>138</v>
      </c>
      <c r="F1284" s="1">
        <v>44103.833333333336</v>
      </c>
      <c r="G1284" t="s">
        <v>134</v>
      </c>
      <c r="H1284" t="s">
        <v>111</v>
      </c>
      <c r="I1284" t="s">
        <v>111</v>
      </c>
      <c r="J1284" t="s">
        <v>270</v>
      </c>
      <c r="K1284" t="s">
        <v>270</v>
      </c>
      <c r="L1284" t="s">
        <v>6906</v>
      </c>
      <c r="M1284" t="s">
        <v>6907</v>
      </c>
      <c r="N1284" t="s">
        <v>727</v>
      </c>
      <c r="O1284" t="s">
        <v>117</v>
      </c>
      <c r="P1284">
        <v>96950</v>
      </c>
      <c r="Q1284" t="s">
        <v>118</v>
      </c>
      <c r="R1284" t="s">
        <v>273</v>
      </c>
      <c r="S1284">
        <v>16702333112</v>
      </c>
      <c r="T1284">
        <v>0</v>
      </c>
      <c r="U1284">
        <v>531110</v>
      </c>
      <c r="V1284" t="s">
        <v>120</v>
      </c>
      <c r="X1284" t="s">
        <v>6908</v>
      </c>
      <c r="Y1284" t="s">
        <v>6909</v>
      </c>
      <c r="Z1284" t="s">
        <v>6910</v>
      </c>
      <c r="AA1284" t="s">
        <v>342</v>
      </c>
      <c r="AB1284" t="s">
        <v>6906</v>
      </c>
      <c r="AD1284" t="s">
        <v>154</v>
      </c>
      <c r="AE1284" t="s">
        <v>117</v>
      </c>
      <c r="AF1284">
        <v>96950</v>
      </c>
      <c r="AG1284" t="s">
        <v>118</v>
      </c>
      <c r="AH1284" t="s">
        <v>273</v>
      </c>
      <c r="AI1284">
        <v>16702333112</v>
      </c>
      <c r="AJ1284">
        <v>0</v>
      </c>
      <c r="AK1284" t="s">
        <v>278</v>
      </c>
      <c r="BC1284" t="str">
        <f>"49-9071.00"</f>
        <v>49-9071.00</v>
      </c>
      <c r="BD1284" t="s">
        <v>125</v>
      </c>
      <c r="BE1284" t="s">
        <v>6911</v>
      </c>
      <c r="BF1284" t="s">
        <v>6912</v>
      </c>
      <c r="BG1284">
        <v>2</v>
      </c>
      <c r="BI1284" s="1">
        <v>44105</v>
      </c>
      <c r="BJ1284" s="1">
        <v>45199</v>
      </c>
      <c r="BM1284">
        <v>35</v>
      </c>
      <c r="BN1284">
        <v>5</v>
      </c>
      <c r="BO1284">
        <v>5</v>
      </c>
      <c r="BP1284">
        <v>5</v>
      </c>
      <c r="BQ1284">
        <v>5</v>
      </c>
      <c r="BR1284">
        <v>5</v>
      </c>
      <c r="BS1284">
        <v>5</v>
      </c>
      <c r="BT1284">
        <v>5</v>
      </c>
      <c r="BU1284" t="str">
        <f>"8:00 AM"</f>
        <v>8:00 AM</v>
      </c>
      <c r="BV1284" t="str">
        <f>"5:00 PM"</f>
        <v>5:00 PM</v>
      </c>
      <c r="BW1284" t="s">
        <v>128</v>
      </c>
      <c r="BX1284">
        <v>0</v>
      </c>
      <c r="BY1284">
        <v>24</v>
      </c>
      <c r="BZ1284" t="s">
        <v>111</v>
      </c>
      <c r="CA1284">
        <v>0</v>
      </c>
      <c r="CB1284" t="s">
        <v>6913</v>
      </c>
      <c r="CC1284" t="s">
        <v>6906</v>
      </c>
      <c r="CE1284" t="s">
        <v>154</v>
      </c>
      <c r="CF1284" t="s">
        <v>117</v>
      </c>
      <c r="CG1284">
        <v>96950</v>
      </c>
      <c r="CH1284" s="3">
        <v>8.7100000000000009</v>
      </c>
      <c r="CI1284" s="3">
        <v>8.7100000000000009</v>
      </c>
      <c r="CJ1284" s="3">
        <v>13.1</v>
      </c>
      <c r="CK1284" s="3">
        <v>13.1</v>
      </c>
      <c r="CL1284" t="s">
        <v>132</v>
      </c>
      <c r="CM1284" t="s">
        <v>284</v>
      </c>
      <c r="CN1284" t="s">
        <v>133</v>
      </c>
      <c r="CP1284" t="s">
        <v>111</v>
      </c>
      <c r="CQ1284" t="s">
        <v>134</v>
      </c>
      <c r="CR1284" t="s">
        <v>134</v>
      </c>
      <c r="CS1284" t="s">
        <v>134</v>
      </c>
      <c r="CT1284" t="s">
        <v>119</v>
      </c>
      <c r="CU1284" t="s">
        <v>134</v>
      </c>
      <c r="CV1284" t="s">
        <v>119</v>
      </c>
      <c r="CW1284" t="s">
        <v>6914</v>
      </c>
      <c r="CX1284">
        <v>16702333112</v>
      </c>
      <c r="CY1284" t="s">
        <v>278</v>
      </c>
      <c r="CZ1284" t="s">
        <v>268</v>
      </c>
      <c r="DA1284" t="s">
        <v>134</v>
      </c>
      <c r="DB1284" t="s">
        <v>111</v>
      </c>
    </row>
    <row r="1285" spans="1:111" ht="15" customHeight="1" x14ac:dyDescent="0.25">
      <c r="A1285" t="s">
        <v>8774</v>
      </c>
      <c r="B1285" t="s">
        <v>109</v>
      </c>
      <c r="C1285" s="1">
        <v>44215.283192592593</v>
      </c>
      <c r="D1285" s="1">
        <v>44271</v>
      </c>
      <c r="E1285" t="s">
        <v>110</v>
      </c>
      <c r="G1285" t="s">
        <v>111</v>
      </c>
      <c r="H1285" t="s">
        <v>134</v>
      </c>
      <c r="I1285" t="s">
        <v>111</v>
      </c>
      <c r="J1285" t="s">
        <v>2440</v>
      </c>
      <c r="K1285" t="s">
        <v>2441</v>
      </c>
      <c r="L1285" t="s">
        <v>2442</v>
      </c>
      <c r="M1285" t="s">
        <v>2443</v>
      </c>
      <c r="N1285" t="s">
        <v>154</v>
      </c>
      <c r="O1285" t="s">
        <v>117</v>
      </c>
      <c r="P1285">
        <v>96950</v>
      </c>
      <c r="Q1285" t="s">
        <v>118</v>
      </c>
      <c r="S1285">
        <v>16702859600</v>
      </c>
      <c r="U1285">
        <v>445299</v>
      </c>
      <c r="V1285" t="s">
        <v>120</v>
      </c>
      <c r="X1285" t="s">
        <v>2444</v>
      </c>
      <c r="Y1285" t="s">
        <v>2445</v>
      </c>
      <c r="Z1285" t="s">
        <v>849</v>
      </c>
      <c r="AA1285" t="s">
        <v>598</v>
      </c>
      <c r="AB1285" t="s">
        <v>2442</v>
      </c>
      <c r="AC1285" t="s">
        <v>344</v>
      </c>
      <c r="AD1285" t="s">
        <v>154</v>
      </c>
      <c r="AE1285" t="s">
        <v>117</v>
      </c>
      <c r="AF1285">
        <v>96950</v>
      </c>
      <c r="AG1285" t="s">
        <v>118</v>
      </c>
      <c r="AI1285">
        <v>16707837461</v>
      </c>
      <c r="AK1285" t="s">
        <v>1280</v>
      </c>
      <c r="BC1285" t="str">
        <f>"35-2011.00"</f>
        <v>35-2011.00</v>
      </c>
      <c r="BD1285" t="s">
        <v>2446</v>
      </c>
      <c r="BE1285" t="s">
        <v>2447</v>
      </c>
      <c r="BF1285" t="s">
        <v>749</v>
      </c>
      <c r="BG1285">
        <v>2</v>
      </c>
      <c r="BI1285" s="1">
        <v>44227</v>
      </c>
      <c r="BJ1285" s="1">
        <v>44591</v>
      </c>
      <c r="BM1285">
        <v>35</v>
      </c>
      <c r="BN1285">
        <v>0</v>
      </c>
      <c r="BO1285">
        <v>7</v>
      </c>
      <c r="BP1285">
        <v>7</v>
      </c>
      <c r="BQ1285">
        <v>7</v>
      </c>
      <c r="BR1285">
        <v>7</v>
      </c>
      <c r="BS1285">
        <v>7</v>
      </c>
      <c r="BT1285">
        <v>0</v>
      </c>
      <c r="BU1285" t="str">
        <f>"9:00 AM"</f>
        <v>9:00 AM</v>
      </c>
      <c r="BV1285" t="str">
        <f>"5:00 PM"</f>
        <v>5:00 PM</v>
      </c>
      <c r="BW1285" t="s">
        <v>128</v>
      </c>
      <c r="BX1285">
        <v>0</v>
      </c>
      <c r="BY1285">
        <v>3</v>
      </c>
      <c r="BZ1285" t="s">
        <v>111</v>
      </c>
      <c r="CA1285">
        <v>0</v>
      </c>
      <c r="CB1285" t="s">
        <v>2448</v>
      </c>
      <c r="CC1285" t="s">
        <v>2443</v>
      </c>
      <c r="CD1285" t="s">
        <v>2442</v>
      </c>
      <c r="CE1285" t="s">
        <v>154</v>
      </c>
      <c r="CF1285" t="s">
        <v>117</v>
      </c>
      <c r="CG1285">
        <v>96950</v>
      </c>
      <c r="CH1285" s="3">
        <v>8.81</v>
      </c>
      <c r="CI1285" s="3">
        <v>8.81</v>
      </c>
      <c r="CJ1285" s="3">
        <v>13.21</v>
      </c>
      <c r="CK1285" s="3">
        <v>13.21</v>
      </c>
      <c r="CL1285" t="s">
        <v>132</v>
      </c>
      <c r="CM1285" t="s">
        <v>1464</v>
      </c>
      <c r="CN1285" t="s">
        <v>133</v>
      </c>
      <c r="CP1285" t="s">
        <v>111</v>
      </c>
      <c r="CQ1285" t="s">
        <v>134</v>
      </c>
      <c r="CR1285" t="s">
        <v>134</v>
      </c>
      <c r="CS1285" t="s">
        <v>134</v>
      </c>
      <c r="CT1285" t="s">
        <v>119</v>
      </c>
      <c r="CU1285" t="s">
        <v>134</v>
      </c>
      <c r="CV1285" t="s">
        <v>119</v>
      </c>
      <c r="CW1285" t="s">
        <v>1285</v>
      </c>
      <c r="CX1285">
        <v>16707837461</v>
      </c>
      <c r="CY1285" t="s">
        <v>1280</v>
      </c>
      <c r="CZ1285" t="s">
        <v>1178</v>
      </c>
      <c r="DA1285" t="s">
        <v>134</v>
      </c>
      <c r="DB1285" t="s">
        <v>111</v>
      </c>
    </row>
    <row r="1286" spans="1:111" ht="15" customHeight="1" x14ac:dyDescent="0.25">
      <c r="A1286" t="s">
        <v>6665</v>
      </c>
      <c r="B1286" t="s">
        <v>137</v>
      </c>
      <c r="C1286" s="1">
        <v>44215.861765162037</v>
      </c>
      <c r="D1286" s="1">
        <v>44250</v>
      </c>
      <c r="E1286" t="s">
        <v>110</v>
      </c>
      <c r="G1286" t="s">
        <v>134</v>
      </c>
      <c r="H1286" t="s">
        <v>111</v>
      </c>
      <c r="I1286" t="s">
        <v>111</v>
      </c>
      <c r="J1286" t="s">
        <v>2570</v>
      </c>
      <c r="K1286" t="s">
        <v>286</v>
      </c>
      <c r="L1286" t="s">
        <v>2571</v>
      </c>
      <c r="M1286" t="s">
        <v>2572</v>
      </c>
      <c r="N1286" t="s">
        <v>154</v>
      </c>
      <c r="O1286" t="s">
        <v>117</v>
      </c>
      <c r="P1286">
        <v>96950</v>
      </c>
      <c r="Q1286" t="s">
        <v>118</v>
      </c>
      <c r="S1286">
        <v>16704832072</v>
      </c>
      <c r="U1286">
        <v>813990</v>
      </c>
      <c r="V1286" t="s">
        <v>120</v>
      </c>
      <c r="X1286" t="s">
        <v>2573</v>
      </c>
      <c r="Y1286" t="s">
        <v>2574</v>
      </c>
      <c r="AA1286" t="s">
        <v>230</v>
      </c>
      <c r="AB1286" t="s">
        <v>2571</v>
      </c>
      <c r="AC1286" t="s">
        <v>2572</v>
      </c>
      <c r="AD1286" t="s">
        <v>154</v>
      </c>
      <c r="AE1286" t="s">
        <v>117</v>
      </c>
      <c r="AF1286">
        <v>96950</v>
      </c>
      <c r="AG1286" t="s">
        <v>118</v>
      </c>
      <c r="AI1286">
        <v>16704832072</v>
      </c>
      <c r="AK1286" t="s">
        <v>2575</v>
      </c>
      <c r="BC1286" t="str">
        <f>"49-9071.00"</f>
        <v>49-9071.00</v>
      </c>
      <c r="BD1286" t="s">
        <v>125</v>
      </c>
      <c r="BE1286" t="s">
        <v>6666</v>
      </c>
      <c r="BF1286" t="s">
        <v>1369</v>
      </c>
      <c r="BG1286">
        <v>1</v>
      </c>
      <c r="BH1286">
        <v>1</v>
      </c>
      <c r="BI1286" s="1">
        <v>44242</v>
      </c>
      <c r="BJ1286" s="1">
        <v>45199</v>
      </c>
      <c r="BK1286" s="1">
        <v>44250</v>
      </c>
      <c r="BL1286" s="1">
        <v>45199</v>
      </c>
      <c r="BM1286">
        <v>35</v>
      </c>
      <c r="BN1286">
        <v>0</v>
      </c>
      <c r="BO1286">
        <v>7</v>
      </c>
      <c r="BP1286">
        <v>7</v>
      </c>
      <c r="BQ1286">
        <v>7</v>
      </c>
      <c r="BR1286">
        <v>7</v>
      </c>
      <c r="BS1286">
        <v>7</v>
      </c>
      <c r="BT1286">
        <v>0</v>
      </c>
      <c r="BU1286" t="str">
        <f>"7:30 AM"</f>
        <v>7:30 AM</v>
      </c>
      <c r="BV1286" t="str">
        <f>"3:30 PM"</f>
        <v>3:30 PM</v>
      </c>
      <c r="BW1286" t="s">
        <v>128</v>
      </c>
      <c r="BX1286">
        <v>0</v>
      </c>
      <c r="BY1286">
        <v>24</v>
      </c>
      <c r="BZ1286" t="s">
        <v>111</v>
      </c>
      <c r="CA1286">
        <v>0</v>
      </c>
      <c r="CB1286" t="s">
        <v>2578</v>
      </c>
      <c r="CC1286" t="s">
        <v>2571</v>
      </c>
      <c r="CD1286" t="s">
        <v>2572</v>
      </c>
      <c r="CE1286" t="s">
        <v>154</v>
      </c>
      <c r="CF1286" t="s">
        <v>117</v>
      </c>
      <c r="CG1286">
        <v>96950</v>
      </c>
      <c r="CH1286" s="3">
        <v>8.7100000000000009</v>
      </c>
      <c r="CL1286" t="s">
        <v>132</v>
      </c>
      <c r="CM1286" t="s">
        <v>286</v>
      </c>
      <c r="CN1286" t="s">
        <v>133</v>
      </c>
      <c r="CP1286" t="s">
        <v>111</v>
      </c>
      <c r="CQ1286" t="s">
        <v>134</v>
      </c>
      <c r="CR1286" t="s">
        <v>111</v>
      </c>
      <c r="CS1286" t="s">
        <v>111</v>
      </c>
      <c r="CT1286" t="s">
        <v>119</v>
      </c>
      <c r="CU1286" t="s">
        <v>134</v>
      </c>
      <c r="CV1286" t="s">
        <v>134</v>
      </c>
      <c r="CW1286" t="s">
        <v>286</v>
      </c>
      <c r="CX1286">
        <v>16702349351</v>
      </c>
      <c r="CY1286" t="s">
        <v>2575</v>
      </c>
      <c r="CZ1286" t="s">
        <v>119</v>
      </c>
      <c r="DA1286" t="s">
        <v>134</v>
      </c>
      <c r="DB1286" t="s">
        <v>111</v>
      </c>
    </row>
    <row r="1287" spans="1:111" ht="15" customHeight="1" x14ac:dyDescent="0.25">
      <c r="A1287" t="s">
        <v>5593</v>
      </c>
      <c r="B1287" t="s">
        <v>193</v>
      </c>
      <c r="C1287" s="1">
        <v>44216.113034490743</v>
      </c>
      <c r="D1287" s="1">
        <v>44265</v>
      </c>
      <c r="E1287" t="s">
        <v>110</v>
      </c>
      <c r="G1287" t="s">
        <v>111</v>
      </c>
      <c r="H1287" t="s">
        <v>111</v>
      </c>
      <c r="I1287" t="s">
        <v>111</v>
      </c>
      <c r="J1287" t="s">
        <v>5594</v>
      </c>
      <c r="L1287" t="s">
        <v>5595</v>
      </c>
      <c r="M1287" t="s">
        <v>5596</v>
      </c>
      <c r="N1287" t="s">
        <v>544</v>
      </c>
      <c r="O1287" t="s">
        <v>117</v>
      </c>
      <c r="P1287">
        <v>96952</v>
      </c>
      <c r="Q1287" t="s">
        <v>118</v>
      </c>
      <c r="R1287" t="s">
        <v>119</v>
      </c>
      <c r="S1287">
        <v>16704331577</v>
      </c>
      <c r="U1287">
        <v>236220</v>
      </c>
      <c r="V1287" t="s">
        <v>120</v>
      </c>
      <c r="X1287" t="s">
        <v>2718</v>
      </c>
      <c r="Y1287" t="s">
        <v>2719</v>
      </c>
      <c r="Z1287" t="s">
        <v>5597</v>
      </c>
      <c r="AA1287" t="s">
        <v>2720</v>
      </c>
      <c r="AB1287" t="s">
        <v>5595</v>
      </c>
      <c r="AC1287" t="s">
        <v>5596</v>
      </c>
      <c r="AD1287" t="s">
        <v>544</v>
      </c>
      <c r="AE1287" t="s">
        <v>117</v>
      </c>
      <c r="AF1287">
        <v>96952</v>
      </c>
      <c r="AG1287" t="s">
        <v>118</v>
      </c>
      <c r="AH1287" t="s">
        <v>119</v>
      </c>
      <c r="AI1287">
        <v>16704331577</v>
      </c>
      <c r="AK1287" t="s">
        <v>5598</v>
      </c>
      <c r="AL1287" t="s">
        <v>1192</v>
      </c>
      <c r="AM1287" t="s">
        <v>1562</v>
      </c>
      <c r="AN1287" t="s">
        <v>1563</v>
      </c>
      <c r="AO1287" t="s">
        <v>1564</v>
      </c>
      <c r="AP1287" t="s">
        <v>5599</v>
      </c>
      <c r="AQ1287" t="s">
        <v>5600</v>
      </c>
      <c r="AR1287" t="s">
        <v>344</v>
      </c>
      <c r="AS1287" t="s">
        <v>117</v>
      </c>
      <c r="AT1287">
        <v>96950</v>
      </c>
      <c r="AU1287" t="s">
        <v>118</v>
      </c>
      <c r="AV1287" t="s">
        <v>286</v>
      </c>
      <c r="AW1287">
        <v>16702331209</v>
      </c>
      <c r="AX1287" t="s">
        <v>286</v>
      </c>
      <c r="AY1287" t="s">
        <v>1566</v>
      </c>
      <c r="AZ1287" t="s">
        <v>1567</v>
      </c>
      <c r="BA1287" t="s">
        <v>117</v>
      </c>
      <c r="BB1287" t="s">
        <v>1568</v>
      </c>
      <c r="BC1287" t="str">
        <f>"43-6014.00"</f>
        <v>43-6014.00</v>
      </c>
      <c r="BD1287" t="s">
        <v>2414</v>
      </c>
      <c r="BE1287" t="s">
        <v>5601</v>
      </c>
      <c r="BF1287" t="s">
        <v>1658</v>
      </c>
      <c r="BG1287">
        <v>1</v>
      </c>
      <c r="BI1287" s="1">
        <v>44216</v>
      </c>
      <c r="BJ1287" s="1">
        <v>44580</v>
      </c>
      <c r="BM1287">
        <v>40</v>
      </c>
      <c r="BN1287">
        <v>0</v>
      </c>
      <c r="BO1287">
        <v>8</v>
      </c>
      <c r="BP1287">
        <v>8</v>
      </c>
      <c r="BQ1287">
        <v>8</v>
      </c>
      <c r="BR1287">
        <v>8</v>
      </c>
      <c r="BS1287">
        <v>8</v>
      </c>
      <c r="BT1287">
        <v>0</v>
      </c>
      <c r="BU1287" t="str">
        <f>"8:00 AM"</f>
        <v>8:00 AM</v>
      </c>
      <c r="BV1287" t="str">
        <f>"5:00 PM"</f>
        <v>5:00 PM</v>
      </c>
      <c r="BW1287" t="s">
        <v>128</v>
      </c>
      <c r="BX1287">
        <v>0</v>
      </c>
      <c r="BY1287">
        <v>12</v>
      </c>
      <c r="BZ1287" t="s">
        <v>111</v>
      </c>
      <c r="CA1287">
        <v>0</v>
      </c>
      <c r="CB1287" t="s">
        <v>5602</v>
      </c>
      <c r="CC1287" t="s">
        <v>5603</v>
      </c>
      <c r="CD1287" t="s">
        <v>286</v>
      </c>
      <c r="CE1287" t="s">
        <v>545</v>
      </c>
      <c r="CF1287" t="s">
        <v>117</v>
      </c>
      <c r="CG1287">
        <v>96952</v>
      </c>
      <c r="CH1287" s="3">
        <v>10.33</v>
      </c>
      <c r="CI1287" s="3">
        <v>10.33</v>
      </c>
      <c r="CJ1287" s="3">
        <v>15.5</v>
      </c>
      <c r="CK1287" s="3">
        <v>15.5</v>
      </c>
      <c r="CL1287" t="s">
        <v>132</v>
      </c>
      <c r="CM1287" t="s">
        <v>286</v>
      </c>
      <c r="CN1287" t="s">
        <v>133</v>
      </c>
      <c r="CP1287" t="s">
        <v>111</v>
      </c>
      <c r="CQ1287" t="s">
        <v>134</v>
      </c>
      <c r="CR1287" t="s">
        <v>111</v>
      </c>
      <c r="CS1287" t="s">
        <v>134</v>
      </c>
      <c r="CT1287" t="s">
        <v>119</v>
      </c>
      <c r="CU1287" t="s">
        <v>134</v>
      </c>
      <c r="CV1287" t="s">
        <v>119</v>
      </c>
      <c r="CW1287" t="s">
        <v>5604</v>
      </c>
      <c r="CX1287">
        <v>16704331577</v>
      </c>
      <c r="CY1287" t="s">
        <v>5605</v>
      </c>
      <c r="CZ1287" t="s">
        <v>286</v>
      </c>
      <c r="DA1287" t="s">
        <v>134</v>
      </c>
      <c r="DB1287" t="s">
        <v>111</v>
      </c>
      <c r="DC1287" t="s">
        <v>1562</v>
      </c>
      <c r="DD1287" t="s">
        <v>1563</v>
      </c>
      <c r="DE1287" t="s">
        <v>1573</v>
      </c>
      <c r="DF1287" t="s">
        <v>1567</v>
      </c>
      <c r="DG1287" t="s">
        <v>1566</v>
      </c>
    </row>
    <row r="1288" spans="1:111" ht="15" customHeight="1" x14ac:dyDescent="0.25">
      <c r="A1288" t="s">
        <v>7155</v>
      </c>
      <c r="B1288" t="s">
        <v>109</v>
      </c>
      <c r="C1288" s="1">
        <v>44216.122747337962</v>
      </c>
      <c r="D1288" s="1">
        <v>44264</v>
      </c>
      <c r="E1288" t="s">
        <v>138</v>
      </c>
      <c r="F1288" s="1">
        <v>44104.833333333336</v>
      </c>
      <c r="G1288" t="s">
        <v>134</v>
      </c>
      <c r="H1288" t="s">
        <v>134</v>
      </c>
      <c r="I1288" t="s">
        <v>111</v>
      </c>
      <c r="J1288" t="s">
        <v>6108</v>
      </c>
      <c r="K1288" t="s">
        <v>6109</v>
      </c>
      <c r="L1288" t="s">
        <v>6110</v>
      </c>
      <c r="N1288" t="s">
        <v>116</v>
      </c>
      <c r="O1288" t="s">
        <v>117</v>
      </c>
      <c r="P1288">
        <v>96950</v>
      </c>
      <c r="Q1288" t="s">
        <v>118</v>
      </c>
      <c r="R1288" t="s">
        <v>116</v>
      </c>
      <c r="S1288">
        <v>16707898314</v>
      </c>
      <c r="U1288">
        <v>323111</v>
      </c>
      <c r="V1288" t="s">
        <v>120</v>
      </c>
      <c r="X1288" t="s">
        <v>6111</v>
      </c>
      <c r="Y1288" t="s">
        <v>6112</v>
      </c>
      <c r="Z1288" t="s">
        <v>6113</v>
      </c>
      <c r="AA1288" t="s">
        <v>6114</v>
      </c>
      <c r="AB1288" t="s">
        <v>6115</v>
      </c>
      <c r="AC1288" t="s">
        <v>7156</v>
      </c>
      <c r="AD1288" t="s">
        <v>116</v>
      </c>
      <c r="AE1288" t="s">
        <v>117</v>
      </c>
      <c r="AF1288">
        <v>96950</v>
      </c>
      <c r="AG1288" t="s">
        <v>118</v>
      </c>
      <c r="AH1288" t="s">
        <v>116</v>
      </c>
      <c r="AI1288">
        <v>16707898314</v>
      </c>
      <c r="AK1288" t="s">
        <v>6115</v>
      </c>
      <c r="BC1288" t="str">
        <f>"43-3031.00"</f>
        <v>43-3031.00</v>
      </c>
      <c r="BD1288" t="s">
        <v>176</v>
      </c>
      <c r="BE1288" t="s">
        <v>7157</v>
      </c>
      <c r="BF1288" t="s">
        <v>7158</v>
      </c>
      <c r="BG1288">
        <v>1</v>
      </c>
      <c r="BI1288" s="1">
        <v>44106</v>
      </c>
      <c r="BJ1288" s="1">
        <v>44470</v>
      </c>
      <c r="BM1288">
        <v>35</v>
      </c>
      <c r="BN1288">
        <v>0</v>
      </c>
      <c r="BO1288">
        <v>7</v>
      </c>
      <c r="BP1288">
        <v>7</v>
      </c>
      <c r="BQ1288">
        <v>7</v>
      </c>
      <c r="BR1288">
        <v>7</v>
      </c>
      <c r="BS1288">
        <v>7</v>
      </c>
      <c r="BT1288">
        <v>0</v>
      </c>
      <c r="BU1288" t="str">
        <f>"9:00 AM"</f>
        <v>9:00 AM</v>
      </c>
      <c r="BV1288" t="str">
        <f>"5:00 PM"</f>
        <v>5:00 PM</v>
      </c>
      <c r="BW1288" t="s">
        <v>349</v>
      </c>
      <c r="BX1288">
        <v>0</v>
      </c>
      <c r="BY1288">
        <v>24</v>
      </c>
      <c r="BZ1288" t="s">
        <v>111</v>
      </c>
      <c r="CA1288">
        <v>0</v>
      </c>
      <c r="CB1288" t="s">
        <v>7159</v>
      </c>
      <c r="CC1288" t="s">
        <v>6110</v>
      </c>
      <c r="CD1288" t="s">
        <v>2143</v>
      </c>
      <c r="CE1288" t="s">
        <v>116</v>
      </c>
      <c r="CF1288" t="s">
        <v>117</v>
      </c>
      <c r="CG1288">
        <v>96950</v>
      </c>
      <c r="CH1288" s="3">
        <v>13.9</v>
      </c>
      <c r="CI1288" s="3">
        <v>13.9</v>
      </c>
      <c r="CJ1288" s="3">
        <v>20.85</v>
      </c>
      <c r="CK1288" s="3">
        <v>20.85</v>
      </c>
      <c r="CL1288" t="s">
        <v>132</v>
      </c>
      <c r="CM1288" t="s">
        <v>509</v>
      </c>
      <c r="CN1288" t="s">
        <v>133</v>
      </c>
      <c r="CP1288" t="s">
        <v>111</v>
      </c>
      <c r="CQ1288" t="s">
        <v>134</v>
      </c>
      <c r="CR1288" t="s">
        <v>134</v>
      </c>
      <c r="CS1288" t="s">
        <v>134</v>
      </c>
      <c r="CT1288" t="s">
        <v>119</v>
      </c>
      <c r="CU1288" t="s">
        <v>119</v>
      </c>
      <c r="CV1288" t="s">
        <v>134</v>
      </c>
      <c r="CW1288" t="s">
        <v>7160</v>
      </c>
      <c r="CX1288">
        <v>16702338888</v>
      </c>
      <c r="CY1288" t="s">
        <v>6115</v>
      </c>
      <c r="CZ1288" t="s">
        <v>162</v>
      </c>
      <c r="DA1288" t="s">
        <v>134</v>
      </c>
      <c r="DB1288" t="s">
        <v>111</v>
      </c>
    </row>
    <row r="1289" spans="1:111" ht="15" customHeight="1" x14ac:dyDescent="0.25">
      <c r="A1289" t="s">
        <v>9177</v>
      </c>
      <c r="B1289" t="s">
        <v>109</v>
      </c>
      <c r="C1289" s="1">
        <v>44216.148216319445</v>
      </c>
      <c r="D1289" s="1">
        <v>44264</v>
      </c>
      <c r="E1289" t="s">
        <v>110</v>
      </c>
      <c r="G1289" t="s">
        <v>134</v>
      </c>
      <c r="H1289" t="s">
        <v>134</v>
      </c>
      <c r="I1289" t="s">
        <v>111</v>
      </c>
      <c r="J1289" t="s">
        <v>6108</v>
      </c>
      <c r="K1289" t="s">
        <v>6109</v>
      </c>
      <c r="L1289" t="s">
        <v>6110</v>
      </c>
      <c r="N1289" t="s">
        <v>116</v>
      </c>
      <c r="O1289" t="s">
        <v>117</v>
      </c>
      <c r="P1289">
        <v>96950</v>
      </c>
      <c r="Q1289" t="s">
        <v>118</v>
      </c>
      <c r="R1289" t="s">
        <v>116</v>
      </c>
      <c r="S1289">
        <v>16707898314</v>
      </c>
      <c r="U1289">
        <v>323111</v>
      </c>
      <c r="V1289" t="s">
        <v>120</v>
      </c>
      <c r="X1289" t="s">
        <v>6111</v>
      </c>
      <c r="Y1289" t="s">
        <v>6112</v>
      </c>
      <c r="Z1289" t="s">
        <v>6113</v>
      </c>
      <c r="AA1289" t="s">
        <v>6114</v>
      </c>
      <c r="AB1289" t="s">
        <v>6110</v>
      </c>
      <c r="AD1289" t="s">
        <v>116</v>
      </c>
      <c r="AE1289" t="s">
        <v>117</v>
      </c>
      <c r="AF1289">
        <v>96950</v>
      </c>
      <c r="AG1289" t="s">
        <v>118</v>
      </c>
      <c r="AH1289" t="s">
        <v>116</v>
      </c>
      <c r="AI1289">
        <v>16707898314</v>
      </c>
      <c r="AK1289" t="s">
        <v>6115</v>
      </c>
      <c r="BC1289" t="str">
        <f>"27-1024.00"</f>
        <v>27-1024.00</v>
      </c>
      <c r="BD1289" t="s">
        <v>1934</v>
      </c>
      <c r="BE1289" t="s">
        <v>8982</v>
      </c>
      <c r="BF1289" t="s">
        <v>3441</v>
      </c>
      <c r="BG1289">
        <v>1</v>
      </c>
      <c r="BI1289" s="1">
        <v>44105</v>
      </c>
      <c r="BJ1289" s="1">
        <v>44470</v>
      </c>
      <c r="BM1289">
        <v>35</v>
      </c>
      <c r="BN1289">
        <v>0</v>
      </c>
      <c r="BO1289">
        <v>7</v>
      </c>
      <c r="BP1289">
        <v>7</v>
      </c>
      <c r="BQ1289">
        <v>7</v>
      </c>
      <c r="BR1289">
        <v>7</v>
      </c>
      <c r="BS1289">
        <v>7</v>
      </c>
      <c r="BT1289">
        <v>0</v>
      </c>
      <c r="BU1289" t="str">
        <f>"9:00 AM"</f>
        <v>9:00 AM</v>
      </c>
      <c r="BV1289" t="str">
        <f>"5:00 PM"</f>
        <v>5:00 PM</v>
      </c>
      <c r="BW1289" t="s">
        <v>349</v>
      </c>
      <c r="BX1289">
        <v>0</v>
      </c>
      <c r="BY1289">
        <v>24</v>
      </c>
      <c r="BZ1289" t="s">
        <v>111</v>
      </c>
      <c r="CA1289">
        <v>0</v>
      </c>
      <c r="CB1289" t="s">
        <v>9178</v>
      </c>
      <c r="CC1289" t="s">
        <v>2143</v>
      </c>
      <c r="CD1289" t="s">
        <v>6110</v>
      </c>
      <c r="CE1289" t="s">
        <v>116</v>
      </c>
      <c r="CF1289" t="s">
        <v>117</v>
      </c>
      <c r="CG1289">
        <v>96950</v>
      </c>
      <c r="CH1289" s="3">
        <v>16.47</v>
      </c>
      <c r="CI1289" s="3">
        <v>16.47</v>
      </c>
      <c r="CJ1289" s="3">
        <v>24.7</v>
      </c>
      <c r="CK1289" s="3">
        <v>24.7</v>
      </c>
      <c r="CL1289" t="s">
        <v>132</v>
      </c>
      <c r="CN1289" t="s">
        <v>133</v>
      </c>
      <c r="CP1289" t="s">
        <v>111</v>
      </c>
      <c r="CQ1289" t="s">
        <v>134</v>
      </c>
      <c r="CR1289" t="s">
        <v>134</v>
      </c>
      <c r="CS1289" t="s">
        <v>134</v>
      </c>
      <c r="CT1289" t="s">
        <v>119</v>
      </c>
      <c r="CU1289" t="s">
        <v>119</v>
      </c>
      <c r="CV1289" t="s">
        <v>134</v>
      </c>
      <c r="CW1289" t="s">
        <v>9179</v>
      </c>
      <c r="CX1289">
        <v>16702338888</v>
      </c>
      <c r="CY1289" t="s">
        <v>6115</v>
      </c>
      <c r="CZ1289" t="s">
        <v>119</v>
      </c>
      <c r="DA1289" t="s">
        <v>134</v>
      </c>
      <c r="DB1289" t="s">
        <v>111</v>
      </c>
    </row>
    <row r="1290" spans="1:111" ht="15" customHeight="1" x14ac:dyDescent="0.25">
      <c r="A1290" t="s">
        <v>8327</v>
      </c>
      <c r="B1290" t="s">
        <v>109</v>
      </c>
      <c r="C1290" s="1">
        <v>44216.168592476854</v>
      </c>
      <c r="D1290" s="1">
        <v>44274</v>
      </c>
      <c r="E1290" t="s">
        <v>110</v>
      </c>
      <c r="G1290" t="s">
        <v>134</v>
      </c>
      <c r="H1290" t="s">
        <v>134</v>
      </c>
      <c r="I1290" t="s">
        <v>111</v>
      </c>
      <c r="J1290" t="s">
        <v>6108</v>
      </c>
      <c r="K1290" t="s">
        <v>6109</v>
      </c>
      <c r="L1290" t="s">
        <v>6110</v>
      </c>
      <c r="N1290" t="s">
        <v>116</v>
      </c>
      <c r="O1290" t="s">
        <v>117</v>
      </c>
      <c r="P1290">
        <v>96950</v>
      </c>
      <c r="Q1290" t="s">
        <v>118</v>
      </c>
      <c r="R1290" t="s">
        <v>116</v>
      </c>
      <c r="S1290">
        <v>16707898314</v>
      </c>
      <c r="U1290">
        <v>323111</v>
      </c>
      <c r="V1290" t="s">
        <v>120</v>
      </c>
      <c r="X1290" t="s">
        <v>6111</v>
      </c>
      <c r="Y1290" t="s">
        <v>6112</v>
      </c>
      <c r="Z1290" t="s">
        <v>6113</v>
      </c>
      <c r="AA1290" t="s">
        <v>6114</v>
      </c>
      <c r="AB1290" t="s">
        <v>6110</v>
      </c>
      <c r="AD1290" t="s">
        <v>116</v>
      </c>
      <c r="AE1290" t="s">
        <v>117</v>
      </c>
      <c r="AF1290">
        <v>96950</v>
      </c>
      <c r="AG1290" t="s">
        <v>118</v>
      </c>
      <c r="AH1290" t="s">
        <v>116</v>
      </c>
      <c r="AI1290">
        <v>16707898314</v>
      </c>
      <c r="AK1290" t="s">
        <v>6115</v>
      </c>
      <c r="BC1290" t="str">
        <f>"51-5112.00"</f>
        <v>51-5112.00</v>
      </c>
      <c r="BD1290" t="s">
        <v>1569</v>
      </c>
      <c r="BE1290" t="s">
        <v>6116</v>
      </c>
      <c r="BF1290" t="s">
        <v>6117</v>
      </c>
      <c r="BG1290">
        <v>1</v>
      </c>
      <c r="BI1290" s="1">
        <v>44106</v>
      </c>
      <c r="BJ1290" s="1">
        <v>44470</v>
      </c>
      <c r="BM1290">
        <v>35</v>
      </c>
      <c r="BN1290">
        <v>0</v>
      </c>
      <c r="BO1290">
        <v>7</v>
      </c>
      <c r="BP1290">
        <v>7</v>
      </c>
      <c r="BQ1290">
        <v>7</v>
      </c>
      <c r="BR1290">
        <v>7</v>
      </c>
      <c r="BS1290">
        <v>7</v>
      </c>
      <c r="BT1290">
        <v>0</v>
      </c>
      <c r="BU1290" t="str">
        <f>"9:00 AM"</f>
        <v>9:00 AM</v>
      </c>
      <c r="BV1290" t="str">
        <f>"5:00 PM"</f>
        <v>5:00 PM</v>
      </c>
      <c r="BW1290" t="s">
        <v>128</v>
      </c>
      <c r="BX1290">
        <v>0</v>
      </c>
      <c r="BY1290">
        <v>12</v>
      </c>
      <c r="BZ1290" t="s">
        <v>111</v>
      </c>
      <c r="CA1290">
        <v>0</v>
      </c>
      <c r="CB1290" s="2" t="s">
        <v>8328</v>
      </c>
      <c r="CC1290" t="s">
        <v>8329</v>
      </c>
      <c r="CD1290" t="s">
        <v>5007</v>
      </c>
      <c r="CE1290" t="s">
        <v>116</v>
      </c>
      <c r="CF1290" t="s">
        <v>117</v>
      </c>
      <c r="CG1290">
        <v>96950</v>
      </c>
      <c r="CH1290" s="3">
        <v>12.73</v>
      </c>
      <c r="CI1290" s="3">
        <v>12.73</v>
      </c>
      <c r="CJ1290" s="3">
        <v>19.09</v>
      </c>
      <c r="CK1290" s="3">
        <v>19.09</v>
      </c>
      <c r="CL1290" t="s">
        <v>132</v>
      </c>
      <c r="CN1290" t="s">
        <v>133</v>
      </c>
      <c r="CP1290" t="s">
        <v>111</v>
      </c>
      <c r="CQ1290" t="s">
        <v>134</v>
      </c>
      <c r="CR1290" t="s">
        <v>134</v>
      </c>
      <c r="CS1290" t="s">
        <v>134</v>
      </c>
      <c r="CT1290" t="s">
        <v>119</v>
      </c>
      <c r="CU1290" t="s">
        <v>119</v>
      </c>
      <c r="CV1290" t="s">
        <v>134</v>
      </c>
      <c r="CW1290" t="s">
        <v>8330</v>
      </c>
      <c r="CX1290">
        <v>16702338888</v>
      </c>
      <c r="CY1290" t="s">
        <v>6115</v>
      </c>
      <c r="CZ1290" t="s">
        <v>119</v>
      </c>
      <c r="DA1290" t="s">
        <v>134</v>
      </c>
      <c r="DB1290" t="s">
        <v>111</v>
      </c>
    </row>
    <row r="1291" spans="1:111" ht="15" customHeight="1" x14ac:dyDescent="0.25">
      <c r="A1291" t="s">
        <v>2795</v>
      </c>
      <c r="B1291" t="s">
        <v>109</v>
      </c>
      <c r="C1291" s="1">
        <v>44216.214354282405</v>
      </c>
      <c r="D1291" s="1">
        <v>44271</v>
      </c>
      <c r="E1291" t="s">
        <v>110</v>
      </c>
      <c r="G1291" t="s">
        <v>111</v>
      </c>
      <c r="H1291" t="s">
        <v>111</v>
      </c>
      <c r="I1291" t="s">
        <v>111</v>
      </c>
      <c r="J1291" t="s">
        <v>810</v>
      </c>
      <c r="L1291" t="s">
        <v>811</v>
      </c>
      <c r="N1291" t="s">
        <v>154</v>
      </c>
      <c r="O1291" t="s">
        <v>117</v>
      </c>
      <c r="P1291">
        <v>96950</v>
      </c>
      <c r="Q1291" t="s">
        <v>118</v>
      </c>
      <c r="S1291">
        <v>16702330020</v>
      </c>
      <c r="U1291">
        <v>2362</v>
      </c>
      <c r="V1291" t="s">
        <v>120</v>
      </c>
      <c r="X1291" t="s">
        <v>812</v>
      </c>
      <c r="Y1291" t="s">
        <v>813</v>
      </c>
      <c r="AA1291" t="s">
        <v>814</v>
      </c>
      <c r="AB1291" t="s">
        <v>811</v>
      </c>
      <c r="AD1291" t="s">
        <v>154</v>
      </c>
      <c r="AE1291" t="s">
        <v>117</v>
      </c>
      <c r="AF1291">
        <v>96950</v>
      </c>
      <c r="AG1291" t="s">
        <v>118</v>
      </c>
      <c r="AI1291">
        <v>16702330020</v>
      </c>
      <c r="AK1291" t="s">
        <v>815</v>
      </c>
      <c r="BC1291" t="str">
        <f>"53-3033.00"</f>
        <v>53-3033.00</v>
      </c>
      <c r="BD1291" t="s">
        <v>2436</v>
      </c>
      <c r="BE1291" t="s">
        <v>2796</v>
      </c>
      <c r="BF1291" t="s">
        <v>2797</v>
      </c>
      <c r="BG1291">
        <v>20</v>
      </c>
      <c r="BI1291" s="1">
        <v>44242</v>
      </c>
      <c r="BJ1291" s="1">
        <v>44469</v>
      </c>
      <c r="BM1291">
        <v>40</v>
      </c>
      <c r="BN1291">
        <v>0</v>
      </c>
      <c r="BO1291">
        <v>8</v>
      </c>
      <c r="BP1291">
        <v>8</v>
      </c>
      <c r="BQ1291">
        <v>8</v>
      </c>
      <c r="BR1291">
        <v>8</v>
      </c>
      <c r="BS1291">
        <v>8</v>
      </c>
      <c r="BT1291">
        <v>0</v>
      </c>
      <c r="BU1291" t="str">
        <f>"9:00 AM"</f>
        <v>9:00 AM</v>
      </c>
      <c r="BV1291" t="str">
        <f>"6:00 PM"</f>
        <v>6:00 PM</v>
      </c>
      <c r="BW1291" t="s">
        <v>128</v>
      </c>
      <c r="BX1291">
        <v>0</v>
      </c>
      <c r="BY1291">
        <v>12</v>
      </c>
      <c r="BZ1291" t="s">
        <v>111</v>
      </c>
      <c r="CA1291">
        <v>0</v>
      </c>
      <c r="CB1291" s="2" t="s">
        <v>2798</v>
      </c>
      <c r="CC1291" t="s">
        <v>820</v>
      </c>
      <c r="CD1291" t="s">
        <v>154</v>
      </c>
      <c r="CE1291" t="s">
        <v>821</v>
      </c>
      <c r="CF1291" t="s">
        <v>117</v>
      </c>
      <c r="CG1291">
        <v>96950</v>
      </c>
      <c r="CH1291" s="3">
        <v>7.68</v>
      </c>
      <c r="CI1291" s="3">
        <v>7.68</v>
      </c>
      <c r="CJ1291" s="3">
        <v>11.52</v>
      </c>
      <c r="CK1291" s="3">
        <v>11.52</v>
      </c>
      <c r="CL1291" t="s">
        <v>132</v>
      </c>
      <c r="CM1291" t="s">
        <v>119</v>
      </c>
      <c r="CN1291" t="s">
        <v>133</v>
      </c>
      <c r="CP1291" t="s">
        <v>111</v>
      </c>
      <c r="CQ1291" t="s">
        <v>134</v>
      </c>
      <c r="CR1291" t="s">
        <v>111</v>
      </c>
      <c r="CS1291" t="s">
        <v>134</v>
      </c>
      <c r="CT1291" t="s">
        <v>119</v>
      </c>
      <c r="CU1291" t="s">
        <v>134</v>
      </c>
      <c r="CV1291" t="s">
        <v>119</v>
      </c>
      <c r="CW1291" t="s">
        <v>119</v>
      </c>
      <c r="CX1291">
        <v>16702330020</v>
      </c>
      <c r="CY1291" t="s">
        <v>815</v>
      </c>
      <c r="CZ1291" t="s">
        <v>119</v>
      </c>
      <c r="DA1291" t="s">
        <v>134</v>
      </c>
      <c r="DB1291" t="s">
        <v>111</v>
      </c>
    </row>
    <row r="1292" spans="1:111" ht="15" customHeight="1" x14ac:dyDescent="0.25">
      <c r="A1292" t="s">
        <v>3836</v>
      </c>
      <c r="B1292" t="s">
        <v>193</v>
      </c>
      <c r="C1292" s="1">
        <v>44216.737243518517</v>
      </c>
      <c r="D1292" s="1">
        <v>44216</v>
      </c>
      <c r="E1292" t="s">
        <v>110</v>
      </c>
      <c r="G1292" t="s">
        <v>111</v>
      </c>
      <c r="H1292" t="s">
        <v>111</v>
      </c>
      <c r="I1292" t="s">
        <v>111</v>
      </c>
      <c r="J1292" t="s">
        <v>754</v>
      </c>
      <c r="K1292" t="s">
        <v>755</v>
      </c>
      <c r="L1292" t="s">
        <v>756</v>
      </c>
      <c r="M1292" t="s">
        <v>765</v>
      </c>
      <c r="N1292" t="s">
        <v>116</v>
      </c>
      <c r="O1292" t="s">
        <v>117</v>
      </c>
      <c r="P1292">
        <v>96950</v>
      </c>
      <c r="Q1292" t="s">
        <v>118</v>
      </c>
      <c r="S1292">
        <v>16702880407</v>
      </c>
      <c r="T1292">
        <v>33</v>
      </c>
      <c r="U1292">
        <v>212312</v>
      </c>
      <c r="V1292" t="s">
        <v>120</v>
      </c>
      <c r="X1292" t="s">
        <v>758</v>
      </c>
      <c r="Y1292" t="s">
        <v>759</v>
      </c>
      <c r="Z1292" t="s">
        <v>121</v>
      </c>
      <c r="AA1292" t="s">
        <v>3348</v>
      </c>
      <c r="AB1292" t="s">
        <v>756</v>
      </c>
      <c r="AC1292" t="s">
        <v>3837</v>
      </c>
      <c r="AD1292" t="s">
        <v>116</v>
      </c>
      <c r="AE1292" t="s">
        <v>117</v>
      </c>
      <c r="AF1292">
        <v>96950</v>
      </c>
      <c r="AG1292" t="s">
        <v>118</v>
      </c>
      <c r="AI1292">
        <v>16702880407</v>
      </c>
      <c r="AJ1292">
        <v>33</v>
      </c>
      <c r="AK1292" t="s">
        <v>760</v>
      </c>
      <c r="BC1292" t="str">
        <f>"51-4121.00"</f>
        <v>51-4121.00</v>
      </c>
      <c r="BD1292" t="s">
        <v>3838</v>
      </c>
      <c r="BE1292" t="s">
        <v>3839</v>
      </c>
      <c r="BF1292" t="s">
        <v>763</v>
      </c>
      <c r="BG1292">
        <v>2</v>
      </c>
      <c r="BI1292" s="1">
        <v>44291</v>
      </c>
      <c r="BJ1292" s="1">
        <v>44655</v>
      </c>
      <c r="BM1292">
        <v>40</v>
      </c>
      <c r="BN1292">
        <v>0</v>
      </c>
      <c r="BO1292">
        <v>8</v>
      </c>
      <c r="BP1292">
        <v>8</v>
      </c>
      <c r="BQ1292">
        <v>8</v>
      </c>
      <c r="BR1292">
        <v>8</v>
      </c>
      <c r="BS1292">
        <v>8</v>
      </c>
      <c r="BT1292">
        <v>0</v>
      </c>
      <c r="BU1292" t="str">
        <f t="shared" ref="BU1292:BU1302" si="67">"7:00 AM"</f>
        <v>7:00 AM</v>
      </c>
      <c r="BV1292" t="str">
        <f>"3:30 PM"</f>
        <v>3:30 PM</v>
      </c>
      <c r="BW1292" t="s">
        <v>128</v>
      </c>
      <c r="BX1292">
        <v>0</v>
      </c>
      <c r="BY1292">
        <v>12</v>
      </c>
      <c r="BZ1292" t="s">
        <v>111</v>
      </c>
      <c r="CA1292">
        <v>0</v>
      </c>
      <c r="CB1292" t="s">
        <v>3840</v>
      </c>
      <c r="CC1292" t="s">
        <v>756</v>
      </c>
      <c r="CD1292" t="s">
        <v>765</v>
      </c>
      <c r="CE1292" t="s">
        <v>116</v>
      </c>
      <c r="CF1292" t="s">
        <v>117</v>
      </c>
      <c r="CG1292">
        <v>96950</v>
      </c>
      <c r="CH1292" s="3">
        <v>18.399999999999999</v>
      </c>
      <c r="CJ1292" s="3">
        <v>27.6</v>
      </c>
      <c r="CL1292" t="s">
        <v>132</v>
      </c>
      <c r="CM1292" t="s">
        <v>119</v>
      </c>
      <c r="CN1292" t="s">
        <v>631</v>
      </c>
      <c r="CP1292" t="s">
        <v>111</v>
      </c>
      <c r="CQ1292" t="s">
        <v>134</v>
      </c>
      <c r="CR1292" t="s">
        <v>111</v>
      </c>
      <c r="CS1292" t="s">
        <v>134</v>
      </c>
      <c r="CT1292" t="s">
        <v>119</v>
      </c>
      <c r="CU1292" t="s">
        <v>134</v>
      </c>
      <c r="CV1292" t="s">
        <v>119</v>
      </c>
      <c r="CW1292" t="s">
        <v>3841</v>
      </c>
      <c r="CX1292">
        <v>16702880407</v>
      </c>
      <c r="CY1292" t="s">
        <v>760</v>
      </c>
      <c r="CZ1292" t="s">
        <v>3842</v>
      </c>
      <c r="DA1292" t="s">
        <v>134</v>
      </c>
      <c r="DB1292" t="s">
        <v>111</v>
      </c>
    </row>
    <row r="1293" spans="1:111" ht="15" customHeight="1" x14ac:dyDescent="0.25">
      <c r="A1293" t="s">
        <v>9598</v>
      </c>
      <c r="B1293" t="s">
        <v>193</v>
      </c>
      <c r="C1293" s="1">
        <v>44216.754496180554</v>
      </c>
      <c r="D1293" s="1">
        <v>44216</v>
      </c>
      <c r="E1293" t="s">
        <v>110</v>
      </c>
      <c r="G1293" t="s">
        <v>111</v>
      </c>
      <c r="H1293" t="s">
        <v>111</v>
      </c>
      <c r="I1293" t="s">
        <v>111</v>
      </c>
      <c r="J1293" t="s">
        <v>754</v>
      </c>
      <c r="K1293" t="s">
        <v>755</v>
      </c>
      <c r="L1293" t="s">
        <v>756</v>
      </c>
      <c r="M1293" t="s">
        <v>765</v>
      </c>
      <c r="N1293" t="s">
        <v>116</v>
      </c>
      <c r="O1293" t="s">
        <v>117</v>
      </c>
      <c r="P1293">
        <v>96950</v>
      </c>
      <c r="Q1293" t="s">
        <v>118</v>
      </c>
      <c r="S1293">
        <v>16702880407</v>
      </c>
      <c r="T1293">
        <v>33</v>
      </c>
      <c r="U1293">
        <v>212312</v>
      </c>
      <c r="V1293" t="s">
        <v>120</v>
      </c>
      <c r="X1293" t="s">
        <v>758</v>
      </c>
      <c r="Y1293" t="s">
        <v>759</v>
      </c>
      <c r="Z1293" t="s">
        <v>121</v>
      </c>
      <c r="AA1293" t="s">
        <v>3348</v>
      </c>
      <c r="AB1293" t="s">
        <v>756</v>
      </c>
      <c r="AC1293" t="s">
        <v>3837</v>
      </c>
      <c r="AD1293" t="s">
        <v>116</v>
      </c>
      <c r="AE1293" t="s">
        <v>117</v>
      </c>
      <c r="AF1293">
        <v>96950</v>
      </c>
      <c r="AG1293" t="s">
        <v>118</v>
      </c>
      <c r="AI1293">
        <v>16702880407</v>
      </c>
      <c r="AJ1293">
        <v>33</v>
      </c>
      <c r="AK1293" t="s">
        <v>760</v>
      </c>
      <c r="BC1293" t="str">
        <f>"51-4122.00"</f>
        <v>51-4122.00</v>
      </c>
      <c r="BD1293" t="s">
        <v>761</v>
      </c>
      <c r="BE1293" t="s">
        <v>3839</v>
      </c>
      <c r="BF1293" t="s">
        <v>763</v>
      </c>
      <c r="BG1293">
        <v>2</v>
      </c>
      <c r="BI1293" s="1">
        <v>44291</v>
      </c>
      <c r="BJ1293" s="1">
        <v>44655</v>
      </c>
      <c r="BM1293">
        <v>40</v>
      </c>
      <c r="BN1293">
        <v>0</v>
      </c>
      <c r="BO1293">
        <v>8</v>
      </c>
      <c r="BP1293">
        <v>8</v>
      </c>
      <c r="BQ1293">
        <v>8</v>
      </c>
      <c r="BR1293">
        <v>8</v>
      </c>
      <c r="BS1293">
        <v>8</v>
      </c>
      <c r="BT1293">
        <v>0</v>
      </c>
      <c r="BU1293" t="str">
        <f t="shared" si="67"/>
        <v>7:00 AM</v>
      </c>
      <c r="BV1293" t="str">
        <f>"7:30 PM"</f>
        <v>7:30 PM</v>
      </c>
      <c r="BW1293" t="s">
        <v>128</v>
      </c>
      <c r="BX1293">
        <v>0</v>
      </c>
      <c r="BY1293">
        <v>12</v>
      </c>
      <c r="BZ1293" t="s">
        <v>111</v>
      </c>
      <c r="CA1293">
        <v>0</v>
      </c>
      <c r="CB1293" t="s">
        <v>3840</v>
      </c>
      <c r="CC1293" t="s">
        <v>756</v>
      </c>
      <c r="CD1293" t="s">
        <v>765</v>
      </c>
      <c r="CE1293" t="s">
        <v>116</v>
      </c>
      <c r="CF1293" t="s">
        <v>117</v>
      </c>
      <c r="CG1293">
        <v>96950</v>
      </c>
      <c r="CH1293" s="3">
        <v>18.399999999999999</v>
      </c>
      <c r="CJ1293" s="3">
        <v>27.6</v>
      </c>
      <c r="CL1293" t="s">
        <v>132</v>
      </c>
      <c r="CM1293" t="s">
        <v>119</v>
      </c>
      <c r="CN1293" t="s">
        <v>631</v>
      </c>
      <c r="CP1293" t="s">
        <v>111</v>
      </c>
      <c r="CQ1293" t="s">
        <v>134</v>
      </c>
      <c r="CR1293" t="s">
        <v>111</v>
      </c>
      <c r="CS1293" t="s">
        <v>134</v>
      </c>
      <c r="CT1293" t="s">
        <v>119</v>
      </c>
      <c r="CU1293" t="s">
        <v>134</v>
      </c>
      <c r="CV1293" t="s">
        <v>119</v>
      </c>
      <c r="CW1293" t="s">
        <v>9599</v>
      </c>
      <c r="CX1293">
        <v>16702880407</v>
      </c>
      <c r="CY1293" t="s">
        <v>760</v>
      </c>
      <c r="CZ1293" t="s">
        <v>767</v>
      </c>
      <c r="DA1293" t="s">
        <v>134</v>
      </c>
      <c r="DB1293" t="s">
        <v>111</v>
      </c>
    </row>
    <row r="1294" spans="1:111" ht="15" customHeight="1" x14ac:dyDescent="0.25">
      <c r="A1294" t="s">
        <v>3347</v>
      </c>
      <c r="B1294" t="s">
        <v>193</v>
      </c>
      <c r="C1294" s="1">
        <v>44216.772662268515</v>
      </c>
      <c r="D1294" s="1">
        <v>44216</v>
      </c>
      <c r="E1294" t="s">
        <v>110</v>
      </c>
      <c r="G1294" t="s">
        <v>111</v>
      </c>
      <c r="H1294" t="s">
        <v>111</v>
      </c>
      <c r="I1294" t="s">
        <v>111</v>
      </c>
      <c r="J1294" t="s">
        <v>754</v>
      </c>
      <c r="K1294" t="s">
        <v>755</v>
      </c>
      <c r="L1294" t="s">
        <v>756</v>
      </c>
      <c r="M1294" t="s">
        <v>765</v>
      </c>
      <c r="N1294" t="s">
        <v>116</v>
      </c>
      <c r="O1294" t="s">
        <v>117</v>
      </c>
      <c r="P1294">
        <v>96950</v>
      </c>
      <c r="Q1294" t="s">
        <v>118</v>
      </c>
      <c r="S1294">
        <v>16702880407</v>
      </c>
      <c r="T1294">
        <v>33</v>
      </c>
      <c r="U1294">
        <v>212312</v>
      </c>
      <c r="V1294" t="s">
        <v>120</v>
      </c>
      <c r="X1294" t="s">
        <v>758</v>
      </c>
      <c r="Y1294" t="s">
        <v>759</v>
      </c>
      <c r="Z1294" t="s">
        <v>121</v>
      </c>
      <c r="AA1294" t="s">
        <v>3348</v>
      </c>
      <c r="AB1294" t="s">
        <v>756</v>
      </c>
      <c r="AC1294" t="s">
        <v>765</v>
      </c>
      <c r="AD1294" t="s">
        <v>116</v>
      </c>
      <c r="AE1294" t="s">
        <v>117</v>
      </c>
      <c r="AF1294">
        <v>96950</v>
      </c>
      <c r="AG1294" t="s">
        <v>118</v>
      </c>
      <c r="AI1294">
        <v>16702880407</v>
      </c>
      <c r="AJ1294">
        <v>33</v>
      </c>
      <c r="AK1294" t="s">
        <v>760</v>
      </c>
      <c r="BC1294" t="str">
        <f>"17-3022.00"</f>
        <v>17-3022.00</v>
      </c>
      <c r="BD1294" t="s">
        <v>1695</v>
      </c>
      <c r="BE1294" t="s">
        <v>3349</v>
      </c>
      <c r="BF1294" t="s">
        <v>3350</v>
      </c>
      <c r="BG1294">
        <v>2</v>
      </c>
      <c r="BI1294" s="1">
        <v>44291</v>
      </c>
      <c r="BJ1294" s="1">
        <v>44655</v>
      </c>
      <c r="BM1294">
        <v>40</v>
      </c>
      <c r="BN1294">
        <v>0</v>
      </c>
      <c r="BO1294">
        <v>8</v>
      </c>
      <c r="BP1294">
        <v>8</v>
      </c>
      <c r="BQ1294">
        <v>8</v>
      </c>
      <c r="BR1294">
        <v>8</v>
      </c>
      <c r="BS1294">
        <v>8</v>
      </c>
      <c r="BT1294">
        <v>0</v>
      </c>
      <c r="BU1294" t="str">
        <f t="shared" si="67"/>
        <v>7:00 AM</v>
      </c>
      <c r="BV1294" t="str">
        <f t="shared" ref="BV1294:BV1302" si="68">"3:30 PM"</f>
        <v>3:30 PM</v>
      </c>
      <c r="BW1294" t="s">
        <v>349</v>
      </c>
      <c r="BX1294">
        <v>0</v>
      </c>
      <c r="BY1294">
        <v>12</v>
      </c>
      <c r="BZ1294" t="s">
        <v>111</v>
      </c>
      <c r="CA1294">
        <v>0</v>
      </c>
      <c r="CB1294" t="s">
        <v>3351</v>
      </c>
      <c r="CC1294" t="s">
        <v>756</v>
      </c>
      <c r="CD1294" t="s">
        <v>765</v>
      </c>
      <c r="CE1294" t="s">
        <v>116</v>
      </c>
      <c r="CF1294" t="s">
        <v>117</v>
      </c>
      <c r="CG1294">
        <v>96950</v>
      </c>
      <c r="CH1294" s="3">
        <v>17.25</v>
      </c>
      <c r="CJ1294" s="3">
        <v>25.88</v>
      </c>
      <c r="CL1294" t="s">
        <v>132</v>
      </c>
      <c r="CM1294" t="s">
        <v>119</v>
      </c>
      <c r="CN1294" t="s">
        <v>631</v>
      </c>
      <c r="CP1294" t="s">
        <v>111</v>
      </c>
      <c r="CQ1294" t="s">
        <v>134</v>
      </c>
      <c r="CR1294" t="s">
        <v>111</v>
      </c>
      <c r="CS1294" t="s">
        <v>134</v>
      </c>
      <c r="CT1294" t="s">
        <v>119</v>
      </c>
      <c r="CU1294" t="s">
        <v>134</v>
      </c>
      <c r="CV1294" t="s">
        <v>119</v>
      </c>
      <c r="CW1294" t="s">
        <v>3352</v>
      </c>
      <c r="CX1294">
        <v>16702880407</v>
      </c>
      <c r="CY1294" t="s">
        <v>760</v>
      </c>
      <c r="CZ1294" t="s">
        <v>767</v>
      </c>
      <c r="DA1294" t="s">
        <v>134</v>
      </c>
      <c r="DB1294" t="s">
        <v>111</v>
      </c>
    </row>
    <row r="1295" spans="1:111" ht="15" customHeight="1" x14ac:dyDescent="0.25">
      <c r="A1295" t="s">
        <v>8052</v>
      </c>
      <c r="B1295" t="s">
        <v>193</v>
      </c>
      <c r="C1295" s="1">
        <v>44216.788372337964</v>
      </c>
      <c r="D1295" s="1">
        <v>44216</v>
      </c>
      <c r="E1295" t="s">
        <v>110</v>
      </c>
      <c r="G1295" t="s">
        <v>111</v>
      </c>
      <c r="H1295" t="s">
        <v>111</v>
      </c>
      <c r="I1295" t="s">
        <v>111</v>
      </c>
      <c r="J1295" t="s">
        <v>754</v>
      </c>
      <c r="K1295" t="s">
        <v>755</v>
      </c>
      <c r="L1295" t="s">
        <v>8053</v>
      </c>
      <c r="M1295" t="s">
        <v>765</v>
      </c>
      <c r="N1295" t="s">
        <v>116</v>
      </c>
      <c r="O1295" t="s">
        <v>117</v>
      </c>
      <c r="P1295">
        <v>96950</v>
      </c>
      <c r="Q1295" t="s">
        <v>118</v>
      </c>
      <c r="S1295">
        <v>16702880407</v>
      </c>
      <c r="T1295">
        <v>33</v>
      </c>
      <c r="U1295">
        <v>212312</v>
      </c>
      <c r="V1295" t="s">
        <v>120</v>
      </c>
      <c r="X1295" t="s">
        <v>758</v>
      </c>
      <c r="Y1295" t="s">
        <v>759</v>
      </c>
      <c r="Z1295" t="s">
        <v>121</v>
      </c>
      <c r="AA1295" t="s">
        <v>3348</v>
      </c>
      <c r="AB1295" t="s">
        <v>8053</v>
      </c>
      <c r="AC1295" t="s">
        <v>765</v>
      </c>
      <c r="AD1295" t="s">
        <v>116</v>
      </c>
      <c r="AE1295" t="s">
        <v>117</v>
      </c>
      <c r="AF1295">
        <v>96950</v>
      </c>
      <c r="AG1295" t="s">
        <v>118</v>
      </c>
      <c r="AI1295">
        <v>16702880407</v>
      </c>
      <c r="AJ1295">
        <v>33</v>
      </c>
      <c r="AK1295" t="s">
        <v>760</v>
      </c>
      <c r="BC1295" t="str">
        <f>"49-3042.00"</f>
        <v>49-3042.00</v>
      </c>
      <c r="BD1295" t="s">
        <v>853</v>
      </c>
      <c r="BE1295" t="s">
        <v>8054</v>
      </c>
      <c r="BF1295" t="s">
        <v>8055</v>
      </c>
      <c r="BG1295">
        <v>5</v>
      </c>
      <c r="BI1295" s="1">
        <v>44291</v>
      </c>
      <c r="BJ1295" s="1">
        <v>44655</v>
      </c>
      <c r="BM1295">
        <v>40</v>
      </c>
      <c r="BN1295">
        <v>0</v>
      </c>
      <c r="BO1295">
        <v>8</v>
      </c>
      <c r="BP1295">
        <v>8</v>
      </c>
      <c r="BQ1295">
        <v>8</v>
      </c>
      <c r="BR1295">
        <v>8</v>
      </c>
      <c r="BS1295">
        <v>8</v>
      </c>
      <c r="BT1295">
        <v>0</v>
      </c>
      <c r="BU1295" t="str">
        <f t="shared" si="67"/>
        <v>7:00 AM</v>
      </c>
      <c r="BV1295" t="str">
        <f t="shared" si="68"/>
        <v>3:30 PM</v>
      </c>
      <c r="BW1295" t="s">
        <v>128</v>
      </c>
      <c r="BX1295">
        <v>0</v>
      </c>
      <c r="BY1295">
        <v>24</v>
      </c>
      <c r="BZ1295" t="s">
        <v>111</v>
      </c>
      <c r="CA1295">
        <v>0</v>
      </c>
      <c r="CB1295" t="s">
        <v>8056</v>
      </c>
      <c r="CC1295" t="s">
        <v>756</v>
      </c>
      <c r="CD1295" t="s">
        <v>765</v>
      </c>
      <c r="CE1295" t="s">
        <v>116</v>
      </c>
      <c r="CF1295" t="s">
        <v>117</v>
      </c>
      <c r="CG1295">
        <v>96950</v>
      </c>
      <c r="CH1295" s="3">
        <v>10.050000000000001</v>
      </c>
      <c r="CJ1295" s="3">
        <v>15.08</v>
      </c>
      <c r="CL1295" t="s">
        <v>132</v>
      </c>
      <c r="CM1295" t="s">
        <v>119</v>
      </c>
      <c r="CN1295" t="s">
        <v>631</v>
      </c>
      <c r="CP1295" t="s">
        <v>111</v>
      </c>
      <c r="CQ1295" t="s">
        <v>134</v>
      </c>
      <c r="CR1295" t="s">
        <v>111</v>
      </c>
      <c r="CS1295" t="s">
        <v>134</v>
      </c>
      <c r="CT1295" t="s">
        <v>119</v>
      </c>
      <c r="CU1295" t="s">
        <v>134</v>
      </c>
      <c r="CV1295" t="s">
        <v>119</v>
      </c>
      <c r="CW1295" t="s">
        <v>5580</v>
      </c>
      <c r="CX1295">
        <v>16702880407</v>
      </c>
      <c r="CY1295" t="s">
        <v>760</v>
      </c>
      <c r="CZ1295" t="s">
        <v>767</v>
      </c>
      <c r="DA1295" t="s">
        <v>134</v>
      </c>
      <c r="DB1295" t="s">
        <v>111</v>
      </c>
    </row>
    <row r="1296" spans="1:111" ht="15" customHeight="1" x14ac:dyDescent="0.25">
      <c r="A1296" t="s">
        <v>6471</v>
      </c>
      <c r="B1296" t="s">
        <v>193</v>
      </c>
      <c r="C1296" s="1">
        <v>44216.800310300925</v>
      </c>
      <c r="D1296" s="1">
        <v>44216</v>
      </c>
      <c r="E1296" t="s">
        <v>110</v>
      </c>
      <c r="G1296" t="s">
        <v>111</v>
      </c>
      <c r="H1296" t="s">
        <v>111</v>
      </c>
      <c r="I1296" t="s">
        <v>111</v>
      </c>
      <c r="J1296" t="s">
        <v>754</v>
      </c>
      <c r="K1296" t="s">
        <v>755</v>
      </c>
      <c r="L1296" t="s">
        <v>756</v>
      </c>
      <c r="M1296" t="s">
        <v>765</v>
      </c>
      <c r="N1296" t="s">
        <v>116</v>
      </c>
      <c r="O1296" t="s">
        <v>117</v>
      </c>
      <c r="P1296">
        <v>96950</v>
      </c>
      <c r="Q1296" t="s">
        <v>118</v>
      </c>
      <c r="S1296">
        <v>16702880407</v>
      </c>
      <c r="T1296">
        <v>33</v>
      </c>
      <c r="U1296">
        <v>212312</v>
      </c>
      <c r="V1296" t="s">
        <v>120</v>
      </c>
      <c r="X1296" t="s">
        <v>758</v>
      </c>
      <c r="Y1296" t="s">
        <v>759</v>
      </c>
      <c r="Z1296" t="s">
        <v>121</v>
      </c>
      <c r="AA1296" t="s">
        <v>3348</v>
      </c>
      <c r="AB1296" t="s">
        <v>756</v>
      </c>
      <c r="AC1296" t="s">
        <v>765</v>
      </c>
      <c r="AD1296" t="s">
        <v>116</v>
      </c>
      <c r="AE1296" t="s">
        <v>117</v>
      </c>
      <c r="AF1296">
        <v>96950</v>
      </c>
      <c r="AG1296" t="s">
        <v>118</v>
      </c>
      <c r="AI1296">
        <v>16702880407</v>
      </c>
      <c r="AJ1296">
        <v>33</v>
      </c>
      <c r="AK1296" t="s">
        <v>760</v>
      </c>
      <c r="BC1296" t="str">
        <f>"53-3032.00"</f>
        <v>53-3032.00</v>
      </c>
      <c r="BD1296" t="s">
        <v>279</v>
      </c>
      <c r="BE1296" t="s">
        <v>6472</v>
      </c>
      <c r="BF1296" t="s">
        <v>281</v>
      </c>
      <c r="BG1296">
        <v>5</v>
      </c>
      <c r="BI1296" s="1">
        <v>44291</v>
      </c>
      <c r="BJ1296" s="1">
        <v>44655</v>
      </c>
      <c r="BM1296">
        <v>48</v>
      </c>
      <c r="BN1296">
        <v>0</v>
      </c>
      <c r="BO1296">
        <v>8</v>
      </c>
      <c r="BP1296">
        <v>8</v>
      </c>
      <c r="BQ1296">
        <v>8</v>
      </c>
      <c r="BR1296">
        <v>8</v>
      </c>
      <c r="BS1296">
        <v>8</v>
      </c>
      <c r="BT1296">
        <v>8</v>
      </c>
      <c r="BU1296" t="str">
        <f t="shared" si="67"/>
        <v>7:00 AM</v>
      </c>
      <c r="BV1296" t="str">
        <f t="shared" si="68"/>
        <v>3:30 PM</v>
      </c>
      <c r="BW1296" t="s">
        <v>128</v>
      </c>
      <c r="BX1296">
        <v>0</v>
      </c>
      <c r="BY1296">
        <v>12</v>
      </c>
      <c r="BZ1296" t="s">
        <v>111</v>
      </c>
      <c r="CA1296">
        <v>0</v>
      </c>
      <c r="CB1296" t="s">
        <v>6473</v>
      </c>
      <c r="CC1296" t="s">
        <v>756</v>
      </c>
      <c r="CD1296" t="s">
        <v>765</v>
      </c>
      <c r="CE1296" t="s">
        <v>116</v>
      </c>
      <c r="CF1296" t="s">
        <v>117</v>
      </c>
      <c r="CG1296">
        <v>96950</v>
      </c>
      <c r="CH1296" s="3">
        <v>9.1999999999999993</v>
      </c>
      <c r="CJ1296" s="3">
        <v>13.8</v>
      </c>
      <c r="CL1296" t="s">
        <v>132</v>
      </c>
      <c r="CM1296" t="s">
        <v>119</v>
      </c>
      <c r="CN1296" t="s">
        <v>631</v>
      </c>
      <c r="CP1296" t="s">
        <v>111</v>
      </c>
      <c r="CQ1296" t="s">
        <v>134</v>
      </c>
      <c r="CR1296" t="s">
        <v>111</v>
      </c>
      <c r="CS1296" t="s">
        <v>134</v>
      </c>
      <c r="CT1296" t="s">
        <v>119</v>
      </c>
      <c r="CU1296" t="s">
        <v>134</v>
      </c>
      <c r="CV1296" t="s">
        <v>119</v>
      </c>
      <c r="CW1296" t="s">
        <v>6474</v>
      </c>
      <c r="CX1296">
        <v>16702880407</v>
      </c>
      <c r="CY1296" t="s">
        <v>760</v>
      </c>
      <c r="CZ1296" t="s">
        <v>767</v>
      </c>
      <c r="DA1296" t="s">
        <v>134</v>
      </c>
      <c r="DB1296" t="s">
        <v>111</v>
      </c>
    </row>
    <row r="1297" spans="1:106" ht="15" customHeight="1" x14ac:dyDescent="0.25">
      <c r="A1297" t="s">
        <v>5578</v>
      </c>
      <c r="B1297" t="s">
        <v>193</v>
      </c>
      <c r="C1297" s="1">
        <v>44216.82006377315</v>
      </c>
      <c r="D1297" s="1">
        <v>44216</v>
      </c>
      <c r="E1297" t="s">
        <v>110</v>
      </c>
      <c r="G1297" t="s">
        <v>134</v>
      </c>
      <c r="H1297" t="s">
        <v>111</v>
      </c>
      <c r="I1297" t="s">
        <v>111</v>
      </c>
      <c r="J1297" t="s">
        <v>754</v>
      </c>
      <c r="K1297" t="s">
        <v>755</v>
      </c>
      <c r="L1297" t="s">
        <v>756</v>
      </c>
      <c r="M1297" t="s">
        <v>765</v>
      </c>
      <c r="N1297" t="s">
        <v>116</v>
      </c>
      <c r="O1297" t="s">
        <v>117</v>
      </c>
      <c r="P1297">
        <v>96950</v>
      </c>
      <c r="Q1297" t="s">
        <v>118</v>
      </c>
      <c r="S1297">
        <v>16702880407</v>
      </c>
      <c r="T1297">
        <v>33</v>
      </c>
      <c r="U1297">
        <v>212312</v>
      </c>
      <c r="V1297" t="s">
        <v>120</v>
      </c>
      <c r="X1297" t="s">
        <v>758</v>
      </c>
      <c r="Y1297" t="s">
        <v>759</v>
      </c>
      <c r="Z1297" t="s">
        <v>121</v>
      </c>
      <c r="AA1297" t="s">
        <v>3348</v>
      </c>
      <c r="AB1297" t="s">
        <v>756</v>
      </c>
      <c r="AC1297" t="s">
        <v>765</v>
      </c>
      <c r="AD1297" t="s">
        <v>116</v>
      </c>
      <c r="AE1297" t="s">
        <v>117</v>
      </c>
      <c r="AF1297">
        <v>96950</v>
      </c>
      <c r="AG1297" t="s">
        <v>118</v>
      </c>
      <c r="AI1297">
        <v>16702880407</v>
      </c>
      <c r="AJ1297">
        <v>33</v>
      </c>
      <c r="AK1297" t="s">
        <v>760</v>
      </c>
      <c r="BC1297" t="str">
        <f>"53-7011.00"</f>
        <v>53-7011.00</v>
      </c>
      <c r="BD1297" t="s">
        <v>3389</v>
      </c>
      <c r="BE1297" t="s">
        <v>3390</v>
      </c>
      <c r="BF1297" t="s">
        <v>3391</v>
      </c>
      <c r="BG1297">
        <v>5</v>
      </c>
      <c r="BI1297" s="1">
        <v>44291</v>
      </c>
      <c r="BJ1297" s="1">
        <v>44655</v>
      </c>
      <c r="BM1297">
        <v>40</v>
      </c>
      <c r="BN1297">
        <v>0</v>
      </c>
      <c r="BO1297">
        <v>8</v>
      </c>
      <c r="BP1297">
        <v>8</v>
      </c>
      <c r="BQ1297">
        <v>8</v>
      </c>
      <c r="BR1297">
        <v>8</v>
      </c>
      <c r="BS1297">
        <v>8</v>
      </c>
      <c r="BT1297">
        <v>0</v>
      </c>
      <c r="BU1297" t="str">
        <f t="shared" si="67"/>
        <v>7:00 AM</v>
      </c>
      <c r="BV1297" t="str">
        <f t="shared" si="68"/>
        <v>3:30 PM</v>
      </c>
      <c r="BW1297" t="s">
        <v>128</v>
      </c>
      <c r="BX1297">
        <v>0</v>
      </c>
      <c r="BY1297">
        <v>12</v>
      </c>
      <c r="BZ1297" t="s">
        <v>111</v>
      </c>
      <c r="CA1297">
        <v>0</v>
      </c>
      <c r="CB1297" t="s">
        <v>5579</v>
      </c>
      <c r="CC1297" t="s">
        <v>756</v>
      </c>
      <c r="CD1297" t="s">
        <v>765</v>
      </c>
      <c r="CE1297" t="s">
        <v>116</v>
      </c>
      <c r="CF1297" t="s">
        <v>117</v>
      </c>
      <c r="CG1297">
        <v>96950</v>
      </c>
      <c r="CH1297" s="3">
        <v>8.3000000000000007</v>
      </c>
      <c r="CJ1297" s="3">
        <v>12.45</v>
      </c>
      <c r="CL1297" t="s">
        <v>132</v>
      </c>
      <c r="CM1297" t="s">
        <v>119</v>
      </c>
      <c r="CN1297" t="s">
        <v>631</v>
      </c>
      <c r="CP1297" t="s">
        <v>111</v>
      </c>
      <c r="CQ1297" t="s">
        <v>134</v>
      </c>
      <c r="CR1297" t="s">
        <v>111</v>
      </c>
      <c r="CS1297" t="s">
        <v>134</v>
      </c>
      <c r="CT1297" t="s">
        <v>119</v>
      </c>
      <c r="CU1297" t="s">
        <v>134</v>
      </c>
      <c r="CV1297" t="s">
        <v>134</v>
      </c>
      <c r="CW1297" t="s">
        <v>5580</v>
      </c>
      <c r="CX1297">
        <v>16702880407</v>
      </c>
      <c r="CY1297" t="s">
        <v>760</v>
      </c>
      <c r="CZ1297" t="s">
        <v>767</v>
      </c>
      <c r="DA1297" t="s">
        <v>134</v>
      </c>
      <c r="DB1297" t="s">
        <v>111</v>
      </c>
    </row>
    <row r="1298" spans="1:106" ht="15" customHeight="1" x14ac:dyDescent="0.25">
      <c r="A1298" t="s">
        <v>3388</v>
      </c>
      <c r="B1298" t="s">
        <v>137</v>
      </c>
      <c r="C1298" s="1">
        <v>44216.903666550927</v>
      </c>
      <c r="D1298" s="1">
        <v>44270</v>
      </c>
      <c r="E1298" t="s">
        <v>110</v>
      </c>
      <c r="G1298" t="s">
        <v>111</v>
      </c>
      <c r="H1298" t="s">
        <v>111</v>
      </c>
      <c r="I1298" t="s">
        <v>111</v>
      </c>
      <c r="J1298" t="s">
        <v>754</v>
      </c>
      <c r="K1298" t="s">
        <v>755</v>
      </c>
      <c r="L1298" t="s">
        <v>756</v>
      </c>
      <c r="M1298" t="s">
        <v>765</v>
      </c>
      <c r="N1298" t="s">
        <v>116</v>
      </c>
      <c r="O1298" t="s">
        <v>117</v>
      </c>
      <c r="P1298">
        <v>96950</v>
      </c>
      <c r="Q1298" t="s">
        <v>118</v>
      </c>
      <c r="S1298">
        <v>16702880407</v>
      </c>
      <c r="T1298">
        <v>33</v>
      </c>
      <c r="U1298">
        <v>212312</v>
      </c>
      <c r="V1298" t="s">
        <v>120</v>
      </c>
      <c r="X1298" t="s">
        <v>758</v>
      </c>
      <c r="Y1298" t="s">
        <v>759</v>
      </c>
      <c r="Z1298" t="s">
        <v>121</v>
      </c>
      <c r="AA1298" t="s">
        <v>3348</v>
      </c>
      <c r="AB1298" t="s">
        <v>756</v>
      </c>
      <c r="AC1298" t="s">
        <v>765</v>
      </c>
      <c r="AD1298" t="s">
        <v>116</v>
      </c>
      <c r="AE1298" t="s">
        <v>117</v>
      </c>
      <c r="AF1298">
        <v>96950</v>
      </c>
      <c r="AG1298" t="s">
        <v>118</v>
      </c>
      <c r="AI1298">
        <v>16702880407</v>
      </c>
      <c r="AJ1298">
        <v>33</v>
      </c>
      <c r="AK1298" t="s">
        <v>760</v>
      </c>
      <c r="BC1298" t="str">
        <f>"53-7011.00"</f>
        <v>53-7011.00</v>
      </c>
      <c r="BD1298" t="s">
        <v>3389</v>
      </c>
      <c r="BE1298" t="s">
        <v>3390</v>
      </c>
      <c r="BF1298" t="s">
        <v>3391</v>
      </c>
      <c r="BG1298">
        <v>5</v>
      </c>
      <c r="BH1298">
        <v>5</v>
      </c>
      <c r="BI1298" s="1">
        <v>44291</v>
      </c>
      <c r="BJ1298" s="1">
        <v>44655</v>
      </c>
      <c r="BK1298" s="1">
        <v>44291</v>
      </c>
      <c r="BL1298" s="1">
        <v>44655</v>
      </c>
      <c r="BM1298">
        <v>40</v>
      </c>
      <c r="BN1298">
        <v>0</v>
      </c>
      <c r="BO1298">
        <v>8</v>
      </c>
      <c r="BP1298">
        <v>8</v>
      </c>
      <c r="BQ1298">
        <v>8</v>
      </c>
      <c r="BR1298">
        <v>8</v>
      </c>
      <c r="BS1298">
        <v>8</v>
      </c>
      <c r="BT1298">
        <v>0</v>
      </c>
      <c r="BU1298" t="str">
        <f t="shared" si="67"/>
        <v>7:00 AM</v>
      </c>
      <c r="BV1298" t="str">
        <f t="shared" si="68"/>
        <v>3:30 PM</v>
      </c>
      <c r="BW1298" t="s">
        <v>128</v>
      </c>
      <c r="BX1298">
        <v>0</v>
      </c>
      <c r="BY1298">
        <v>3</v>
      </c>
      <c r="BZ1298" t="s">
        <v>111</v>
      </c>
      <c r="CA1298">
        <v>0</v>
      </c>
      <c r="CB1298" t="s">
        <v>3392</v>
      </c>
      <c r="CC1298" t="s">
        <v>756</v>
      </c>
      <c r="CD1298" t="s">
        <v>765</v>
      </c>
      <c r="CE1298" t="s">
        <v>116</v>
      </c>
      <c r="CF1298" t="s">
        <v>117</v>
      </c>
      <c r="CG1298">
        <v>96950</v>
      </c>
      <c r="CH1298" s="3">
        <v>8.3000000000000007</v>
      </c>
      <c r="CJ1298" s="3">
        <v>12.45</v>
      </c>
      <c r="CL1298" t="s">
        <v>132</v>
      </c>
      <c r="CM1298" t="s">
        <v>119</v>
      </c>
      <c r="CN1298" t="s">
        <v>631</v>
      </c>
      <c r="CP1298" t="s">
        <v>111</v>
      </c>
      <c r="CQ1298" t="s">
        <v>134</v>
      </c>
      <c r="CR1298" t="s">
        <v>111</v>
      </c>
      <c r="CS1298" t="s">
        <v>134</v>
      </c>
      <c r="CT1298" t="s">
        <v>119</v>
      </c>
      <c r="CU1298" t="s">
        <v>134</v>
      </c>
      <c r="CV1298" t="s">
        <v>119</v>
      </c>
      <c r="CW1298" t="s">
        <v>3393</v>
      </c>
      <c r="CX1298">
        <v>16702880407</v>
      </c>
      <c r="CY1298" t="s">
        <v>760</v>
      </c>
      <c r="CZ1298" t="s">
        <v>767</v>
      </c>
      <c r="DA1298" t="s">
        <v>134</v>
      </c>
      <c r="DB1298" t="s">
        <v>111</v>
      </c>
    </row>
    <row r="1299" spans="1:106" ht="15" customHeight="1" x14ac:dyDescent="0.25">
      <c r="A1299" t="s">
        <v>7862</v>
      </c>
      <c r="B1299" t="s">
        <v>137</v>
      </c>
      <c r="C1299" s="1">
        <v>44216.914456018516</v>
      </c>
      <c r="D1299" s="1">
        <v>44259</v>
      </c>
      <c r="E1299" t="s">
        <v>110</v>
      </c>
      <c r="G1299" t="s">
        <v>111</v>
      </c>
      <c r="H1299" t="s">
        <v>111</v>
      </c>
      <c r="I1299" t="s">
        <v>111</v>
      </c>
      <c r="J1299" t="s">
        <v>754</v>
      </c>
      <c r="K1299" t="s">
        <v>755</v>
      </c>
      <c r="L1299" t="s">
        <v>756</v>
      </c>
      <c r="M1299" t="s">
        <v>765</v>
      </c>
      <c r="N1299" t="s">
        <v>116</v>
      </c>
      <c r="O1299" t="s">
        <v>117</v>
      </c>
      <c r="P1299">
        <v>96950</v>
      </c>
      <c r="Q1299" t="s">
        <v>118</v>
      </c>
      <c r="S1299">
        <v>16702880407</v>
      </c>
      <c r="T1299">
        <v>33</v>
      </c>
      <c r="U1299">
        <v>212312</v>
      </c>
      <c r="V1299" t="s">
        <v>120</v>
      </c>
      <c r="X1299" t="s">
        <v>758</v>
      </c>
      <c r="Y1299" t="s">
        <v>759</v>
      </c>
      <c r="Z1299" t="s">
        <v>121</v>
      </c>
      <c r="AA1299" t="s">
        <v>3348</v>
      </c>
      <c r="AB1299" t="s">
        <v>756</v>
      </c>
      <c r="AC1299" t="s">
        <v>3837</v>
      </c>
      <c r="AD1299" t="s">
        <v>116</v>
      </c>
      <c r="AE1299" t="s">
        <v>117</v>
      </c>
      <c r="AF1299">
        <v>96950</v>
      </c>
      <c r="AG1299" t="s">
        <v>118</v>
      </c>
      <c r="AI1299">
        <v>16702880407</v>
      </c>
      <c r="AJ1299">
        <v>33</v>
      </c>
      <c r="AK1299" t="s">
        <v>760</v>
      </c>
      <c r="BC1299" t="str">
        <f>"51-4121.00"</f>
        <v>51-4121.00</v>
      </c>
      <c r="BD1299" t="s">
        <v>3838</v>
      </c>
      <c r="BE1299" t="s">
        <v>3839</v>
      </c>
      <c r="BF1299" t="s">
        <v>763</v>
      </c>
      <c r="BG1299">
        <v>2</v>
      </c>
      <c r="BH1299">
        <v>2</v>
      </c>
      <c r="BI1299" s="1">
        <v>44291</v>
      </c>
      <c r="BJ1299" s="1">
        <v>44655</v>
      </c>
      <c r="BK1299" s="1">
        <v>44291</v>
      </c>
      <c r="BL1299" s="1">
        <v>44655</v>
      </c>
      <c r="BM1299">
        <v>40</v>
      </c>
      <c r="BN1299">
        <v>0</v>
      </c>
      <c r="BO1299">
        <v>8</v>
      </c>
      <c r="BP1299">
        <v>8</v>
      </c>
      <c r="BQ1299">
        <v>8</v>
      </c>
      <c r="BR1299">
        <v>8</v>
      </c>
      <c r="BS1299">
        <v>8</v>
      </c>
      <c r="BT1299">
        <v>0</v>
      </c>
      <c r="BU1299" t="str">
        <f t="shared" si="67"/>
        <v>7:00 AM</v>
      </c>
      <c r="BV1299" t="str">
        <f t="shared" si="68"/>
        <v>3:30 PM</v>
      </c>
      <c r="BW1299" t="s">
        <v>128</v>
      </c>
      <c r="BX1299">
        <v>0</v>
      </c>
      <c r="BY1299">
        <v>12</v>
      </c>
      <c r="BZ1299" t="s">
        <v>111</v>
      </c>
      <c r="CA1299">
        <v>0</v>
      </c>
      <c r="CB1299" t="s">
        <v>7863</v>
      </c>
      <c r="CC1299" t="s">
        <v>756</v>
      </c>
      <c r="CD1299" t="s">
        <v>765</v>
      </c>
      <c r="CE1299" t="s">
        <v>116</v>
      </c>
      <c r="CF1299" t="s">
        <v>117</v>
      </c>
      <c r="CG1299">
        <v>96950</v>
      </c>
      <c r="CH1299" s="3">
        <v>18.399999999999999</v>
      </c>
      <c r="CJ1299" s="3">
        <v>27.6</v>
      </c>
      <c r="CL1299" t="s">
        <v>132</v>
      </c>
      <c r="CM1299" t="s">
        <v>119</v>
      </c>
      <c r="CN1299" t="s">
        <v>631</v>
      </c>
      <c r="CP1299" t="s">
        <v>111</v>
      </c>
      <c r="CQ1299" t="s">
        <v>134</v>
      </c>
      <c r="CR1299" t="s">
        <v>111</v>
      </c>
      <c r="CS1299" t="s">
        <v>134</v>
      </c>
      <c r="CT1299" t="s">
        <v>119</v>
      </c>
      <c r="CU1299" t="s">
        <v>134</v>
      </c>
      <c r="CV1299" t="s">
        <v>119</v>
      </c>
      <c r="CW1299" t="s">
        <v>6873</v>
      </c>
      <c r="CX1299">
        <v>16702880407</v>
      </c>
      <c r="CY1299" t="s">
        <v>760</v>
      </c>
      <c r="CZ1299" t="s">
        <v>767</v>
      </c>
      <c r="DA1299" t="s">
        <v>134</v>
      </c>
      <c r="DB1299" t="s">
        <v>111</v>
      </c>
    </row>
    <row r="1300" spans="1:106" ht="15" customHeight="1" x14ac:dyDescent="0.25">
      <c r="A1300" t="s">
        <v>7152</v>
      </c>
      <c r="B1300" t="s">
        <v>137</v>
      </c>
      <c r="C1300" s="1">
        <v>44216.932751388886</v>
      </c>
      <c r="D1300" s="1">
        <v>44260</v>
      </c>
      <c r="E1300" t="s">
        <v>110</v>
      </c>
      <c r="G1300" t="s">
        <v>111</v>
      </c>
      <c r="H1300" t="s">
        <v>111</v>
      </c>
      <c r="I1300" t="s">
        <v>111</v>
      </c>
      <c r="J1300" t="s">
        <v>754</v>
      </c>
      <c r="K1300" t="s">
        <v>755</v>
      </c>
      <c r="L1300" t="s">
        <v>756</v>
      </c>
      <c r="M1300" t="s">
        <v>765</v>
      </c>
      <c r="N1300" t="s">
        <v>116</v>
      </c>
      <c r="O1300" t="s">
        <v>117</v>
      </c>
      <c r="P1300">
        <v>96950</v>
      </c>
      <c r="Q1300" t="s">
        <v>118</v>
      </c>
      <c r="S1300">
        <v>16702880407</v>
      </c>
      <c r="T1300">
        <v>33</v>
      </c>
      <c r="U1300">
        <v>212312</v>
      </c>
      <c r="V1300" t="s">
        <v>120</v>
      </c>
      <c r="X1300" t="s">
        <v>758</v>
      </c>
      <c r="Y1300" t="s">
        <v>759</v>
      </c>
      <c r="Z1300" t="s">
        <v>121</v>
      </c>
      <c r="AA1300" t="s">
        <v>3348</v>
      </c>
      <c r="AB1300" t="s">
        <v>756</v>
      </c>
      <c r="AC1300" t="s">
        <v>765</v>
      </c>
      <c r="AD1300" t="s">
        <v>116</v>
      </c>
      <c r="AE1300" t="s">
        <v>117</v>
      </c>
      <c r="AF1300">
        <v>96950</v>
      </c>
      <c r="AG1300" t="s">
        <v>118</v>
      </c>
      <c r="AI1300">
        <v>16702880407</v>
      </c>
      <c r="AJ1300">
        <v>33</v>
      </c>
      <c r="AK1300" t="s">
        <v>760</v>
      </c>
      <c r="BC1300" t="str">
        <f>"53-3032.00"</f>
        <v>53-3032.00</v>
      </c>
      <c r="BD1300" t="s">
        <v>279</v>
      </c>
      <c r="BE1300" t="s">
        <v>6472</v>
      </c>
      <c r="BF1300" t="s">
        <v>281</v>
      </c>
      <c r="BG1300">
        <v>5</v>
      </c>
      <c r="BH1300">
        <v>5</v>
      </c>
      <c r="BI1300" s="1">
        <v>44291</v>
      </c>
      <c r="BJ1300" s="1">
        <v>44655</v>
      </c>
      <c r="BK1300" s="1">
        <v>44291</v>
      </c>
      <c r="BL1300" s="1">
        <v>44655</v>
      </c>
      <c r="BM1300">
        <v>40</v>
      </c>
      <c r="BN1300">
        <v>0</v>
      </c>
      <c r="BO1300">
        <v>8</v>
      </c>
      <c r="BP1300">
        <v>8</v>
      </c>
      <c r="BQ1300">
        <v>8</v>
      </c>
      <c r="BR1300">
        <v>8</v>
      </c>
      <c r="BS1300">
        <v>8</v>
      </c>
      <c r="BT1300">
        <v>0</v>
      </c>
      <c r="BU1300" t="str">
        <f t="shared" si="67"/>
        <v>7:00 AM</v>
      </c>
      <c r="BV1300" t="str">
        <f t="shared" si="68"/>
        <v>3:30 PM</v>
      </c>
      <c r="BW1300" t="s">
        <v>128</v>
      </c>
      <c r="BX1300">
        <v>0</v>
      </c>
      <c r="BY1300">
        <v>12</v>
      </c>
      <c r="BZ1300" t="s">
        <v>111</v>
      </c>
      <c r="CA1300">
        <v>0</v>
      </c>
      <c r="CB1300" t="s">
        <v>7153</v>
      </c>
      <c r="CC1300" t="s">
        <v>756</v>
      </c>
      <c r="CD1300" t="s">
        <v>765</v>
      </c>
      <c r="CE1300" t="s">
        <v>116</v>
      </c>
      <c r="CF1300" t="s">
        <v>117</v>
      </c>
      <c r="CG1300">
        <v>96950</v>
      </c>
      <c r="CH1300" s="3">
        <v>9.1999999999999993</v>
      </c>
      <c r="CJ1300" s="3">
        <v>13.8</v>
      </c>
      <c r="CL1300" t="s">
        <v>132</v>
      </c>
      <c r="CM1300" t="s">
        <v>119</v>
      </c>
      <c r="CN1300" t="s">
        <v>631</v>
      </c>
      <c r="CP1300" t="s">
        <v>111</v>
      </c>
      <c r="CQ1300" t="s">
        <v>134</v>
      </c>
      <c r="CR1300" t="s">
        <v>111</v>
      </c>
      <c r="CS1300" t="s">
        <v>134</v>
      </c>
      <c r="CT1300" t="s">
        <v>119</v>
      </c>
      <c r="CU1300" t="s">
        <v>134</v>
      </c>
      <c r="CV1300" t="s">
        <v>119</v>
      </c>
      <c r="CW1300" t="s">
        <v>7154</v>
      </c>
      <c r="CX1300">
        <v>16702880407</v>
      </c>
      <c r="CY1300" t="s">
        <v>760</v>
      </c>
      <c r="CZ1300" t="s">
        <v>767</v>
      </c>
      <c r="DA1300" t="s">
        <v>134</v>
      </c>
      <c r="DB1300" t="s">
        <v>111</v>
      </c>
    </row>
    <row r="1301" spans="1:106" ht="15" customHeight="1" x14ac:dyDescent="0.25">
      <c r="A1301" t="s">
        <v>8366</v>
      </c>
      <c r="B1301" t="s">
        <v>137</v>
      </c>
      <c r="C1301" s="1">
        <v>44216.945353356481</v>
      </c>
      <c r="D1301" s="1">
        <v>44257</v>
      </c>
      <c r="E1301" t="s">
        <v>110</v>
      </c>
      <c r="G1301" t="s">
        <v>111</v>
      </c>
      <c r="H1301" t="s">
        <v>111</v>
      </c>
      <c r="I1301" t="s">
        <v>111</v>
      </c>
      <c r="J1301" t="s">
        <v>754</v>
      </c>
      <c r="K1301" t="s">
        <v>755</v>
      </c>
      <c r="L1301" t="s">
        <v>8053</v>
      </c>
      <c r="M1301" t="s">
        <v>765</v>
      </c>
      <c r="N1301" t="s">
        <v>116</v>
      </c>
      <c r="O1301" t="s">
        <v>117</v>
      </c>
      <c r="P1301">
        <v>96950</v>
      </c>
      <c r="Q1301" t="s">
        <v>118</v>
      </c>
      <c r="S1301">
        <v>16702880407</v>
      </c>
      <c r="T1301">
        <v>33</v>
      </c>
      <c r="U1301">
        <v>212312</v>
      </c>
      <c r="V1301" t="s">
        <v>120</v>
      </c>
      <c r="X1301" t="s">
        <v>758</v>
      </c>
      <c r="Y1301" t="s">
        <v>759</v>
      </c>
      <c r="Z1301" t="s">
        <v>121</v>
      </c>
      <c r="AA1301" t="s">
        <v>3348</v>
      </c>
      <c r="AB1301" t="s">
        <v>8053</v>
      </c>
      <c r="AC1301" t="s">
        <v>765</v>
      </c>
      <c r="AD1301" t="s">
        <v>116</v>
      </c>
      <c r="AE1301" t="s">
        <v>117</v>
      </c>
      <c r="AF1301">
        <v>96950</v>
      </c>
      <c r="AG1301" t="s">
        <v>118</v>
      </c>
      <c r="AI1301">
        <v>16702880407</v>
      </c>
      <c r="AJ1301">
        <v>33</v>
      </c>
      <c r="AK1301" t="s">
        <v>760</v>
      </c>
      <c r="BC1301" t="str">
        <f>"49-3042.00"</f>
        <v>49-3042.00</v>
      </c>
      <c r="BD1301" t="s">
        <v>853</v>
      </c>
      <c r="BE1301" t="s">
        <v>8054</v>
      </c>
      <c r="BF1301" t="s">
        <v>8055</v>
      </c>
      <c r="BG1301">
        <v>5</v>
      </c>
      <c r="BH1301">
        <v>5</v>
      </c>
      <c r="BI1301" s="1">
        <v>44291</v>
      </c>
      <c r="BJ1301" s="1">
        <v>44655</v>
      </c>
      <c r="BK1301" s="1">
        <v>44291</v>
      </c>
      <c r="BL1301" s="1">
        <v>44655</v>
      </c>
      <c r="BM1301">
        <v>40</v>
      </c>
      <c r="BN1301">
        <v>0</v>
      </c>
      <c r="BO1301">
        <v>8</v>
      </c>
      <c r="BP1301">
        <v>8</v>
      </c>
      <c r="BQ1301">
        <v>8</v>
      </c>
      <c r="BR1301">
        <v>8</v>
      </c>
      <c r="BS1301">
        <v>8</v>
      </c>
      <c r="BT1301">
        <v>0</v>
      </c>
      <c r="BU1301" t="str">
        <f t="shared" si="67"/>
        <v>7:00 AM</v>
      </c>
      <c r="BV1301" t="str">
        <f t="shared" si="68"/>
        <v>3:30 PM</v>
      </c>
      <c r="BW1301" t="s">
        <v>128</v>
      </c>
      <c r="BX1301">
        <v>0</v>
      </c>
      <c r="BY1301">
        <v>24</v>
      </c>
      <c r="BZ1301" t="s">
        <v>111</v>
      </c>
      <c r="CA1301">
        <v>0</v>
      </c>
      <c r="CB1301" t="s">
        <v>8367</v>
      </c>
      <c r="CC1301" t="s">
        <v>756</v>
      </c>
      <c r="CD1301" t="s">
        <v>765</v>
      </c>
      <c r="CE1301" t="s">
        <v>116</v>
      </c>
      <c r="CF1301" t="s">
        <v>117</v>
      </c>
      <c r="CG1301">
        <v>96950</v>
      </c>
      <c r="CH1301" s="3">
        <v>10.050000000000001</v>
      </c>
      <c r="CJ1301" s="3">
        <v>15.08</v>
      </c>
      <c r="CL1301" t="s">
        <v>132</v>
      </c>
      <c r="CM1301" t="s">
        <v>119</v>
      </c>
      <c r="CN1301" t="s">
        <v>631</v>
      </c>
      <c r="CP1301" t="s">
        <v>111</v>
      </c>
      <c r="CQ1301" t="s">
        <v>134</v>
      </c>
      <c r="CR1301" t="s">
        <v>111</v>
      </c>
      <c r="CS1301" t="s">
        <v>134</v>
      </c>
      <c r="CT1301" t="s">
        <v>119</v>
      </c>
      <c r="CU1301" t="s">
        <v>134</v>
      </c>
      <c r="CV1301" t="s">
        <v>119</v>
      </c>
      <c r="CW1301" t="s">
        <v>6873</v>
      </c>
      <c r="CX1301">
        <v>16702880407</v>
      </c>
      <c r="CY1301" t="s">
        <v>760</v>
      </c>
      <c r="CZ1301" t="s">
        <v>767</v>
      </c>
      <c r="DA1301" t="s">
        <v>134</v>
      </c>
      <c r="DB1301" t="s">
        <v>111</v>
      </c>
    </row>
    <row r="1302" spans="1:106" ht="15" customHeight="1" x14ac:dyDescent="0.25">
      <c r="A1302" t="s">
        <v>6871</v>
      </c>
      <c r="B1302" t="s">
        <v>137</v>
      </c>
      <c r="C1302" s="1">
        <v>44216.97262025463</v>
      </c>
      <c r="D1302" s="1">
        <v>44257</v>
      </c>
      <c r="E1302" t="s">
        <v>110</v>
      </c>
      <c r="G1302" t="s">
        <v>111</v>
      </c>
      <c r="H1302" t="s">
        <v>111</v>
      </c>
      <c r="I1302" t="s">
        <v>111</v>
      </c>
      <c r="J1302" t="s">
        <v>754</v>
      </c>
      <c r="K1302" t="s">
        <v>755</v>
      </c>
      <c r="L1302" t="s">
        <v>756</v>
      </c>
      <c r="M1302" t="s">
        <v>765</v>
      </c>
      <c r="N1302" t="s">
        <v>116</v>
      </c>
      <c r="O1302" t="s">
        <v>117</v>
      </c>
      <c r="P1302">
        <v>96950</v>
      </c>
      <c r="Q1302" t="s">
        <v>118</v>
      </c>
      <c r="S1302">
        <v>16702880407</v>
      </c>
      <c r="T1302">
        <v>33</v>
      </c>
      <c r="U1302">
        <v>212312</v>
      </c>
      <c r="V1302" t="s">
        <v>120</v>
      </c>
      <c r="X1302" t="s">
        <v>758</v>
      </c>
      <c r="Y1302" t="s">
        <v>759</v>
      </c>
      <c r="Z1302" t="s">
        <v>121</v>
      </c>
      <c r="AA1302" t="s">
        <v>3348</v>
      </c>
      <c r="AB1302" t="s">
        <v>756</v>
      </c>
      <c r="AC1302" t="s">
        <v>765</v>
      </c>
      <c r="AD1302" t="s">
        <v>116</v>
      </c>
      <c r="AE1302" t="s">
        <v>117</v>
      </c>
      <c r="AF1302">
        <v>96950</v>
      </c>
      <c r="AG1302" t="s">
        <v>118</v>
      </c>
      <c r="AI1302">
        <v>16702880407</v>
      </c>
      <c r="AJ1302">
        <v>33</v>
      </c>
      <c r="AK1302" t="s">
        <v>760</v>
      </c>
      <c r="BC1302" t="str">
        <f>"17-3022.00"</f>
        <v>17-3022.00</v>
      </c>
      <c r="BD1302" t="s">
        <v>1695</v>
      </c>
      <c r="BE1302" t="s">
        <v>3349</v>
      </c>
      <c r="BF1302" t="s">
        <v>3350</v>
      </c>
      <c r="BG1302">
        <v>2</v>
      </c>
      <c r="BH1302">
        <v>2</v>
      </c>
      <c r="BI1302" s="1">
        <v>44291</v>
      </c>
      <c r="BJ1302" s="1">
        <v>44655</v>
      </c>
      <c r="BK1302" s="1">
        <v>44291</v>
      </c>
      <c r="BL1302" s="1">
        <v>44655</v>
      </c>
      <c r="BM1302">
        <v>40</v>
      </c>
      <c r="BN1302">
        <v>0</v>
      </c>
      <c r="BO1302">
        <v>8</v>
      </c>
      <c r="BP1302">
        <v>8</v>
      </c>
      <c r="BQ1302">
        <v>8</v>
      </c>
      <c r="BR1302">
        <v>8</v>
      </c>
      <c r="BS1302">
        <v>8</v>
      </c>
      <c r="BT1302">
        <v>0</v>
      </c>
      <c r="BU1302" t="str">
        <f t="shared" si="67"/>
        <v>7:00 AM</v>
      </c>
      <c r="BV1302" t="str">
        <f t="shared" si="68"/>
        <v>3:30 PM</v>
      </c>
      <c r="BW1302" t="s">
        <v>349</v>
      </c>
      <c r="BX1302">
        <v>0</v>
      </c>
      <c r="BY1302">
        <v>12</v>
      </c>
      <c r="BZ1302" t="s">
        <v>111</v>
      </c>
      <c r="CA1302">
        <v>0</v>
      </c>
      <c r="CB1302" t="s">
        <v>6872</v>
      </c>
      <c r="CC1302" t="s">
        <v>756</v>
      </c>
      <c r="CD1302" t="s">
        <v>765</v>
      </c>
      <c r="CE1302" t="s">
        <v>116</v>
      </c>
      <c r="CF1302" t="s">
        <v>117</v>
      </c>
      <c r="CG1302">
        <v>96950</v>
      </c>
      <c r="CH1302" s="3">
        <v>17.25</v>
      </c>
      <c r="CJ1302" s="3">
        <v>25.88</v>
      </c>
      <c r="CL1302" t="s">
        <v>132</v>
      </c>
      <c r="CM1302" t="s">
        <v>119</v>
      </c>
      <c r="CN1302" t="s">
        <v>631</v>
      </c>
      <c r="CP1302" t="s">
        <v>111</v>
      </c>
      <c r="CQ1302" t="s">
        <v>134</v>
      </c>
      <c r="CR1302" t="s">
        <v>111</v>
      </c>
      <c r="CS1302" t="s">
        <v>134</v>
      </c>
      <c r="CT1302" t="s">
        <v>119</v>
      </c>
      <c r="CU1302" t="s">
        <v>134</v>
      </c>
      <c r="CV1302" t="s">
        <v>119</v>
      </c>
      <c r="CW1302" t="s">
        <v>6873</v>
      </c>
      <c r="CX1302">
        <v>16702880407</v>
      </c>
      <c r="CY1302" t="s">
        <v>760</v>
      </c>
      <c r="CZ1302" t="s">
        <v>767</v>
      </c>
      <c r="DA1302" t="s">
        <v>134</v>
      </c>
      <c r="DB1302" t="s">
        <v>111</v>
      </c>
    </row>
    <row r="1303" spans="1:106" ht="15" customHeight="1" x14ac:dyDescent="0.25">
      <c r="A1303" t="s">
        <v>6067</v>
      </c>
      <c r="B1303" t="s">
        <v>109</v>
      </c>
      <c r="C1303" s="1">
        <v>44217.079588657405</v>
      </c>
      <c r="D1303" s="1">
        <v>44271</v>
      </c>
      <c r="E1303" t="s">
        <v>110</v>
      </c>
      <c r="G1303" t="s">
        <v>111</v>
      </c>
      <c r="H1303" t="s">
        <v>111</v>
      </c>
      <c r="I1303" t="s">
        <v>111</v>
      </c>
      <c r="J1303" t="s">
        <v>810</v>
      </c>
      <c r="L1303" t="s">
        <v>811</v>
      </c>
      <c r="N1303" t="s">
        <v>154</v>
      </c>
      <c r="O1303" t="s">
        <v>117</v>
      </c>
      <c r="P1303">
        <v>96950</v>
      </c>
      <c r="Q1303" t="s">
        <v>118</v>
      </c>
      <c r="S1303">
        <v>16702330020</v>
      </c>
      <c r="U1303">
        <v>2362</v>
      </c>
      <c r="V1303" t="s">
        <v>120</v>
      </c>
      <c r="X1303" t="s">
        <v>812</v>
      </c>
      <c r="Y1303" t="s">
        <v>813</v>
      </c>
      <c r="AA1303" t="s">
        <v>814</v>
      </c>
      <c r="AB1303" t="s">
        <v>811</v>
      </c>
      <c r="AD1303" t="s">
        <v>1827</v>
      </c>
      <c r="AE1303" t="s">
        <v>117</v>
      </c>
      <c r="AF1303">
        <v>96950</v>
      </c>
      <c r="AG1303" t="s">
        <v>118</v>
      </c>
      <c r="AI1303">
        <v>16702330020</v>
      </c>
      <c r="AK1303" t="s">
        <v>815</v>
      </c>
      <c r="BC1303" t="str">
        <f>"37-2012.00"</f>
        <v>37-2012.00</v>
      </c>
      <c r="BD1303" t="s">
        <v>424</v>
      </c>
      <c r="BE1303" t="s">
        <v>6068</v>
      </c>
      <c r="BF1303" t="s">
        <v>424</v>
      </c>
      <c r="BG1303">
        <v>20</v>
      </c>
      <c r="BI1303" s="1">
        <v>44242</v>
      </c>
      <c r="BJ1303" s="1">
        <v>44469</v>
      </c>
      <c r="BM1303">
        <v>40</v>
      </c>
      <c r="BN1303">
        <v>0</v>
      </c>
      <c r="BO1303">
        <v>8</v>
      </c>
      <c r="BP1303">
        <v>8</v>
      </c>
      <c r="BQ1303">
        <v>8</v>
      </c>
      <c r="BR1303">
        <v>8</v>
      </c>
      <c r="BS1303">
        <v>8</v>
      </c>
      <c r="BT1303">
        <v>0</v>
      </c>
      <c r="BU1303" t="str">
        <f t="shared" ref="BU1303:BU1311" si="69">"9:00 AM"</f>
        <v>9:00 AM</v>
      </c>
      <c r="BV1303" t="str">
        <f t="shared" ref="BV1303:BV1311" si="70">"6:00 PM"</f>
        <v>6:00 PM</v>
      </c>
      <c r="BW1303" t="s">
        <v>128</v>
      </c>
      <c r="BX1303">
        <v>0</v>
      </c>
      <c r="BY1303">
        <v>3</v>
      </c>
      <c r="BZ1303" t="s">
        <v>111</v>
      </c>
      <c r="CA1303">
        <v>0</v>
      </c>
      <c r="CB1303" s="2" t="s">
        <v>6069</v>
      </c>
      <c r="CC1303" t="s">
        <v>820</v>
      </c>
      <c r="CD1303" t="s">
        <v>154</v>
      </c>
      <c r="CE1303" t="s">
        <v>821</v>
      </c>
      <c r="CF1303" t="s">
        <v>117</v>
      </c>
      <c r="CG1303">
        <v>96950</v>
      </c>
      <c r="CH1303" s="3">
        <v>7.59</v>
      </c>
      <c r="CI1303" s="3">
        <v>7.59</v>
      </c>
      <c r="CJ1303" s="3">
        <v>11.38</v>
      </c>
      <c r="CK1303" s="3">
        <v>11.38</v>
      </c>
      <c r="CL1303" t="s">
        <v>132</v>
      </c>
      <c r="CM1303" t="s">
        <v>119</v>
      </c>
      <c r="CN1303" t="s">
        <v>133</v>
      </c>
      <c r="CP1303" t="s">
        <v>111</v>
      </c>
      <c r="CQ1303" t="s">
        <v>134</v>
      </c>
      <c r="CR1303" t="s">
        <v>111</v>
      </c>
      <c r="CS1303" t="s">
        <v>134</v>
      </c>
      <c r="CT1303" t="s">
        <v>119</v>
      </c>
      <c r="CU1303" t="s">
        <v>134</v>
      </c>
      <c r="CV1303" t="s">
        <v>119</v>
      </c>
      <c r="CW1303" t="s">
        <v>119</v>
      </c>
      <c r="CX1303">
        <v>16702330020</v>
      </c>
      <c r="CY1303" t="s">
        <v>815</v>
      </c>
      <c r="CZ1303" t="s">
        <v>119</v>
      </c>
      <c r="DA1303" t="s">
        <v>134</v>
      </c>
      <c r="DB1303" t="s">
        <v>111</v>
      </c>
    </row>
    <row r="1304" spans="1:106" ht="15" customHeight="1" x14ac:dyDescent="0.25">
      <c r="A1304" t="s">
        <v>8466</v>
      </c>
      <c r="B1304" t="s">
        <v>109</v>
      </c>
      <c r="C1304" s="1">
        <v>44217.094775925929</v>
      </c>
      <c r="D1304" s="1">
        <v>44267</v>
      </c>
      <c r="E1304" t="s">
        <v>110</v>
      </c>
      <c r="G1304" t="s">
        <v>111</v>
      </c>
      <c r="H1304" t="s">
        <v>111</v>
      </c>
      <c r="I1304" t="s">
        <v>111</v>
      </c>
      <c r="J1304" t="s">
        <v>810</v>
      </c>
      <c r="L1304" t="s">
        <v>811</v>
      </c>
      <c r="N1304" t="s">
        <v>154</v>
      </c>
      <c r="O1304" t="s">
        <v>117</v>
      </c>
      <c r="P1304">
        <v>96950</v>
      </c>
      <c r="Q1304" t="s">
        <v>118</v>
      </c>
      <c r="S1304">
        <v>16702330020</v>
      </c>
      <c r="U1304">
        <v>2362</v>
      </c>
      <c r="V1304" t="s">
        <v>120</v>
      </c>
      <c r="X1304" t="s">
        <v>812</v>
      </c>
      <c r="Y1304" t="s">
        <v>813</v>
      </c>
      <c r="AA1304" t="s">
        <v>814</v>
      </c>
      <c r="AB1304" t="s">
        <v>811</v>
      </c>
      <c r="AD1304" t="s">
        <v>154</v>
      </c>
      <c r="AE1304" t="s">
        <v>117</v>
      </c>
      <c r="AF1304">
        <v>96950</v>
      </c>
      <c r="AG1304" t="s">
        <v>118</v>
      </c>
      <c r="AI1304">
        <v>16702330020</v>
      </c>
      <c r="AK1304" t="s">
        <v>815</v>
      </c>
      <c r="BC1304" t="str">
        <f>"49-9071.00"</f>
        <v>49-9071.00</v>
      </c>
      <c r="BD1304" t="s">
        <v>125</v>
      </c>
      <c r="BE1304" t="s">
        <v>8467</v>
      </c>
      <c r="BF1304" t="s">
        <v>125</v>
      </c>
      <c r="BG1304">
        <v>20</v>
      </c>
      <c r="BI1304" s="1">
        <v>44242</v>
      </c>
      <c r="BJ1304" s="1">
        <v>44469</v>
      </c>
      <c r="BM1304">
        <v>40</v>
      </c>
      <c r="BN1304">
        <v>0</v>
      </c>
      <c r="BO1304">
        <v>8</v>
      </c>
      <c r="BP1304">
        <v>8</v>
      </c>
      <c r="BQ1304">
        <v>8</v>
      </c>
      <c r="BR1304">
        <v>8</v>
      </c>
      <c r="BS1304">
        <v>8</v>
      </c>
      <c r="BT1304">
        <v>0</v>
      </c>
      <c r="BU1304" t="str">
        <f t="shared" si="69"/>
        <v>9:00 AM</v>
      </c>
      <c r="BV1304" t="str">
        <f t="shared" si="70"/>
        <v>6:00 PM</v>
      </c>
      <c r="BW1304" t="s">
        <v>128</v>
      </c>
      <c r="BX1304">
        <v>0</v>
      </c>
      <c r="BY1304">
        <v>24</v>
      </c>
      <c r="BZ1304" t="s">
        <v>111</v>
      </c>
      <c r="CA1304">
        <v>0</v>
      </c>
      <c r="CB1304" s="2" t="s">
        <v>8468</v>
      </c>
      <c r="CC1304" t="s">
        <v>820</v>
      </c>
      <c r="CD1304" t="s">
        <v>154</v>
      </c>
      <c r="CE1304" t="s">
        <v>821</v>
      </c>
      <c r="CF1304" t="s">
        <v>117</v>
      </c>
      <c r="CG1304">
        <v>96950</v>
      </c>
      <c r="CH1304" s="3">
        <v>8.7100000000000009</v>
      </c>
      <c r="CI1304" s="3">
        <v>8.7100000000000009</v>
      </c>
      <c r="CJ1304" s="3">
        <v>13.06</v>
      </c>
      <c r="CK1304" s="3">
        <v>13.06</v>
      </c>
      <c r="CL1304" t="s">
        <v>132</v>
      </c>
      <c r="CM1304" t="s">
        <v>119</v>
      </c>
      <c r="CN1304" t="s">
        <v>133</v>
      </c>
      <c r="CP1304" t="s">
        <v>111</v>
      </c>
      <c r="CQ1304" t="s">
        <v>134</v>
      </c>
      <c r="CR1304" t="s">
        <v>111</v>
      </c>
      <c r="CS1304" t="s">
        <v>134</v>
      </c>
      <c r="CT1304" t="s">
        <v>119</v>
      </c>
      <c r="CU1304" t="s">
        <v>134</v>
      </c>
      <c r="CV1304" t="s">
        <v>119</v>
      </c>
      <c r="CW1304" t="s">
        <v>119</v>
      </c>
      <c r="CX1304">
        <v>16702330020</v>
      </c>
      <c r="CY1304" t="s">
        <v>815</v>
      </c>
      <c r="CZ1304" t="s">
        <v>119</v>
      </c>
      <c r="DA1304" t="s">
        <v>134</v>
      </c>
      <c r="DB1304" t="s">
        <v>111</v>
      </c>
    </row>
    <row r="1305" spans="1:106" ht="15" customHeight="1" x14ac:dyDescent="0.25">
      <c r="A1305" t="s">
        <v>7192</v>
      </c>
      <c r="B1305" t="s">
        <v>109</v>
      </c>
      <c r="C1305" s="1">
        <v>44217.102160069444</v>
      </c>
      <c r="D1305" s="1">
        <v>44270</v>
      </c>
      <c r="E1305" t="s">
        <v>110</v>
      </c>
      <c r="G1305" t="s">
        <v>111</v>
      </c>
      <c r="H1305" t="s">
        <v>111</v>
      </c>
      <c r="I1305" t="s">
        <v>111</v>
      </c>
      <c r="J1305" t="s">
        <v>810</v>
      </c>
      <c r="L1305" t="s">
        <v>811</v>
      </c>
      <c r="N1305" t="s">
        <v>154</v>
      </c>
      <c r="O1305" t="s">
        <v>117</v>
      </c>
      <c r="P1305">
        <v>96950</v>
      </c>
      <c r="Q1305" t="s">
        <v>118</v>
      </c>
      <c r="S1305">
        <v>16702330020</v>
      </c>
      <c r="U1305">
        <v>2362</v>
      </c>
      <c r="V1305" t="s">
        <v>120</v>
      </c>
      <c r="X1305" t="s">
        <v>812</v>
      </c>
      <c r="Y1305" t="s">
        <v>813</v>
      </c>
      <c r="AA1305" t="s">
        <v>814</v>
      </c>
      <c r="AB1305" t="s">
        <v>811</v>
      </c>
      <c r="AD1305" t="s">
        <v>154</v>
      </c>
      <c r="AE1305" t="s">
        <v>117</v>
      </c>
      <c r="AF1305">
        <v>96950</v>
      </c>
      <c r="AG1305" t="s">
        <v>118</v>
      </c>
      <c r="AI1305">
        <v>16702330020</v>
      </c>
      <c r="AK1305" t="s">
        <v>815</v>
      </c>
      <c r="BC1305" t="str">
        <f>"49-9095.00"</f>
        <v>49-9095.00</v>
      </c>
      <c r="BD1305" t="s">
        <v>7193</v>
      </c>
      <c r="BE1305" t="s">
        <v>7194</v>
      </c>
      <c r="BF1305" t="s">
        <v>7193</v>
      </c>
      <c r="BG1305">
        <v>20</v>
      </c>
      <c r="BI1305" s="1">
        <v>44242</v>
      </c>
      <c r="BJ1305" s="1">
        <v>44469</v>
      </c>
      <c r="BM1305">
        <v>40</v>
      </c>
      <c r="BN1305">
        <v>0</v>
      </c>
      <c r="BO1305">
        <v>8</v>
      </c>
      <c r="BP1305">
        <v>8</v>
      </c>
      <c r="BQ1305">
        <v>8</v>
      </c>
      <c r="BR1305">
        <v>8</v>
      </c>
      <c r="BS1305">
        <v>8</v>
      </c>
      <c r="BT1305">
        <v>0</v>
      </c>
      <c r="BU1305" t="str">
        <f t="shared" si="69"/>
        <v>9:00 AM</v>
      </c>
      <c r="BV1305" t="str">
        <f t="shared" si="70"/>
        <v>6:00 PM</v>
      </c>
      <c r="BW1305" t="s">
        <v>128</v>
      </c>
      <c r="BX1305">
        <v>0</v>
      </c>
      <c r="BY1305">
        <v>12</v>
      </c>
      <c r="BZ1305" t="s">
        <v>111</v>
      </c>
      <c r="CA1305">
        <v>0</v>
      </c>
      <c r="CB1305" s="2" t="s">
        <v>7195</v>
      </c>
      <c r="CC1305" t="s">
        <v>820</v>
      </c>
      <c r="CD1305" t="s">
        <v>154</v>
      </c>
      <c r="CE1305" t="s">
        <v>821</v>
      </c>
      <c r="CF1305" t="s">
        <v>117</v>
      </c>
      <c r="CG1305">
        <v>96950</v>
      </c>
      <c r="CH1305" s="3">
        <v>11.38</v>
      </c>
      <c r="CI1305" s="3">
        <v>11.38</v>
      </c>
      <c r="CJ1305" s="3">
        <v>17.07</v>
      </c>
      <c r="CK1305" s="3">
        <v>17.07</v>
      </c>
      <c r="CL1305" t="s">
        <v>132</v>
      </c>
      <c r="CM1305" t="s">
        <v>119</v>
      </c>
      <c r="CN1305" t="s">
        <v>133</v>
      </c>
      <c r="CP1305" t="s">
        <v>111</v>
      </c>
      <c r="CQ1305" t="s">
        <v>134</v>
      </c>
      <c r="CR1305" t="s">
        <v>111</v>
      </c>
      <c r="CS1305" t="s">
        <v>134</v>
      </c>
      <c r="CT1305" t="s">
        <v>119</v>
      </c>
      <c r="CU1305" t="s">
        <v>134</v>
      </c>
      <c r="CV1305" t="s">
        <v>119</v>
      </c>
      <c r="CW1305" t="s">
        <v>119</v>
      </c>
      <c r="CX1305">
        <v>16702330020</v>
      </c>
      <c r="CY1305" t="s">
        <v>815</v>
      </c>
      <c r="CZ1305" t="s">
        <v>119</v>
      </c>
      <c r="DA1305" t="s">
        <v>134</v>
      </c>
      <c r="DB1305" t="s">
        <v>111</v>
      </c>
    </row>
    <row r="1306" spans="1:106" ht="15" customHeight="1" x14ac:dyDescent="0.25">
      <c r="A1306" t="s">
        <v>6842</v>
      </c>
      <c r="B1306" t="s">
        <v>109</v>
      </c>
      <c r="C1306" s="1">
        <v>44217.111615972222</v>
      </c>
      <c r="D1306" s="1">
        <v>44270</v>
      </c>
      <c r="E1306" t="s">
        <v>110</v>
      </c>
      <c r="G1306" t="s">
        <v>111</v>
      </c>
      <c r="H1306" t="s">
        <v>111</v>
      </c>
      <c r="I1306" t="s">
        <v>111</v>
      </c>
      <c r="J1306" t="s">
        <v>810</v>
      </c>
      <c r="L1306" t="s">
        <v>811</v>
      </c>
      <c r="N1306" t="s">
        <v>154</v>
      </c>
      <c r="O1306" t="s">
        <v>117</v>
      </c>
      <c r="P1306">
        <v>96950</v>
      </c>
      <c r="Q1306" t="s">
        <v>118</v>
      </c>
      <c r="S1306">
        <v>16702330020</v>
      </c>
      <c r="U1306">
        <v>2362</v>
      </c>
      <c r="V1306" t="s">
        <v>120</v>
      </c>
      <c r="X1306" t="s">
        <v>812</v>
      </c>
      <c r="Y1306" t="s">
        <v>813</v>
      </c>
      <c r="AA1306" t="s">
        <v>814</v>
      </c>
      <c r="AB1306" t="s">
        <v>811</v>
      </c>
      <c r="AD1306" t="s">
        <v>154</v>
      </c>
      <c r="AE1306" t="s">
        <v>117</v>
      </c>
      <c r="AF1306">
        <v>96950</v>
      </c>
      <c r="AG1306" t="s">
        <v>118</v>
      </c>
      <c r="AI1306">
        <v>16702330020</v>
      </c>
      <c r="AK1306" t="s">
        <v>815</v>
      </c>
      <c r="BC1306" t="str">
        <f>"53-7064.00"</f>
        <v>53-7064.00</v>
      </c>
      <c r="BD1306" t="s">
        <v>6843</v>
      </c>
      <c r="BE1306" t="s">
        <v>6844</v>
      </c>
      <c r="BF1306" t="s">
        <v>6843</v>
      </c>
      <c r="BG1306">
        <v>20</v>
      </c>
      <c r="BI1306" s="1">
        <v>44242</v>
      </c>
      <c r="BJ1306" s="1">
        <v>44469</v>
      </c>
      <c r="BM1306">
        <v>40</v>
      </c>
      <c r="BN1306">
        <v>0</v>
      </c>
      <c r="BO1306">
        <v>8</v>
      </c>
      <c r="BP1306">
        <v>8</v>
      </c>
      <c r="BQ1306">
        <v>8</v>
      </c>
      <c r="BR1306">
        <v>8</v>
      </c>
      <c r="BS1306">
        <v>8</v>
      </c>
      <c r="BT1306">
        <v>0</v>
      </c>
      <c r="BU1306" t="str">
        <f t="shared" si="69"/>
        <v>9:00 AM</v>
      </c>
      <c r="BV1306" t="str">
        <f t="shared" si="70"/>
        <v>6:00 PM</v>
      </c>
      <c r="BW1306" t="s">
        <v>128</v>
      </c>
      <c r="BX1306">
        <v>0</v>
      </c>
      <c r="BY1306">
        <v>12</v>
      </c>
      <c r="BZ1306" t="s">
        <v>111</v>
      </c>
      <c r="CA1306">
        <v>0</v>
      </c>
      <c r="CB1306" s="2" t="s">
        <v>6845</v>
      </c>
      <c r="CC1306" t="s">
        <v>820</v>
      </c>
      <c r="CD1306" t="s">
        <v>154</v>
      </c>
      <c r="CE1306" t="s">
        <v>821</v>
      </c>
      <c r="CF1306" t="s">
        <v>117</v>
      </c>
      <c r="CG1306">
        <v>96950</v>
      </c>
      <c r="CH1306" s="3">
        <v>7.85</v>
      </c>
      <c r="CI1306" s="3">
        <v>7.85</v>
      </c>
      <c r="CJ1306" s="3">
        <v>11.77</v>
      </c>
      <c r="CK1306" s="3">
        <v>11.77</v>
      </c>
      <c r="CL1306" t="s">
        <v>132</v>
      </c>
      <c r="CM1306" t="s">
        <v>119</v>
      </c>
      <c r="CN1306" t="s">
        <v>133</v>
      </c>
      <c r="CP1306" t="s">
        <v>111</v>
      </c>
      <c r="CQ1306" t="s">
        <v>134</v>
      </c>
      <c r="CR1306" t="s">
        <v>111</v>
      </c>
      <c r="CS1306" t="s">
        <v>134</v>
      </c>
      <c r="CT1306" t="s">
        <v>119</v>
      </c>
      <c r="CU1306" t="s">
        <v>134</v>
      </c>
      <c r="CV1306" t="s">
        <v>119</v>
      </c>
      <c r="CW1306" t="s">
        <v>119</v>
      </c>
      <c r="CX1306">
        <v>16702330020</v>
      </c>
      <c r="CY1306" t="s">
        <v>815</v>
      </c>
      <c r="CZ1306" t="s">
        <v>119</v>
      </c>
      <c r="DA1306" t="s">
        <v>134</v>
      </c>
      <c r="DB1306" t="s">
        <v>111</v>
      </c>
    </row>
    <row r="1307" spans="1:106" ht="15" customHeight="1" x14ac:dyDescent="0.25">
      <c r="A1307" t="s">
        <v>9297</v>
      </c>
      <c r="B1307" t="s">
        <v>137</v>
      </c>
      <c r="C1307" s="1">
        <v>44217.211123032408</v>
      </c>
      <c r="D1307" s="1">
        <v>44264</v>
      </c>
      <c r="E1307" t="s">
        <v>110</v>
      </c>
      <c r="G1307" t="s">
        <v>111</v>
      </c>
      <c r="H1307" t="s">
        <v>111</v>
      </c>
      <c r="I1307" t="s">
        <v>111</v>
      </c>
      <c r="J1307" t="s">
        <v>810</v>
      </c>
      <c r="L1307" t="s">
        <v>811</v>
      </c>
      <c r="N1307" t="s">
        <v>154</v>
      </c>
      <c r="O1307" t="s">
        <v>117</v>
      </c>
      <c r="P1307">
        <v>96950</v>
      </c>
      <c r="Q1307" t="s">
        <v>118</v>
      </c>
      <c r="S1307">
        <v>16702330020</v>
      </c>
      <c r="U1307">
        <v>2362</v>
      </c>
      <c r="V1307" t="s">
        <v>120</v>
      </c>
      <c r="X1307" t="s">
        <v>812</v>
      </c>
      <c r="Y1307" t="s">
        <v>813</v>
      </c>
      <c r="AA1307" t="s">
        <v>814</v>
      </c>
      <c r="AB1307" t="s">
        <v>811</v>
      </c>
      <c r="AD1307" t="s">
        <v>154</v>
      </c>
      <c r="AE1307" t="s">
        <v>117</v>
      </c>
      <c r="AF1307">
        <v>96950</v>
      </c>
      <c r="AG1307" t="s">
        <v>118</v>
      </c>
      <c r="AI1307">
        <v>16702330020</v>
      </c>
      <c r="AK1307" t="s">
        <v>815</v>
      </c>
      <c r="BC1307" t="str">
        <f>"53-7081.00"</f>
        <v>53-7081.00</v>
      </c>
      <c r="BD1307" t="s">
        <v>9298</v>
      </c>
      <c r="BE1307" t="s">
        <v>9299</v>
      </c>
      <c r="BF1307" t="s">
        <v>9298</v>
      </c>
      <c r="BG1307">
        <v>20</v>
      </c>
      <c r="BH1307">
        <v>20</v>
      </c>
      <c r="BI1307" s="1">
        <v>44242</v>
      </c>
      <c r="BJ1307" s="1">
        <v>44469</v>
      </c>
      <c r="BK1307" s="1">
        <v>44264</v>
      </c>
      <c r="BL1307" s="1">
        <v>44469</v>
      </c>
      <c r="BM1307">
        <v>40</v>
      </c>
      <c r="BN1307">
        <v>0</v>
      </c>
      <c r="BO1307">
        <v>8</v>
      </c>
      <c r="BP1307">
        <v>8</v>
      </c>
      <c r="BQ1307">
        <v>8</v>
      </c>
      <c r="BR1307">
        <v>8</v>
      </c>
      <c r="BS1307">
        <v>8</v>
      </c>
      <c r="BT1307">
        <v>0</v>
      </c>
      <c r="BU1307" t="str">
        <f t="shared" si="69"/>
        <v>9:00 AM</v>
      </c>
      <c r="BV1307" t="str">
        <f t="shared" si="70"/>
        <v>6:00 PM</v>
      </c>
      <c r="BW1307" t="s">
        <v>128</v>
      </c>
      <c r="BX1307">
        <v>0</v>
      </c>
      <c r="BY1307">
        <v>12</v>
      </c>
      <c r="BZ1307" t="s">
        <v>111</v>
      </c>
      <c r="CA1307">
        <v>0</v>
      </c>
      <c r="CB1307" s="2" t="s">
        <v>9300</v>
      </c>
      <c r="CC1307" t="s">
        <v>820</v>
      </c>
      <c r="CD1307" t="s">
        <v>154</v>
      </c>
      <c r="CE1307" t="s">
        <v>821</v>
      </c>
      <c r="CF1307" t="s">
        <v>117</v>
      </c>
      <c r="CG1307">
        <v>96950</v>
      </c>
      <c r="CH1307" s="3">
        <v>8.3000000000000007</v>
      </c>
      <c r="CI1307" s="3">
        <v>8.3000000000000007</v>
      </c>
      <c r="CJ1307" s="3">
        <v>12.45</v>
      </c>
      <c r="CK1307" s="3">
        <v>12.45</v>
      </c>
      <c r="CL1307" t="s">
        <v>132</v>
      </c>
      <c r="CM1307" t="s">
        <v>119</v>
      </c>
      <c r="CN1307" t="s">
        <v>133</v>
      </c>
      <c r="CP1307" t="s">
        <v>111</v>
      </c>
      <c r="CQ1307" t="s">
        <v>134</v>
      </c>
      <c r="CR1307" t="s">
        <v>111</v>
      </c>
      <c r="CS1307" t="s">
        <v>134</v>
      </c>
      <c r="CT1307" t="s">
        <v>119</v>
      </c>
      <c r="CU1307" t="s">
        <v>134</v>
      </c>
      <c r="CV1307" t="s">
        <v>119</v>
      </c>
      <c r="CW1307" t="s">
        <v>119</v>
      </c>
      <c r="CX1307">
        <v>16702330020</v>
      </c>
      <c r="CY1307" t="s">
        <v>815</v>
      </c>
      <c r="CZ1307" t="s">
        <v>119</v>
      </c>
      <c r="DA1307" t="s">
        <v>134</v>
      </c>
      <c r="DB1307" t="s">
        <v>111</v>
      </c>
    </row>
    <row r="1308" spans="1:106" ht="15" customHeight="1" x14ac:dyDescent="0.25">
      <c r="A1308" t="s">
        <v>5622</v>
      </c>
      <c r="B1308" t="s">
        <v>109</v>
      </c>
      <c r="C1308" s="1">
        <v>44217.219163310183</v>
      </c>
      <c r="D1308" s="1">
        <v>44270</v>
      </c>
      <c r="E1308" t="s">
        <v>110</v>
      </c>
      <c r="G1308" t="s">
        <v>111</v>
      </c>
      <c r="H1308" t="s">
        <v>111</v>
      </c>
      <c r="I1308" t="s">
        <v>111</v>
      </c>
      <c r="J1308" t="s">
        <v>810</v>
      </c>
      <c r="L1308" t="s">
        <v>811</v>
      </c>
      <c r="N1308" t="s">
        <v>154</v>
      </c>
      <c r="O1308" t="s">
        <v>117</v>
      </c>
      <c r="P1308">
        <v>96950</v>
      </c>
      <c r="Q1308" t="s">
        <v>118</v>
      </c>
      <c r="S1308">
        <v>16702330020</v>
      </c>
      <c r="U1308">
        <v>2362</v>
      </c>
      <c r="V1308" t="s">
        <v>120</v>
      </c>
      <c r="X1308" t="s">
        <v>812</v>
      </c>
      <c r="Y1308" t="s">
        <v>813</v>
      </c>
      <c r="AA1308" t="s">
        <v>814</v>
      </c>
      <c r="AB1308" t="s">
        <v>811</v>
      </c>
      <c r="AD1308" t="s">
        <v>154</v>
      </c>
      <c r="AE1308" t="s">
        <v>117</v>
      </c>
      <c r="AF1308">
        <v>96950</v>
      </c>
      <c r="AG1308" t="s">
        <v>118</v>
      </c>
      <c r="AI1308">
        <v>16702330020</v>
      </c>
      <c r="AK1308" t="s">
        <v>815</v>
      </c>
      <c r="BC1308" t="str">
        <f>"51-7041.00"</f>
        <v>51-7041.00</v>
      </c>
      <c r="BD1308" t="s">
        <v>5623</v>
      </c>
      <c r="BE1308" t="s">
        <v>5624</v>
      </c>
      <c r="BF1308" t="s">
        <v>5623</v>
      </c>
      <c r="BG1308">
        <v>20</v>
      </c>
      <c r="BI1308" s="1">
        <v>44242</v>
      </c>
      <c r="BJ1308" s="1">
        <v>44469</v>
      </c>
      <c r="BM1308">
        <v>40</v>
      </c>
      <c r="BN1308">
        <v>0</v>
      </c>
      <c r="BO1308">
        <v>8</v>
      </c>
      <c r="BP1308">
        <v>8</v>
      </c>
      <c r="BQ1308">
        <v>8</v>
      </c>
      <c r="BR1308">
        <v>8</v>
      </c>
      <c r="BS1308">
        <v>8</v>
      </c>
      <c r="BT1308">
        <v>0</v>
      </c>
      <c r="BU1308" t="str">
        <f t="shared" si="69"/>
        <v>9:00 AM</v>
      </c>
      <c r="BV1308" t="str">
        <f t="shared" si="70"/>
        <v>6:00 PM</v>
      </c>
      <c r="BW1308" t="s">
        <v>128</v>
      </c>
      <c r="BX1308">
        <v>0</v>
      </c>
      <c r="BY1308">
        <v>12</v>
      </c>
      <c r="BZ1308" t="s">
        <v>111</v>
      </c>
      <c r="CA1308">
        <v>0</v>
      </c>
      <c r="CB1308" s="2" t="s">
        <v>5625</v>
      </c>
      <c r="CC1308" t="s">
        <v>820</v>
      </c>
      <c r="CD1308" t="s">
        <v>154</v>
      </c>
      <c r="CE1308" t="s">
        <v>821</v>
      </c>
      <c r="CF1308" t="s">
        <v>117</v>
      </c>
      <c r="CG1308">
        <v>96950</v>
      </c>
      <c r="CH1308" s="3">
        <v>10.67</v>
      </c>
      <c r="CI1308" s="3">
        <v>10.67</v>
      </c>
      <c r="CJ1308" s="3">
        <v>16</v>
      </c>
      <c r="CK1308" s="3">
        <v>16</v>
      </c>
      <c r="CL1308" t="s">
        <v>132</v>
      </c>
      <c r="CM1308" t="s">
        <v>119</v>
      </c>
      <c r="CN1308" t="s">
        <v>133</v>
      </c>
      <c r="CP1308" t="s">
        <v>111</v>
      </c>
      <c r="CQ1308" t="s">
        <v>134</v>
      </c>
      <c r="CR1308" t="s">
        <v>111</v>
      </c>
      <c r="CS1308" t="s">
        <v>134</v>
      </c>
      <c r="CT1308" t="s">
        <v>119</v>
      </c>
      <c r="CU1308" t="s">
        <v>134</v>
      </c>
      <c r="CV1308" t="s">
        <v>119</v>
      </c>
      <c r="CW1308" t="s">
        <v>119</v>
      </c>
      <c r="CX1308">
        <v>16702330020</v>
      </c>
      <c r="CY1308" t="s">
        <v>815</v>
      </c>
      <c r="CZ1308" t="s">
        <v>119</v>
      </c>
      <c r="DA1308" t="s">
        <v>134</v>
      </c>
      <c r="DB1308" t="s">
        <v>111</v>
      </c>
    </row>
    <row r="1309" spans="1:106" ht="15" customHeight="1" x14ac:dyDescent="0.25">
      <c r="A1309" t="s">
        <v>5571</v>
      </c>
      <c r="B1309" t="s">
        <v>109</v>
      </c>
      <c r="C1309" s="1">
        <v>44218.027725462962</v>
      </c>
      <c r="D1309" s="1">
        <v>44270</v>
      </c>
      <c r="E1309" t="s">
        <v>110</v>
      </c>
      <c r="G1309" t="s">
        <v>111</v>
      </c>
      <c r="H1309" t="s">
        <v>111</v>
      </c>
      <c r="I1309" t="s">
        <v>111</v>
      </c>
      <c r="J1309" t="s">
        <v>810</v>
      </c>
      <c r="L1309" t="s">
        <v>811</v>
      </c>
      <c r="N1309" t="s">
        <v>154</v>
      </c>
      <c r="O1309" t="s">
        <v>117</v>
      </c>
      <c r="P1309">
        <v>96950</v>
      </c>
      <c r="Q1309" t="s">
        <v>118</v>
      </c>
      <c r="S1309">
        <v>16702330020</v>
      </c>
      <c r="U1309">
        <v>2362</v>
      </c>
      <c r="V1309" t="s">
        <v>120</v>
      </c>
      <c r="X1309" t="s">
        <v>812</v>
      </c>
      <c r="Y1309" t="s">
        <v>813</v>
      </c>
      <c r="AA1309" t="s">
        <v>814</v>
      </c>
      <c r="AB1309" t="s">
        <v>811</v>
      </c>
      <c r="AD1309" t="s">
        <v>154</v>
      </c>
      <c r="AE1309" t="s">
        <v>117</v>
      </c>
      <c r="AF1309">
        <v>96950</v>
      </c>
      <c r="AG1309" t="s">
        <v>118</v>
      </c>
      <c r="AI1309">
        <v>16702330020</v>
      </c>
      <c r="AK1309" t="s">
        <v>815</v>
      </c>
      <c r="BC1309" t="str">
        <f>"49-2098.00"</f>
        <v>49-2098.00</v>
      </c>
      <c r="BD1309" t="s">
        <v>5572</v>
      </c>
      <c r="BE1309" t="s">
        <v>5573</v>
      </c>
      <c r="BF1309" t="s">
        <v>5572</v>
      </c>
      <c r="BG1309">
        <v>20</v>
      </c>
      <c r="BI1309" s="1">
        <v>44242</v>
      </c>
      <c r="BJ1309" s="1">
        <v>44469</v>
      </c>
      <c r="BM1309">
        <v>40</v>
      </c>
      <c r="BN1309">
        <v>0</v>
      </c>
      <c r="BO1309">
        <v>8</v>
      </c>
      <c r="BP1309">
        <v>8</v>
      </c>
      <c r="BQ1309">
        <v>8</v>
      </c>
      <c r="BR1309">
        <v>8</v>
      </c>
      <c r="BS1309">
        <v>8</v>
      </c>
      <c r="BT1309">
        <v>0</v>
      </c>
      <c r="BU1309" t="str">
        <f t="shared" si="69"/>
        <v>9:00 AM</v>
      </c>
      <c r="BV1309" t="str">
        <f t="shared" si="70"/>
        <v>6:00 PM</v>
      </c>
      <c r="BW1309" t="s">
        <v>128</v>
      </c>
      <c r="BX1309">
        <v>0</v>
      </c>
      <c r="BY1309">
        <v>24</v>
      </c>
      <c r="BZ1309" t="s">
        <v>111</v>
      </c>
      <c r="CA1309">
        <v>0</v>
      </c>
      <c r="CB1309" s="2" t="s">
        <v>5574</v>
      </c>
      <c r="CC1309" t="s">
        <v>820</v>
      </c>
      <c r="CD1309" t="s">
        <v>154</v>
      </c>
      <c r="CE1309" t="s">
        <v>821</v>
      </c>
      <c r="CF1309" t="s">
        <v>117</v>
      </c>
      <c r="CG1309">
        <v>96950</v>
      </c>
      <c r="CH1309" s="3">
        <v>14.63</v>
      </c>
      <c r="CI1309" s="3">
        <v>14.63</v>
      </c>
      <c r="CJ1309" s="3">
        <v>21.94</v>
      </c>
      <c r="CK1309" s="3">
        <v>21.94</v>
      </c>
      <c r="CL1309" t="s">
        <v>132</v>
      </c>
      <c r="CM1309" t="s">
        <v>119</v>
      </c>
      <c r="CN1309" t="s">
        <v>133</v>
      </c>
      <c r="CP1309" t="s">
        <v>111</v>
      </c>
      <c r="CQ1309" t="s">
        <v>134</v>
      </c>
      <c r="CR1309" t="s">
        <v>111</v>
      </c>
      <c r="CS1309" t="s">
        <v>134</v>
      </c>
      <c r="CT1309" t="s">
        <v>119</v>
      </c>
      <c r="CU1309" t="s">
        <v>134</v>
      </c>
      <c r="CV1309" t="s">
        <v>119</v>
      </c>
      <c r="CW1309" t="s">
        <v>119</v>
      </c>
      <c r="CX1309">
        <v>16706702330</v>
      </c>
      <c r="CY1309" t="s">
        <v>815</v>
      </c>
      <c r="CZ1309" t="s">
        <v>119</v>
      </c>
      <c r="DA1309" t="s">
        <v>134</v>
      </c>
      <c r="DB1309" t="s">
        <v>111</v>
      </c>
    </row>
    <row r="1310" spans="1:106" ht="15" customHeight="1" x14ac:dyDescent="0.25">
      <c r="A1310" t="s">
        <v>7895</v>
      </c>
      <c r="B1310" t="s">
        <v>109</v>
      </c>
      <c r="C1310" s="1">
        <v>44218.032667939813</v>
      </c>
      <c r="D1310" s="1">
        <v>44265</v>
      </c>
      <c r="E1310" t="s">
        <v>110</v>
      </c>
      <c r="G1310" t="s">
        <v>111</v>
      </c>
      <c r="H1310" t="s">
        <v>111</v>
      </c>
      <c r="I1310" t="s">
        <v>111</v>
      </c>
      <c r="J1310" t="s">
        <v>810</v>
      </c>
      <c r="L1310" t="s">
        <v>811</v>
      </c>
      <c r="N1310" t="s">
        <v>154</v>
      </c>
      <c r="O1310" t="s">
        <v>117</v>
      </c>
      <c r="P1310">
        <v>96950</v>
      </c>
      <c r="Q1310" t="s">
        <v>118</v>
      </c>
      <c r="S1310">
        <v>16702330020</v>
      </c>
      <c r="U1310">
        <v>2362</v>
      </c>
      <c r="V1310" t="s">
        <v>120</v>
      </c>
      <c r="X1310" t="s">
        <v>812</v>
      </c>
      <c r="Y1310" t="s">
        <v>813</v>
      </c>
      <c r="AA1310" t="s">
        <v>814</v>
      </c>
      <c r="AB1310" t="s">
        <v>811</v>
      </c>
      <c r="AD1310" t="s">
        <v>154</v>
      </c>
      <c r="AE1310" t="s">
        <v>117</v>
      </c>
      <c r="AF1310">
        <v>96950</v>
      </c>
      <c r="AG1310" t="s">
        <v>118</v>
      </c>
      <c r="AI1310">
        <v>16702330020</v>
      </c>
      <c r="AK1310" t="s">
        <v>815</v>
      </c>
      <c r="BC1310" t="str">
        <f>"51-4194.00"</f>
        <v>51-4194.00</v>
      </c>
      <c r="BD1310" t="s">
        <v>7896</v>
      </c>
      <c r="BE1310" t="s">
        <v>7897</v>
      </c>
      <c r="BF1310" t="s">
        <v>7896</v>
      </c>
      <c r="BG1310">
        <v>20</v>
      </c>
      <c r="BI1310" s="1">
        <v>44242</v>
      </c>
      <c r="BJ1310" s="1">
        <v>44469</v>
      </c>
      <c r="BM1310">
        <v>40</v>
      </c>
      <c r="BN1310">
        <v>0</v>
      </c>
      <c r="BO1310">
        <v>8</v>
      </c>
      <c r="BP1310">
        <v>8</v>
      </c>
      <c r="BQ1310">
        <v>8</v>
      </c>
      <c r="BR1310">
        <v>8</v>
      </c>
      <c r="BS1310">
        <v>8</v>
      </c>
      <c r="BT1310">
        <v>0</v>
      </c>
      <c r="BU1310" t="str">
        <f t="shared" si="69"/>
        <v>9:00 AM</v>
      </c>
      <c r="BV1310" t="str">
        <f t="shared" si="70"/>
        <v>6:00 PM</v>
      </c>
      <c r="BW1310" t="s">
        <v>128</v>
      </c>
      <c r="BX1310">
        <v>0</v>
      </c>
      <c r="BY1310">
        <v>12</v>
      </c>
      <c r="BZ1310" t="s">
        <v>111</v>
      </c>
      <c r="CA1310">
        <v>0</v>
      </c>
      <c r="CB1310" s="2" t="s">
        <v>7898</v>
      </c>
      <c r="CC1310" t="s">
        <v>820</v>
      </c>
      <c r="CD1310" t="s">
        <v>154</v>
      </c>
      <c r="CE1310" t="s">
        <v>821</v>
      </c>
      <c r="CF1310" t="s">
        <v>117</v>
      </c>
      <c r="CG1310">
        <v>96950</v>
      </c>
      <c r="CH1310" s="3">
        <v>13.92</v>
      </c>
      <c r="CI1310" s="3">
        <v>13.92</v>
      </c>
      <c r="CJ1310" s="3">
        <v>20.88</v>
      </c>
      <c r="CK1310" s="3">
        <v>20.88</v>
      </c>
      <c r="CL1310" t="s">
        <v>132</v>
      </c>
      <c r="CM1310" t="s">
        <v>119</v>
      </c>
      <c r="CN1310" t="s">
        <v>133</v>
      </c>
      <c r="CP1310" t="s">
        <v>111</v>
      </c>
      <c r="CQ1310" t="s">
        <v>134</v>
      </c>
      <c r="CR1310" t="s">
        <v>111</v>
      </c>
      <c r="CS1310" t="s">
        <v>134</v>
      </c>
      <c r="CT1310" t="s">
        <v>119</v>
      </c>
      <c r="CU1310" t="s">
        <v>134</v>
      </c>
      <c r="CV1310" t="s">
        <v>119</v>
      </c>
      <c r="CW1310" t="s">
        <v>119</v>
      </c>
      <c r="CX1310">
        <v>16702330020</v>
      </c>
      <c r="CY1310" t="s">
        <v>815</v>
      </c>
      <c r="CZ1310" t="s">
        <v>119</v>
      </c>
      <c r="DA1310" t="s">
        <v>134</v>
      </c>
      <c r="DB1310" t="s">
        <v>111</v>
      </c>
    </row>
    <row r="1311" spans="1:106" ht="15" customHeight="1" x14ac:dyDescent="0.25">
      <c r="A1311" t="s">
        <v>1982</v>
      </c>
      <c r="B1311" t="s">
        <v>109</v>
      </c>
      <c r="C1311" s="1">
        <v>44218.03645428241</v>
      </c>
      <c r="D1311" s="1">
        <v>44271</v>
      </c>
      <c r="E1311" t="s">
        <v>110</v>
      </c>
      <c r="G1311" t="s">
        <v>111</v>
      </c>
      <c r="H1311" t="s">
        <v>111</v>
      </c>
      <c r="I1311" t="s">
        <v>111</v>
      </c>
      <c r="J1311" t="s">
        <v>810</v>
      </c>
      <c r="L1311" t="s">
        <v>811</v>
      </c>
      <c r="N1311" t="s">
        <v>154</v>
      </c>
      <c r="O1311" t="s">
        <v>117</v>
      </c>
      <c r="P1311">
        <v>96950</v>
      </c>
      <c r="Q1311" t="s">
        <v>118</v>
      </c>
      <c r="S1311">
        <v>16702330020</v>
      </c>
      <c r="U1311">
        <v>2362</v>
      </c>
      <c r="V1311" t="s">
        <v>120</v>
      </c>
      <c r="X1311" t="s">
        <v>812</v>
      </c>
      <c r="Y1311" t="s">
        <v>813</v>
      </c>
      <c r="AA1311" t="s">
        <v>814</v>
      </c>
      <c r="AB1311" t="s">
        <v>811</v>
      </c>
      <c r="AD1311" t="s">
        <v>154</v>
      </c>
      <c r="AE1311" t="s">
        <v>117</v>
      </c>
      <c r="AF1311">
        <v>96950</v>
      </c>
      <c r="AG1311" t="s">
        <v>118</v>
      </c>
      <c r="AI1311">
        <v>16702330020</v>
      </c>
      <c r="AK1311" t="s">
        <v>815</v>
      </c>
      <c r="BC1311" t="str">
        <f>"37-3013.00"</f>
        <v>37-3013.00</v>
      </c>
      <c r="BD1311" t="s">
        <v>1983</v>
      </c>
      <c r="BE1311" t="s">
        <v>1984</v>
      </c>
      <c r="BF1311" t="s">
        <v>1983</v>
      </c>
      <c r="BG1311">
        <v>20</v>
      </c>
      <c r="BI1311" s="1">
        <v>44242</v>
      </c>
      <c r="BJ1311" s="1">
        <v>44469</v>
      </c>
      <c r="BM1311">
        <v>40</v>
      </c>
      <c r="BN1311">
        <v>0</v>
      </c>
      <c r="BO1311">
        <v>8</v>
      </c>
      <c r="BP1311">
        <v>8</v>
      </c>
      <c r="BQ1311">
        <v>8</v>
      </c>
      <c r="BR1311">
        <v>8</v>
      </c>
      <c r="BS1311">
        <v>8</v>
      </c>
      <c r="BT1311">
        <v>0</v>
      </c>
      <c r="BU1311" t="str">
        <f t="shared" si="69"/>
        <v>9:00 AM</v>
      </c>
      <c r="BV1311" t="str">
        <f t="shared" si="70"/>
        <v>6:00 PM</v>
      </c>
      <c r="BW1311" t="s">
        <v>128</v>
      </c>
      <c r="BX1311">
        <v>0</v>
      </c>
      <c r="BY1311">
        <v>12</v>
      </c>
      <c r="BZ1311" t="s">
        <v>111</v>
      </c>
      <c r="CA1311">
        <v>0</v>
      </c>
      <c r="CB1311" s="2" t="s">
        <v>1985</v>
      </c>
      <c r="CC1311" t="s">
        <v>820</v>
      </c>
      <c r="CD1311" t="s">
        <v>154</v>
      </c>
      <c r="CE1311" t="s">
        <v>821</v>
      </c>
      <c r="CF1311" t="s">
        <v>117</v>
      </c>
      <c r="CG1311">
        <v>96950</v>
      </c>
      <c r="CH1311" s="3">
        <v>14.1</v>
      </c>
      <c r="CI1311" s="3">
        <v>14.1</v>
      </c>
      <c r="CJ1311" s="3">
        <v>21.15</v>
      </c>
      <c r="CK1311" s="3">
        <v>21.15</v>
      </c>
      <c r="CL1311" t="s">
        <v>132</v>
      </c>
      <c r="CM1311" t="s">
        <v>119</v>
      </c>
      <c r="CN1311" t="s">
        <v>133</v>
      </c>
      <c r="CP1311" t="s">
        <v>111</v>
      </c>
      <c r="CQ1311" t="s">
        <v>134</v>
      </c>
      <c r="CR1311" t="s">
        <v>111</v>
      </c>
      <c r="CS1311" t="s">
        <v>134</v>
      </c>
      <c r="CT1311" t="s">
        <v>119</v>
      </c>
      <c r="CU1311" t="s">
        <v>134</v>
      </c>
      <c r="CV1311" t="s">
        <v>119</v>
      </c>
      <c r="CW1311" t="s">
        <v>119</v>
      </c>
      <c r="CX1311">
        <v>16702330020</v>
      </c>
      <c r="CY1311" t="s">
        <v>815</v>
      </c>
      <c r="CZ1311" t="s">
        <v>119</v>
      </c>
      <c r="DA1311" t="s">
        <v>134</v>
      </c>
      <c r="DB1311" t="s">
        <v>111</v>
      </c>
    </row>
    <row r="1312" spans="1:106" ht="15" customHeight="1" x14ac:dyDescent="0.25">
      <c r="A1312" t="s">
        <v>8709</v>
      </c>
      <c r="B1312" t="s">
        <v>137</v>
      </c>
      <c r="C1312" s="1">
        <v>44221.080038541666</v>
      </c>
      <c r="D1312" s="1">
        <v>44270</v>
      </c>
      <c r="E1312" t="s">
        <v>110</v>
      </c>
      <c r="G1312" t="s">
        <v>111</v>
      </c>
      <c r="H1312" t="s">
        <v>111</v>
      </c>
      <c r="I1312" t="s">
        <v>111</v>
      </c>
      <c r="J1312" t="s">
        <v>8710</v>
      </c>
      <c r="K1312" t="s">
        <v>8711</v>
      </c>
      <c r="L1312" t="s">
        <v>2658</v>
      </c>
      <c r="M1312" t="s">
        <v>119</v>
      </c>
      <c r="N1312" t="s">
        <v>116</v>
      </c>
      <c r="O1312" t="s">
        <v>117</v>
      </c>
      <c r="P1312">
        <v>96950</v>
      </c>
      <c r="Q1312" t="s">
        <v>118</v>
      </c>
      <c r="R1312" t="s">
        <v>117</v>
      </c>
      <c r="S1312">
        <v>16718881388</v>
      </c>
      <c r="U1312">
        <v>56152</v>
      </c>
      <c r="V1312" t="s">
        <v>120</v>
      </c>
      <c r="X1312" t="s">
        <v>2654</v>
      </c>
      <c r="Y1312" t="s">
        <v>2655</v>
      </c>
      <c r="Z1312" t="s">
        <v>2656</v>
      </c>
      <c r="AA1312" t="s">
        <v>711</v>
      </c>
      <c r="AB1312" t="s">
        <v>2658</v>
      </c>
      <c r="AC1312" t="s">
        <v>119</v>
      </c>
      <c r="AD1312" t="s">
        <v>116</v>
      </c>
      <c r="AE1312" t="s">
        <v>117</v>
      </c>
      <c r="AF1312">
        <v>96950</v>
      </c>
      <c r="AG1312" t="s">
        <v>118</v>
      </c>
      <c r="AH1312" t="s">
        <v>117</v>
      </c>
      <c r="AI1312">
        <v>16718881388</v>
      </c>
      <c r="AK1312" t="s">
        <v>2659</v>
      </c>
      <c r="BC1312" t="str">
        <f>"39-7011.00"</f>
        <v>39-7011.00</v>
      </c>
      <c r="BD1312" t="s">
        <v>244</v>
      </c>
      <c r="BE1312" t="s">
        <v>8712</v>
      </c>
      <c r="BF1312" t="s">
        <v>246</v>
      </c>
      <c r="BG1312">
        <v>3</v>
      </c>
      <c r="BH1312">
        <v>3</v>
      </c>
      <c r="BI1312" s="1">
        <v>44311</v>
      </c>
      <c r="BJ1312" s="1">
        <v>44675</v>
      </c>
      <c r="BK1312" s="1">
        <v>44311</v>
      </c>
      <c r="BL1312" s="1">
        <v>44675</v>
      </c>
      <c r="BM1312">
        <v>40</v>
      </c>
      <c r="BN1312">
        <v>0</v>
      </c>
      <c r="BO1312">
        <v>8</v>
      </c>
      <c r="BP1312">
        <v>8</v>
      </c>
      <c r="BQ1312">
        <v>8</v>
      </c>
      <c r="BR1312">
        <v>8</v>
      </c>
      <c r="BS1312">
        <v>8</v>
      </c>
      <c r="BT1312">
        <v>0</v>
      </c>
      <c r="BU1312" t="str">
        <f>"8:00 AM"</f>
        <v>8:00 AM</v>
      </c>
      <c r="BV1312" t="str">
        <f>"5:00 PM"</f>
        <v>5:00 PM</v>
      </c>
      <c r="BW1312" t="s">
        <v>162</v>
      </c>
      <c r="BX1312">
        <v>0</v>
      </c>
      <c r="BY1312">
        <v>6</v>
      </c>
      <c r="BZ1312" t="s">
        <v>111</v>
      </c>
      <c r="CA1312">
        <v>0</v>
      </c>
      <c r="CB1312" s="2" t="s">
        <v>8713</v>
      </c>
      <c r="CC1312" t="s">
        <v>2658</v>
      </c>
      <c r="CD1312" t="s">
        <v>119</v>
      </c>
      <c r="CE1312" t="s">
        <v>116</v>
      </c>
      <c r="CF1312" t="s">
        <v>117</v>
      </c>
      <c r="CG1312">
        <v>96950</v>
      </c>
      <c r="CH1312" s="3">
        <v>12.14</v>
      </c>
      <c r="CI1312" s="3">
        <v>12.14</v>
      </c>
      <c r="CJ1312" s="3">
        <v>18.21</v>
      </c>
      <c r="CK1312" s="3">
        <v>18.21</v>
      </c>
      <c r="CL1312" t="s">
        <v>132</v>
      </c>
      <c r="CM1312" t="s">
        <v>119</v>
      </c>
      <c r="CN1312" t="s">
        <v>133</v>
      </c>
      <c r="CP1312" t="s">
        <v>111</v>
      </c>
      <c r="CQ1312" t="s">
        <v>134</v>
      </c>
      <c r="CR1312" t="s">
        <v>134</v>
      </c>
      <c r="CS1312" t="s">
        <v>134</v>
      </c>
      <c r="CT1312" t="s">
        <v>119</v>
      </c>
      <c r="CU1312" t="s">
        <v>134</v>
      </c>
      <c r="CV1312" t="s">
        <v>119</v>
      </c>
      <c r="CW1312" t="s">
        <v>2729</v>
      </c>
      <c r="CX1312">
        <v>16718881388</v>
      </c>
      <c r="CY1312" t="s">
        <v>2659</v>
      </c>
      <c r="CZ1312" t="s">
        <v>2663</v>
      </c>
      <c r="DA1312" t="s">
        <v>134</v>
      </c>
      <c r="DB1312" t="s">
        <v>111</v>
      </c>
    </row>
    <row r="1313" spans="1:111" ht="15" customHeight="1" x14ac:dyDescent="0.25">
      <c r="A1313" t="s">
        <v>1069</v>
      </c>
      <c r="B1313" t="s">
        <v>137</v>
      </c>
      <c r="C1313" s="1">
        <v>44223.273407986111</v>
      </c>
      <c r="D1313" s="1">
        <v>44260</v>
      </c>
      <c r="E1313" t="s">
        <v>110</v>
      </c>
      <c r="G1313" t="s">
        <v>111</v>
      </c>
      <c r="H1313" t="s">
        <v>111</v>
      </c>
      <c r="I1313" t="s">
        <v>111</v>
      </c>
      <c r="J1313" t="s">
        <v>1070</v>
      </c>
      <c r="K1313" t="s">
        <v>1071</v>
      </c>
      <c r="L1313" t="s">
        <v>1072</v>
      </c>
      <c r="M1313" t="s">
        <v>1073</v>
      </c>
      <c r="N1313" t="s">
        <v>116</v>
      </c>
      <c r="O1313" t="s">
        <v>117</v>
      </c>
      <c r="P1313">
        <v>96950</v>
      </c>
      <c r="Q1313" t="s">
        <v>118</v>
      </c>
      <c r="R1313" t="s">
        <v>119</v>
      </c>
      <c r="S1313">
        <v>16702354655</v>
      </c>
      <c r="U1313">
        <v>62441</v>
      </c>
      <c r="V1313" t="s">
        <v>120</v>
      </c>
      <c r="X1313" t="s">
        <v>1074</v>
      </c>
      <c r="Y1313" t="s">
        <v>1075</v>
      </c>
      <c r="Z1313" t="s">
        <v>1076</v>
      </c>
      <c r="AA1313" t="s">
        <v>1077</v>
      </c>
      <c r="AB1313" t="s">
        <v>1078</v>
      </c>
      <c r="AC1313" t="s">
        <v>1073</v>
      </c>
      <c r="AD1313" t="s">
        <v>116</v>
      </c>
      <c r="AE1313" t="s">
        <v>117</v>
      </c>
      <c r="AF1313">
        <v>96950</v>
      </c>
      <c r="AG1313" t="s">
        <v>118</v>
      </c>
      <c r="AH1313" t="s">
        <v>119</v>
      </c>
      <c r="AI1313">
        <v>16702354655</v>
      </c>
      <c r="AK1313" t="s">
        <v>1079</v>
      </c>
      <c r="BC1313" t="str">
        <f>"39-9011.00"</f>
        <v>39-9011.00</v>
      </c>
      <c r="BD1313" t="s">
        <v>805</v>
      </c>
      <c r="BE1313" t="s">
        <v>1080</v>
      </c>
      <c r="BF1313" t="s">
        <v>1081</v>
      </c>
      <c r="BG1313">
        <v>2</v>
      </c>
      <c r="BH1313">
        <v>2</v>
      </c>
      <c r="BI1313" s="1">
        <v>44270</v>
      </c>
      <c r="BJ1313" s="1">
        <v>44634</v>
      </c>
      <c r="BK1313" s="1">
        <v>44270</v>
      </c>
      <c r="BL1313" s="1">
        <v>44634</v>
      </c>
      <c r="BM1313">
        <v>35</v>
      </c>
      <c r="BN1313">
        <v>0</v>
      </c>
      <c r="BO1313">
        <v>7</v>
      </c>
      <c r="BP1313">
        <v>7</v>
      </c>
      <c r="BQ1313">
        <v>7</v>
      </c>
      <c r="BR1313">
        <v>7</v>
      </c>
      <c r="BS1313">
        <v>7</v>
      </c>
      <c r="BT1313">
        <v>0</v>
      </c>
      <c r="BU1313" t="str">
        <f>"8:00 AM"</f>
        <v>8:00 AM</v>
      </c>
      <c r="BV1313" t="str">
        <f>"4:00 PM"</f>
        <v>4:00 PM</v>
      </c>
      <c r="BW1313" t="s">
        <v>128</v>
      </c>
      <c r="BX1313">
        <v>0</v>
      </c>
      <c r="BY1313">
        <v>0</v>
      </c>
      <c r="BZ1313" t="s">
        <v>111</v>
      </c>
      <c r="CA1313">
        <v>0</v>
      </c>
      <c r="CB1313" t="s">
        <v>1082</v>
      </c>
      <c r="CC1313" t="s">
        <v>1083</v>
      </c>
      <c r="CD1313" t="s">
        <v>1084</v>
      </c>
      <c r="CE1313" t="s">
        <v>154</v>
      </c>
      <c r="CF1313" t="s">
        <v>117</v>
      </c>
      <c r="CG1313">
        <v>96950</v>
      </c>
      <c r="CH1313" s="3">
        <v>7.33</v>
      </c>
      <c r="CI1313" s="3">
        <v>7.5</v>
      </c>
      <c r="CJ1313" s="3">
        <v>11</v>
      </c>
      <c r="CK1313" s="3">
        <v>11.25</v>
      </c>
      <c r="CL1313" t="s">
        <v>132</v>
      </c>
      <c r="CM1313" t="s">
        <v>119</v>
      </c>
      <c r="CN1313" t="s">
        <v>133</v>
      </c>
      <c r="CP1313" t="s">
        <v>111</v>
      </c>
      <c r="CQ1313" t="s">
        <v>134</v>
      </c>
      <c r="CR1313" t="s">
        <v>111</v>
      </c>
      <c r="CS1313" t="s">
        <v>134</v>
      </c>
      <c r="CT1313" t="s">
        <v>119</v>
      </c>
      <c r="CU1313" t="s">
        <v>134</v>
      </c>
      <c r="CV1313" t="s">
        <v>119</v>
      </c>
      <c r="CW1313" t="s">
        <v>1085</v>
      </c>
      <c r="CX1313">
        <v>16702354655</v>
      </c>
      <c r="CY1313" t="s">
        <v>1079</v>
      </c>
      <c r="CZ1313" t="s">
        <v>119</v>
      </c>
      <c r="DA1313" t="s">
        <v>134</v>
      </c>
      <c r="DB1313" t="s">
        <v>111</v>
      </c>
    </row>
    <row r="1314" spans="1:111" ht="15" customHeight="1" x14ac:dyDescent="0.25">
      <c r="A1314" t="s">
        <v>9538</v>
      </c>
      <c r="B1314" t="s">
        <v>109</v>
      </c>
      <c r="C1314" s="1">
        <v>44224.785363888892</v>
      </c>
      <c r="D1314" s="1">
        <v>44265</v>
      </c>
      <c r="E1314" t="s">
        <v>110</v>
      </c>
      <c r="G1314" t="s">
        <v>111</v>
      </c>
      <c r="H1314" t="s">
        <v>111</v>
      </c>
      <c r="I1314" t="s">
        <v>111</v>
      </c>
      <c r="J1314" t="s">
        <v>9539</v>
      </c>
      <c r="K1314" t="s">
        <v>9540</v>
      </c>
      <c r="L1314" t="s">
        <v>9541</v>
      </c>
      <c r="M1314" t="s">
        <v>9542</v>
      </c>
      <c r="N1314" t="s">
        <v>116</v>
      </c>
      <c r="O1314" t="s">
        <v>117</v>
      </c>
      <c r="P1314">
        <v>96950</v>
      </c>
      <c r="Q1314" t="s">
        <v>118</v>
      </c>
      <c r="S1314">
        <v>16707837307</v>
      </c>
      <c r="U1314">
        <v>8111</v>
      </c>
      <c r="V1314" t="s">
        <v>120</v>
      </c>
      <c r="X1314" t="s">
        <v>9543</v>
      </c>
      <c r="Y1314" t="s">
        <v>9544</v>
      </c>
      <c r="AA1314" t="s">
        <v>123</v>
      </c>
      <c r="AB1314" t="s">
        <v>3310</v>
      </c>
      <c r="AC1314" t="s">
        <v>9542</v>
      </c>
      <c r="AD1314" t="s">
        <v>116</v>
      </c>
      <c r="AE1314" t="s">
        <v>117</v>
      </c>
      <c r="AF1314">
        <v>96950</v>
      </c>
      <c r="AG1314" t="s">
        <v>118</v>
      </c>
      <c r="AI1314">
        <v>16707837307</v>
      </c>
      <c r="AK1314" t="s">
        <v>1280</v>
      </c>
      <c r="BC1314" t="str">
        <f>"49-3021.00"</f>
        <v>49-3021.00</v>
      </c>
      <c r="BD1314" t="s">
        <v>2562</v>
      </c>
      <c r="BE1314" t="s">
        <v>9545</v>
      </c>
      <c r="BF1314" t="s">
        <v>9546</v>
      </c>
      <c r="BG1314">
        <v>4</v>
      </c>
      <c r="BI1314" s="1">
        <v>44239</v>
      </c>
      <c r="BJ1314" s="1">
        <v>44603</v>
      </c>
      <c r="BM1314">
        <v>40</v>
      </c>
      <c r="BN1314">
        <v>0</v>
      </c>
      <c r="BO1314">
        <v>8</v>
      </c>
      <c r="BP1314">
        <v>8</v>
      </c>
      <c r="BQ1314">
        <v>8</v>
      </c>
      <c r="BR1314">
        <v>8</v>
      </c>
      <c r="BS1314">
        <v>8</v>
      </c>
      <c r="BT1314">
        <v>0</v>
      </c>
      <c r="BU1314" t="str">
        <f>"8:00 AM"</f>
        <v>8:00 AM</v>
      </c>
      <c r="BV1314" t="str">
        <f>"5:00 PM"</f>
        <v>5:00 PM</v>
      </c>
      <c r="BW1314" t="s">
        <v>162</v>
      </c>
      <c r="BX1314">
        <v>0</v>
      </c>
      <c r="BY1314">
        <v>12</v>
      </c>
      <c r="BZ1314" t="s">
        <v>111</v>
      </c>
      <c r="CA1314">
        <v>0</v>
      </c>
      <c r="CB1314" s="2" t="s">
        <v>9547</v>
      </c>
      <c r="CC1314" t="s">
        <v>9542</v>
      </c>
      <c r="CD1314" t="s">
        <v>3310</v>
      </c>
      <c r="CE1314" t="s">
        <v>116</v>
      </c>
      <c r="CF1314" t="s">
        <v>117</v>
      </c>
      <c r="CG1314">
        <v>96950</v>
      </c>
      <c r="CH1314" s="3">
        <v>9.6999999999999993</v>
      </c>
      <c r="CI1314" s="3">
        <v>9.6999999999999993</v>
      </c>
      <c r="CJ1314" s="3">
        <v>14.55</v>
      </c>
      <c r="CK1314" s="3">
        <v>14.55</v>
      </c>
      <c r="CL1314" t="s">
        <v>132</v>
      </c>
      <c r="CM1314" t="s">
        <v>1464</v>
      </c>
      <c r="CN1314" t="s">
        <v>133</v>
      </c>
      <c r="CP1314" t="s">
        <v>111</v>
      </c>
      <c r="CQ1314" t="s">
        <v>134</v>
      </c>
      <c r="CR1314" t="s">
        <v>134</v>
      </c>
      <c r="CS1314" t="s">
        <v>134</v>
      </c>
      <c r="CT1314" t="s">
        <v>119</v>
      </c>
      <c r="CU1314" t="s">
        <v>134</v>
      </c>
      <c r="CV1314" t="s">
        <v>119</v>
      </c>
      <c r="CW1314" t="s">
        <v>1285</v>
      </c>
      <c r="CX1314">
        <v>16707837461</v>
      </c>
      <c r="CY1314" t="s">
        <v>1280</v>
      </c>
      <c r="CZ1314" t="s">
        <v>1178</v>
      </c>
      <c r="DA1314" t="s">
        <v>134</v>
      </c>
      <c r="DB1314" t="s">
        <v>111</v>
      </c>
    </row>
    <row r="1315" spans="1:111" ht="15" customHeight="1" x14ac:dyDescent="0.25">
      <c r="A1315" t="s">
        <v>7068</v>
      </c>
      <c r="B1315" t="s">
        <v>137</v>
      </c>
      <c r="C1315" s="1">
        <v>44225.299942824073</v>
      </c>
      <c r="D1315" s="1">
        <v>44265</v>
      </c>
      <c r="E1315" t="s">
        <v>110</v>
      </c>
      <c r="G1315" t="s">
        <v>111</v>
      </c>
      <c r="H1315" t="s">
        <v>111</v>
      </c>
      <c r="I1315" t="s">
        <v>111</v>
      </c>
      <c r="J1315" t="s">
        <v>3752</v>
      </c>
      <c r="K1315" t="s">
        <v>6536</v>
      </c>
      <c r="L1315" t="s">
        <v>3754</v>
      </c>
      <c r="M1315" t="s">
        <v>3755</v>
      </c>
      <c r="N1315" t="s">
        <v>116</v>
      </c>
      <c r="O1315" t="s">
        <v>117</v>
      </c>
      <c r="P1315">
        <v>96950</v>
      </c>
      <c r="Q1315" t="s">
        <v>118</v>
      </c>
      <c r="R1315" t="s">
        <v>119</v>
      </c>
      <c r="S1315">
        <v>16702352743</v>
      </c>
      <c r="U1315">
        <v>561320</v>
      </c>
      <c r="V1315" t="s">
        <v>120</v>
      </c>
      <c r="X1315" t="s">
        <v>3756</v>
      </c>
      <c r="Y1315" t="s">
        <v>3757</v>
      </c>
      <c r="Z1315" t="s">
        <v>465</v>
      </c>
      <c r="AA1315" t="s">
        <v>6537</v>
      </c>
      <c r="AB1315" t="s">
        <v>3754</v>
      </c>
      <c r="AC1315" t="s">
        <v>3755</v>
      </c>
      <c r="AD1315" t="s">
        <v>116</v>
      </c>
      <c r="AE1315" t="s">
        <v>117</v>
      </c>
      <c r="AF1315">
        <v>96950</v>
      </c>
      <c r="AG1315" t="s">
        <v>118</v>
      </c>
      <c r="AI1315">
        <v>16702352743</v>
      </c>
      <c r="AK1315" t="s">
        <v>3758</v>
      </c>
      <c r="BC1315" t="str">
        <f>"37-2012.00"</f>
        <v>37-2012.00</v>
      </c>
      <c r="BD1315" t="s">
        <v>424</v>
      </c>
      <c r="BE1315" t="s">
        <v>6538</v>
      </c>
      <c r="BF1315" t="s">
        <v>6539</v>
      </c>
      <c r="BG1315">
        <v>10</v>
      </c>
      <c r="BH1315">
        <v>10</v>
      </c>
      <c r="BI1315" s="1">
        <v>44317</v>
      </c>
      <c r="BJ1315" s="1">
        <v>44681</v>
      </c>
      <c r="BK1315" s="1">
        <v>44317</v>
      </c>
      <c r="BL1315" s="1">
        <v>44681</v>
      </c>
      <c r="BM1315">
        <v>35</v>
      </c>
      <c r="BN1315">
        <v>0</v>
      </c>
      <c r="BO1315">
        <v>7</v>
      </c>
      <c r="BP1315">
        <v>7</v>
      </c>
      <c r="BQ1315">
        <v>7</v>
      </c>
      <c r="BR1315">
        <v>7</v>
      </c>
      <c r="BS1315">
        <v>7</v>
      </c>
      <c r="BT1315">
        <v>0</v>
      </c>
      <c r="BU1315" t="str">
        <f>"8:00 AM"</f>
        <v>8:00 AM</v>
      </c>
      <c r="BV1315" t="str">
        <f>"4:00 PM"</f>
        <v>4:00 PM</v>
      </c>
      <c r="BW1315" t="s">
        <v>162</v>
      </c>
      <c r="BX1315">
        <v>1</v>
      </c>
      <c r="BY1315">
        <v>1</v>
      </c>
      <c r="BZ1315" t="s">
        <v>111</v>
      </c>
      <c r="CA1315">
        <v>0</v>
      </c>
      <c r="CB1315" t="s">
        <v>7069</v>
      </c>
      <c r="CC1315" t="s">
        <v>3754</v>
      </c>
      <c r="CD1315" t="s">
        <v>6541</v>
      </c>
      <c r="CE1315" t="s">
        <v>116</v>
      </c>
      <c r="CF1315" t="s">
        <v>117</v>
      </c>
      <c r="CG1315">
        <v>96950</v>
      </c>
      <c r="CH1315" s="3">
        <v>7.59</v>
      </c>
      <c r="CI1315" s="3">
        <v>7.65</v>
      </c>
      <c r="CJ1315" s="3">
        <v>11.39</v>
      </c>
      <c r="CK1315" s="3">
        <v>11.48</v>
      </c>
      <c r="CL1315" t="s">
        <v>132</v>
      </c>
      <c r="CM1315" t="s">
        <v>7070</v>
      </c>
      <c r="CN1315" t="s">
        <v>133</v>
      </c>
      <c r="CP1315" t="s">
        <v>111</v>
      </c>
      <c r="CQ1315" t="s">
        <v>134</v>
      </c>
      <c r="CR1315" t="s">
        <v>134</v>
      </c>
      <c r="CS1315" t="s">
        <v>134</v>
      </c>
      <c r="CT1315" t="s">
        <v>134</v>
      </c>
      <c r="CU1315" t="s">
        <v>134</v>
      </c>
      <c r="CV1315" t="s">
        <v>134</v>
      </c>
      <c r="CW1315" t="s">
        <v>7071</v>
      </c>
      <c r="CX1315">
        <v>16702352743</v>
      </c>
      <c r="CY1315" t="s">
        <v>3758</v>
      </c>
      <c r="CZ1315" t="s">
        <v>3762</v>
      </c>
      <c r="DA1315" t="s">
        <v>134</v>
      </c>
      <c r="DB1315" t="s">
        <v>111</v>
      </c>
    </row>
    <row r="1316" spans="1:111" ht="15" customHeight="1" x14ac:dyDescent="0.25">
      <c r="A1316" t="s">
        <v>6101</v>
      </c>
      <c r="B1316" t="s">
        <v>137</v>
      </c>
      <c r="C1316" s="1">
        <v>44225.872788310182</v>
      </c>
      <c r="D1316" s="1">
        <v>44257</v>
      </c>
      <c r="E1316" t="s">
        <v>110</v>
      </c>
      <c r="G1316" t="s">
        <v>111</v>
      </c>
      <c r="H1316" t="s">
        <v>111</v>
      </c>
      <c r="I1316" t="s">
        <v>111</v>
      </c>
      <c r="J1316" t="s">
        <v>2812</v>
      </c>
      <c r="K1316" t="s">
        <v>2813</v>
      </c>
      <c r="L1316" t="s">
        <v>2299</v>
      </c>
      <c r="M1316" t="s">
        <v>2300</v>
      </c>
      <c r="N1316" t="s">
        <v>116</v>
      </c>
      <c r="O1316" t="s">
        <v>117</v>
      </c>
      <c r="P1316">
        <v>96950</v>
      </c>
      <c r="Q1316" t="s">
        <v>118</v>
      </c>
      <c r="R1316" t="s">
        <v>117</v>
      </c>
      <c r="S1316">
        <v>16702341795</v>
      </c>
      <c r="U1316">
        <v>722511</v>
      </c>
      <c r="V1316" t="s">
        <v>120</v>
      </c>
      <c r="X1316" t="s">
        <v>2301</v>
      </c>
      <c r="Y1316" t="s">
        <v>2302</v>
      </c>
      <c r="Z1316" t="s">
        <v>2303</v>
      </c>
      <c r="AA1316" t="s">
        <v>670</v>
      </c>
      <c r="AB1316" t="s">
        <v>2299</v>
      </c>
      <c r="AC1316" t="s">
        <v>1412</v>
      </c>
      <c r="AD1316" t="s">
        <v>116</v>
      </c>
      <c r="AE1316" t="s">
        <v>117</v>
      </c>
      <c r="AF1316">
        <v>96950</v>
      </c>
      <c r="AG1316" t="s">
        <v>118</v>
      </c>
      <c r="AH1316" t="s">
        <v>117</v>
      </c>
      <c r="AI1316">
        <v>16702341795</v>
      </c>
      <c r="AK1316" t="s">
        <v>2304</v>
      </c>
      <c r="BC1316" t="str">
        <f>"35-1012.00"</f>
        <v>35-1012.00</v>
      </c>
      <c r="BD1316" t="s">
        <v>1814</v>
      </c>
      <c r="BE1316" t="s">
        <v>6102</v>
      </c>
      <c r="BF1316" t="s">
        <v>6103</v>
      </c>
      <c r="BG1316">
        <v>1</v>
      </c>
      <c r="BH1316">
        <v>1</v>
      </c>
      <c r="BI1316" s="1">
        <v>44317</v>
      </c>
      <c r="BJ1316" s="1">
        <v>44681</v>
      </c>
      <c r="BK1316" s="1">
        <v>44317</v>
      </c>
      <c r="BL1316" s="1">
        <v>44681</v>
      </c>
      <c r="BM1316">
        <v>35</v>
      </c>
      <c r="BN1316">
        <v>5</v>
      </c>
      <c r="BO1316">
        <v>6</v>
      </c>
      <c r="BP1316">
        <v>6</v>
      </c>
      <c r="BQ1316">
        <v>6</v>
      </c>
      <c r="BR1316">
        <v>0</v>
      </c>
      <c r="BS1316">
        <v>6</v>
      </c>
      <c r="BT1316">
        <v>6</v>
      </c>
      <c r="BU1316" t="str">
        <f>"9:00 AM"</f>
        <v>9:00 AM</v>
      </c>
      <c r="BV1316" t="str">
        <f>"11:00 PM"</f>
        <v>11:00 PM</v>
      </c>
      <c r="BW1316" t="s">
        <v>128</v>
      </c>
      <c r="BX1316">
        <v>0</v>
      </c>
      <c r="BY1316">
        <v>12</v>
      </c>
      <c r="BZ1316" t="s">
        <v>134</v>
      </c>
      <c r="CA1316">
        <v>10</v>
      </c>
      <c r="CB1316" t="s">
        <v>6104</v>
      </c>
      <c r="CC1316" t="s">
        <v>6105</v>
      </c>
      <c r="CD1316" t="s">
        <v>2300</v>
      </c>
      <c r="CE1316" t="s">
        <v>116</v>
      </c>
      <c r="CF1316" t="s">
        <v>117</v>
      </c>
      <c r="CG1316">
        <v>96950</v>
      </c>
      <c r="CH1316" s="3">
        <v>10.039999999999999</v>
      </c>
      <c r="CI1316" s="3">
        <v>10.039999999999999</v>
      </c>
      <c r="CJ1316" s="3">
        <v>15.06</v>
      </c>
      <c r="CK1316" s="3">
        <v>15.06</v>
      </c>
      <c r="CL1316" t="s">
        <v>132</v>
      </c>
      <c r="CN1316" t="s">
        <v>133</v>
      </c>
      <c r="CP1316" t="s">
        <v>111</v>
      </c>
      <c r="CQ1316" t="s">
        <v>134</v>
      </c>
      <c r="CR1316" t="s">
        <v>134</v>
      </c>
      <c r="CS1316" t="s">
        <v>134</v>
      </c>
      <c r="CT1316" t="s">
        <v>119</v>
      </c>
      <c r="CU1316" t="s">
        <v>134</v>
      </c>
      <c r="CV1316" t="s">
        <v>134</v>
      </c>
      <c r="CW1316" t="s">
        <v>6106</v>
      </c>
      <c r="CX1316">
        <v>16702341795</v>
      </c>
      <c r="CY1316" t="s">
        <v>2819</v>
      </c>
      <c r="CZ1316" t="s">
        <v>2311</v>
      </c>
      <c r="DA1316" t="s">
        <v>134</v>
      </c>
      <c r="DB1316" t="s">
        <v>111</v>
      </c>
    </row>
    <row r="1317" spans="1:111" ht="15" customHeight="1" x14ac:dyDescent="0.25">
      <c r="A1317" t="s">
        <v>4558</v>
      </c>
      <c r="B1317" t="s">
        <v>137</v>
      </c>
      <c r="C1317" s="1">
        <v>44227.871460648152</v>
      </c>
      <c r="D1317" s="1">
        <v>44257</v>
      </c>
      <c r="E1317" t="s">
        <v>110</v>
      </c>
      <c r="G1317" t="s">
        <v>111</v>
      </c>
      <c r="H1317" t="s">
        <v>111</v>
      </c>
      <c r="I1317" t="s">
        <v>111</v>
      </c>
      <c r="J1317" t="s">
        <v>865</v>
      </c>
      <c r="L1317" t="s">
        <v>4559</v>
      </c>
      <c r="N1317" t="s">
        <v>154</v>
      </c>
      <c r="O1317" t="s">
        <v>117</v>
      </c>
      <c r="P1317">
        <v>96950</v>
      </c>
      <c r="Q1317" t="s">
        <v>118</v>
      </c>
      <c r="S1317">
        <v>16702338040</v>
      </c>
      <c r="U1317">
        <v>61162</v>
      </c>
      <c r="V1317" t="s">
        <v>120</v>
      </c>
      <c r="X1317" t="s">
        <v>867</v>
      </c>
      <c r="Y1317" t="s">
        <v>4560</v>
      </c>
      <c r="Z1317" t="s">
        <v>869</v>
      </c>
      <c r="AA1317" t="s">
        <v>789</v>
      </c>
      <c r="AB1317" t="s">
        <v>4561</v>
      </c>
      <c r="AD1317" t="s">
        <v>154</v>
      </c>
      <c r="AE1317" t="s">
        <v>117</v>
      </c>
      <c r="AF1317">
        <v>96950</v>
      </c>
      <c r="AG1317" t="s">
        <v>118</v>
      </c>
      <c r="AI1317">
        <v>16702338040</v>
      </c>
      <c r="AK1317" t="s">
        <v>870</v>
      </c>
      <c r="BC1317" t="str">
        <f>"25-3021.00"</f>
        <v>25-3021.00</v>
      </c>
      <c r="BD1317" t="s">
        <v>1387</v>
      </c>
      <c r="BE1317" t="s">
        <v>4562</v>
      </c>
      <c r="BF1317" t="s">
        <v>913</v>
      </c>
      <c r="BG1317">
        <v>3</v>
      </c>
      <c r="BH1317">
        <v>3</v>
      </c>
      <c r="BI1317" s="1">
        <v>44270</v>
      </c>
      <c r="BJ1317" s="1">
        <v>44469</v>
      </c>
      <c r="BK1317" s="1">
        <v>44270</v>
      </c>
      <c r="BL1317" s="1">
        <v>44469</v>
      </c>
      <c r="BM1317">
        <v>40</v>
      </c>
      <c r="BN1317">
        <v>0</v>
      </c>
      <c r="BO1317">
        <v>8</v>
      </c>
      <c r="BP1317">
        <v>8</v>
      </c>
      <c r="BQ1317">
        <v>8</v>
      </c>
      <c r="BR1317">
        <v>8</v>
      </c>
      <c r="BS1317">
        <v>8</v>
      </c>
      <c r="BT1317">
        <v>0</v>
      </c>
      <c r="BU1317" t="str">
        <f>"9:00 AM"</f>
        <v>9:00 AM</v>
      </c>
      <c r="BV1317" t="str">
        <f>"5:00 PM"</f>
        <v>5:00 PM</v>
      </c>
      <c r="BW1317" t="s">
        <v>162</v>
      </c>
      <c r="BX1317">
        <v>3</v>
      </c>
      <c r="BY1317">
        <v>3</v>
      </c>
      <c r="BZ1317" t="s">
        <v>111</v>
      </c>
      <c r="CA1317">
        <v>0</v>
      </c>
      <c r="CB1317" t="s">
        <v>162</v>
      </c>
      <c r="CC1317" t="s">
        <v>4559</v>
      </c>
      <c r="CE1317" t="s">
        <v>116</v>
      </c>
      <c r="CF1317" t="s">
        <v>117</v>
      </c>
      <c r="CG1317">
        <v>96950</v>
      </c>
      <c r="CH1317" s="3">
        <v>28.5</v>
      </c>
      <c r="CJ1317" s="3">
        <v>42.75</v>
      </c>
      <c r="CL1317" t="s">
        <v>132</v>
      </c>
      <c r="CM1317" t="s">
        <v>162</v>
      </c>
      <c r="CN1317" t="s">
        <v>133</v>
      </c>
      <c r="CP1317" t="s">
        <v>111</v>
      </c>
      <c r="CQ1317" t="s">
        <v>134</v>
      </c>
      <c r="CR1317" t="s">
        <v>111</v>
      </c>
      <c r="CS1317" t="s">
        <v>134</v>
      </c>
      <c r="CT1317" t="s">
        <v>134</v>
      </c>
      <c r="CU1317" t="s">
        <v>134</v>
      </c>
      <c r="CV1317" t="s">
        <v>119</v>
      </c>
      <c r="CW1317" t="s">
        <v>874</v>
      </c>
      <c r="CX1317">
        <v>16702338040</v>
      </c>
      <c r="CY1317" t="s">
        <v>875</v>
      </c>
      <c r="CZ1317" t="s">
        <v>119</v>
      </c>
      <c r="DA1317" t="s">
        <v>134</v>
      </c>
      <c r="DB1317" t="s">
        <v>111</v>
      </c>
    </row>
    <row r="1318" spans="1:111" ht="15" customHeight="1" x14ac:dyDescent="0.25">
      <c r="A1318" t="s">
        <v>5697</v>
      </c>
      <c r="B1318" t="s">
        <v>109</v>
      </c>
      <c r="C1318" s="1">
        <v>44228.131621527777</v>
      </c>
      <c r="D1318" s="1">
        <v>44274</v>
      </c>
      <c r="E1318" t="s">
        <v>110</v>
      </c>
      <c r="G1318" t="s">
        <v>134</v>
      </c>
      <c r="H1318" t="s">
        <v>111</v>
      </c>
      <c r="I1318" t="s">
        <v>111</v>
      </c>
      <c r="J1318" t="s">
        <v>1674</v>
      </c>
      <c r="L1318" t="s">
        <v>1675</v>
      </c>
      <c r="M1318" t="s">
        <v>1676</v>
      </c>
      <c r="N1318" t="s">
        <v>116</v>
      </c>
      <c r="O1318" t="s">
        <v>117</v>
      </c>
      <c r="P1318">
        <v>96950</v>
      </c>
      <c r="Q1318" t="s">
        <v>118</v>
      </c>
      <c r="S1318">
        <v>16702343600</v>
      </c>
      <c r="U1318">
        <v>722511</v>
      </c>
      <c r="V1318" t="s">
        <v>120</v>
      </c>
      <c r="X1318" t="s">
        <v>1677</v>
      </c>
      <c r="Y1318" t="s">
        <v>1678</v>
      </c>
      <c r="Z1318" t="s">
        <v>768</v>
      </c>
      <c r="AA1318" t="s">
        <v>1679</v>
      </c>
      <c r="AB1318" t="s">
        <v>1680</v>
      </c>
      <c r="AC1318" t="s">
        <v>1681</v>
      </c>
      <c r="AD1318" t="s">
        <v>154</v>
      </c>
      <c r="AE1318" t="s">
        <v>117</v>
      </c>
      <c r="AF1318">
        <v>96950</v>
      </c>
      <c r="AG1318" t="s">
        <v>118</v>
      </c>
      <c r="AI1318">
        <v>16702343600</v>
      </c>
      <c r="AK1318" t="s">
        <v>1682</v>
      </c>
      <c r="BC1318" t="str">
        <f>"35-2014.00"</f>
        <v>35-2014.00</v>
      </c>
      <c r="BD1318" t="s">
        <v>393</v>
      </c>
      <c r="BE1318" t="s">
        <v>1683</v>
      </c>
      <c r="BF1318" t="s">
        <v>1684</v>
      </c>
      <c r="BG1318">
        <v>1</v>
      </c>
      <c r="BI1318" s="1">
        <v>44256</v>
      </c>
      <c r="BJ1318" s="1">
        <v>44620</v>
      </c>
      <c r="BM1318">
        <v>35</v>
      </c>
      <c r="BN1318">
        <v>0</v>
      </c>
      <c r="BO1318">
        <v>7</v>
      </c>
      <c r="BP1318">
        <v>7</v>
      </c>
      <c r="BQ1318">
        <v>7</v>
      </c>
      <c r="BR1318">
        <v>7</v>
      </c>
      <c r="BS1318">
        <v>7</v>
      </c>
      <c r="BT1318">
        <v>0</v>
      </c>
      <c r="BU1318" t="str">
        <f>"10:00 AM"</f>
        <v>10:00 AM</v>
      </c>
      <c r="BV1318" t="str">
        <f>"5:00 PM"</f>
        <v>5:00 PM</v>
      </c>
      <c r="BW1318" t="s">
        <v>128</v>
      </c>
      <c r="BX1318">
        <v>6</v>
      </c>
      <c r="BY1318">
        <v>12</v>
      </c>
      <c r="BZ1318" t="s">
        <v>111</v>
      </c>
      <c r="CA1318">
        <v>0</v>
      </c>
      <c r="CB1318" s="2" t="s">
        <v>1685</v>
      </c>
      <c r="CC1318" t="s">
        <v>1675</v>
      </c>
      <c r="CD1318" t="s">
        <v>1676</v>
      </c>
      <c r="CE1318" t="s">
        <v>116</v>
      </c>
      <c r="CF1318" t="s">
        <v>117</v>
      </c>
      <c r="CG1318">
        <v>96950</v>
      </c>
      <c r="CH1318" s="3">
        <v>8.68</v>
      </c>
      <c r="CI1318" s="3">
        <v>9</v>
      </c>
      <c r="CJ1318" s="3">
        <v>13.02</v>
      </c>
      <c r="CK1318" s="3">
        <v>13.5</v>
      </c>
      <c r="CL1318" t="s">
        <v>132</v>
      </c>
      <c r="CM1318" t="s">
        <v>119</v>
      </c>
      <c r="CN1318" t="s">
        <v>133</v>
      </c>
      <c r="CP1318" t="s">
        <v>111</v>
      </c>
      <c r="CQ1318" t="s">
        <v>134</v>
      </c>
      <c r="CR1318" t="s">
        <v>111</v>
      </c>
      <c r="CS1318" t="s">
        <v>134</v>
      </c>
      <c r="CT1318" t="s">
        <v>134</v>
      </c>
      <c r="CU1318" t="s">
        <v>134</v>
      </c>
      <c r="CV1318" t="s">
        <v>119</v>
      </c>
      <c r="CW1318" t="s">
        <v>119</v>
      </c>
      <c r="CX1318">
        <v>16702343600</v>
      </c>
      <c r="CY1318" t="s">
        <v>1682</v>
      </c>
      <c r="CZ1318" t="s">
        <v>119</v>
      </c>
      <c r="DA1318" t="s">
        <v>134</v>
      </c>
      <c r="DB1318" t="s">
        <v>111</v>
      </c>
    </row>
    <row r="1319" spans="1:111" ht="15" customHeight="1" x14ac:dyDescent="0.25">
      <c r="A1319" t="s">
        <v>1673</v>
      </c>
      <c r="B1319" t="s">
        <v>109</v>
      </c>
      <c r="C1319" s="1">
        <v>44228.135972800927</v>
      </c>
      <c r="D1319" s="1">
        <v>44273</v>
      </c>
      <c r="E1319" t="s">
        <v>110</v>
      </c>
      <c r="G1319" t="s">
        <v>134</v>
      </c>
      <c r="H1319" t="s">
        <v>111</v>
      </c>
      <c r="I1319" t="s">
        <v>111</v>
      </c>
      <c r="J1319" t="s">
        <v>1674</v>
      </c>
      <c r="L1319" t="s">
        <v>1675</v>
      </c>
      <c r="M1319" t="s">
        <v>1676</v>
      </c>
      <c r="N1319" t="s">
        <v>116</v>
      </c>
      <c r="O1319" t="s">
        <v>117</v>
      </c>
      <c r="P1319">
        <v>96950</v>
      </c>
      <c r="Q1319" t="s">
        <v>118</v>
      </c>
      <c r="S1319">
        <v>16702343600</v>
      </c>
      <c r="U1319">
        <v>722511</v>
      </c>
      <c r="V1319" t="s">
        <v>120</v>
      </c>
      <c r="X1319" t="s">
        <v>1677</v>
      </c>
      <c r="Y1319" t="s">
        <v>1678</v>
      </c>
      <c r="Z1319" t="s">
        <v>768</v>
      </c>
      <c r="AA1319" t="s">
        <v>1679</v>
      </c>
      <c r="AB1319" t="s">
        <v>1680</v>
      </c>
      <c r="AC1319" t="s">
        <v>1681</v>
      </c>
      <c r="AD1319" t="s">
        <v>154</v>
      </c>
      <c r="AE1319" t="s">
        <v>117</v>
      </c>
      <c r="AF1319">
        <v>96950</v>
      </c>
      <c r="AG1319" t="s">
        <v>118</v>
      </c>
      <c r="AI1319">
        <v>16702343600</v>
      </c>
      <c r="AK1319" t="s">
        <v>1682</v>
      </c>
      <c r="BC1319" t="str">
        <f>"35-2014.00"</f>
        <v>35-2014.00</v>
      </c>
      <c r="BD1319" t="s">
        <v>393</v>
      </c>
      <c r="BE1319" t="s">
        <v>1683</v>
      </c>
      <c r="BF1319" t="s">
        <v>1684</v>
      </c>
      <c r="BG1319">
        <v>1</v>
      </c>
      <c r="BI1319" s="1">
        <v>44256</v>
      </c>
      <c r="BJ1319" s="1">
        <v>45351</v>
      </c>
      <c r="BM1319">
        <v>35</v>
      </c>
      <c r="BN1319">
        <v>0</v>
      </c>
      <c r="BO1319">
        <v>7</v>
      </c>
      <c r="BP1319">
        <v>7</v>
      </c>
      <c r="BQ1319">
        <v>7</v>
      </c>
      <c r="BR1319">
        <v>7</v>
      </c>
      <c r="BS1319">
        <v>7</v>
      </c>
      <c r="BT1319">
        <v>0</v>
      </c>
      <c r="BU1319" t="str">
        <f>"10:00 AM"</f>
        <v>10:00 AM</v>
      </c>
      <c r="BV1319" t="str">
        <f>"5:00 PM"</f>
        <v>5:00 PM</v>
      </c>
      <c r="BW1319" t="s">
        <v>128</v>
      </c>
      <c r="BX1319">
        <v>6</v>
      </c>
      <c r="BY1319">
        <v>12</v>
      </c>
      <c r="BZ1319" t="s">
        <v>111</v>
      </c>
      <c r="CA1319">
        <v>0</v>
      </c>
      <c r="CB1319" s="2" t="s">
        <v>1685</v>
      </c>
      <c r="CC1319" t="s">
        <v>1675</v>
      </c>
      <c r="CD1319" t="s">
        <v>1676</v>
      </c>
      <c r="CE1319" t="s">
        <v>116</v>
      </c>
      <c r="CF1319" t="s">
        <v>117</v>
      </c>
      <c r="CG1319">
        <v>96950</v>
      </c>
      <c r="CH1319" s="3">
        <v>8.68</v>
      </c>
      <c r="CI1319" s="3">
        <v>9</v>
      </c>
      <c r="CJ1319" s="3">
        <v>13.02</v>
      </c>
      <c r="CK1319" s="3">
        <v>13.5</v>
      </c>
      <c r="CL1319" t="s">
        <v>132</v>
      </c>
      <c r="CM1319" t="s">
        <v>119</v>
      </c>
      <c r="CN1319" t="s">
        <v>133</v>
      </c>
      <c r="CP1319" t="s">
        <v>111</v>
      </c>
      <c r="CQ1319" t="s">
        <v>134</v>
      </c>
      <c r="CR1319" t="s">
        <v>111</v>
      </c>
      <c r="CS1319" t="s">
        <v>134</v>
      </c>
      <c r="CT1319" t="s">
        <v>134</v>
      </c>
      <c r="CU1319" t="s">
        <v>134</v>
      </c>
      <c r="CV1319" t="s">
        <v>119</v>
      </c>
      <c r="CW1319" t="s">
        <v>119</v>
      </c>
      <c r="CX1319">
        <v>16702343600</v>
      </c>
      <c r="CY1319" t="s">
        <v>1682</v>
      </c>
      <c r="CZ1319" t="s">
        <v>119</v>
      </c>
      <c r="DA1319" t="s">
        <v>134</v>
      </c>
      <c r="DB1319" t="s">
        <v>111</v>
      </c>
    </row>
    <row r="1320" spans="1:111" ht="15" customHeight="1" x14ac:dyDescent="0.25">
      <c r="A1320" t="s">
        <v>8180</v>
      </c>
      <c r="B1320" t="s">
        <v>109</v>
      </c>
      <c r="C1320" s="1">
        <v>44228.158421643515</v>
      </c>
      <c r="D1320" s="1">
        <v>44245</v>
      </c>
      <c r="E1320" t="s">
        <v>110</v>
      </c>
      <c r="G1320" t="s">
        <v>134</v>
      </c>
      <c r="H1320" t="s">
        <v>111</v>
      </c>
      <c r="I1320" t="s">
        <v>111</v>
      </c>
      <c r="J1320" t="s">
        <v>1674</v>
      </c>
      <c r="L1320" t="s">
        <v>1675</v>
      </c>
      <c r="M1320" t="s">
        <v>1676</v>
      </c>
      <c r="N1320" t="s">
        <v>116</v>
      </c>
      <c r="O1320" t="s">
        <v>117</v>
      </c>
      <c r="P1320">
        <v>96950</v>
      </c>
      <c r="Q1320" t="s">
        <v>118</v>
      </c>
      <c r="S1320">
        <v>16702343600</v>
      </c>
      <c r="U1320">
        <v>722511</v>
      </c>
      <c r="V1320" t="s">
        <v>120</v>
      </c>
      <c r="X1320" t="s">
        <v>5261</v>
      </c>
      <c r="Y1320" t="s">
        <v>5262</v>
      </c>
      <c r="Z1320" t="s">
        <v>802</v>
      </c>
      <c r="AA1320" t="s">
        <v>5263</v>
      </c>
      <c r="AB1320" t="s">
        <v>1675</v>
      </c>
      <c r="AC1320" t="s">
        <v>1676</v>
      </c>
      <c r="AD1320" t="s">
        <v>116</v>
      </c>
      <c r="AE1320" t="s">
        <v>117</v>
      </c>
      <c r="AF1320">
        <v>96950</v>
      </c>
      <c r="AG1320" t="s">
        <v>118</v>
      </c>
      <c r="AI1320">
        <v>16702343600</v>
      </c>
      <c r="AK1320" t="s">
        <v>5264</v>
      </c>
      <c r="BC1320" t="str">
        <f>"35-3021.00"</f>
        <v>35-3021.00</v>
      </c>
      <c r="BD1320" t="s">
        <v>2036</v>
      </c>
      <c r="BE1320" t="s">
        <v>5265</v>
      </c>
      <c r="BF1320" t="s">
        <v>5266</v>
      </c>
      <c r="BG1320">
        <v>2</v>
      </c>
      <c r="BI1320" s="1">
        <v>44256</v>
      </c>
      <c r="BJ1320" s="1">
        <v>45350</v>
      </c>
      <c r="BM1320">
        <v>35</v>
      </c>
      <c r="BN1320">
        <v>0</v>
      </c>
      <c r="BO1320">
        <v>7</v>
      </c>
      <c r="BP1320">
        <v>7</v>
      </c>
      <c r="BQ1320">
        <v>7</v>
      </c>
      <c r="BR1320">
        <v>7</v>
      </c>
      <c r="BS1320">
        <v>7</v>
      </c>
      <c r="BT1320">
        <v>0</v>
      </c>
      <c r="BU1320" t="str">
        <f>"11:00 AM"</f>
        <v>11:00 AM</v>
      </c>
      <c r="BV1320" t="str">
        <f>"6:00 PM"</f>
        <v>6:00 PM</v>
      </c>
      <c r="BW1320" t="s">
        <v>128</v>
      </c>
      <c r="BX1320">
        <v>3</v>
      </c>
      <c r="BY1320">
        <v>6</v>
      </c>
      <c r="BZ1320" t="s">
        <v>111</v>
      </c>
      <c r="CA1320">
        <v>0</v>
      </c>
      <c r="CB1320" s="2" t="s">
        <v>5267</v>
      </c>
      <c r="CC1320" t="s">
        <v>1675</v>
      </c>
      <c r="CD1320" t="s">
        <v>1676</v>
      </c>
      <c r="CE1320" t="s">
        <v>116</v>
      </c>
      <c r="CF1320" t="s">
        <v>117</v>
      </c>
      <c r="CG1320">
        <v>96950</v>
      </c>
      <c r="CH1320" s="3">
        <v>8.15</v>
      </c>
      <c r="CI1320" s="3">
        <v>8.5</v>
      </c>
      <c r="CJ1320" s="3">
        <v>12.23</v>
      </c>
      <c r="CK1320" s="3">
        <v>12.75</v>
      </c>
      <c r="CL1320" t="s">
        <v>132</v>
      </c>
      <c r="CM1320" t="s">
        <v>404</v>
      </c>
      <c r="CN1320" t="s">
        <v>133</v>
      </c>
      <c r="CP1320" t="s">
        <v>111</v>
      </c>
      <c r="CQ1320" t="s">
        <v>134</v>
      </c>
      <c r="CR1320" t="s">
        <v>111</v>
      </c>
      <c r="CS1320" t="s">
        <v>134</v>
      </c>
      <c r="CT1320" t="s">
        <v>134</v>
      </c>
      <c r="CU1320" t="s">
        <v>134</v>
      </c>
      <c r="CV1320" t="s">
        <v>119</v>
      </c>
      <c r="CW1320" t="s">
        <v>119</v>
      </c>
      <c r="CX1320">
        <v>16702343600</v>
      </c>
      <c r="CY1320" t="s">
        <v>1682</v>
      </c>
      <c r="CZ1320" t="s">
        <v>119</v>
      </c>
      <c r="DA1320" t="s">
        <v>134</v>
      </c>
      <c r="DB1320" t="s">
        <v>111</v>
      </c>
    </row>
    <row r="1321" spans="1:111" ht="15" customHeight="1" x14ac:dyDescent="0.25">
      <c r="A1321" t="s">
        <v>9530</v>
      </c>
      <c r="B1321" t="s">
        <v>109</v>
      </c>
      <c r="C1321" s="1">
        <v>44228.165175462964</v>
      </c>
      <c r="D1321" s="1">
        <v>44245</v>
      </c>
      <c r="E1321" t="s">
        <v>110</v>
      </c>
      <c r="G1321" t="s">
        <v>134</v>
      </c>
      <c r="H1321" t="s">
        <v>111</v>
      </c>
      <c r="I1321" t="s">
        <v>111</v>
      </c>
      <c r="J1321" t="s">
        <v>1674</v>
      </c>
      <c r="L1321" t="s">
        <v>1675</v>
      </c>
      <c r="M1321" t="s">
        <v>1676</v>
      </c>
      <c r="N1321" t="s">
        <v>116</v>
      </c>
      <c r="O1321" t="s">
        <v>117</v>
      </c>
      <c r="P1321">
        <v>96950</v>
      </c>
      <c r="Q1321" t="s">
        <v>118</v>
      </c>
      <c r="S1321">
        <v>16702343600</v>
      </c>
      <c r="U1321">
        <v>722511</v>
      </c>
      <c r="V1321" t="s">
        <v>120</v>
      </c>
      <c r="X1321" t="s">
        <v>5261</v>
      </c>
      <c r="Y1321" t="s">
        <v>5262</v>
      </c>
      <c r="Z1321" t="s">
        <v>802</v>
      </c>
      <c r="AA1321" t="s">
        <v>5263</v>
      </c>
      <c r="AB1321" t="s">
        <v>1675</v>
      </c>
      <c r="AC1321" t="s">
        <v>1676</v>
      </c>
      <c r="AD1321" t="s">
        <v>116</v>
      </c>
      <c r="AE1321" t="s">
        <v>117</v>
      </c>
      <c r="AF1321">
        <v>96950</v>
      </c>
      <c r="AG1321" t="s">
        <v>118</v>
      </c>
      <c r="AI1321">
        <v>16702343600</v>
      </c>
      <c r="AK1321" t="s">
        <v>5264</v>
      </c>
      <c r="BC1321" t="str">
        <f>"35-3021.00"</f>
        <v>35-3021.00</v>
      </c>
      <c r="BD1321" t="s">
        <v>2036</v>
      </c>
      <c r="BE1321" t="s">
        <v>5265</v>
      </c>
      <c r="BF1321" t="s">
        <v>5266</v>
      </c>
      <c r="BG1321">
        <v>2</v>
      </c>
      <c r="BI1321" s="1">
        <v>44256</v>
      </c>
      <c r="BJ1321" s="1">
        <v>44620</v>
      </c>
      <c r="BM1321">
        <v>35</v>
      </c>
      <c r="BN1321">
        <v>0</v>
      </c>
      <c r="BO1321">
        <v>7</v>
      </c>
      <c r="BP1321">
        <v>7</v>
      </c>
      <c r="BQ1321">
        <v>7</v>
      </c>
      <c r="BR1321">
        <v>7</v>
      </c>
      <c r="BS1321">
        <v>7</v>
      </c>
      <c r="BT1321">
        <v>0</v>
      </c>
      <c r="BU1321" t="str">
        <f>"12:00 PM"</f>
        <v>12:00 PM</v>
      </c>
      <c r="BV1321" t="str">
        <f>"7:00 PM"</f>
        <v>7:00 PM</v>
      </c>
      <c r="BW1321" t="s">
        <v>128</v>
      </c>
      <c r="BX1321">
        <v>3</v>
      </c>
      <c r="BY1321">
        <v>6</v>
      </c>
      <c r="BZ1321" t="s">
        <v>111</v>
      </c>
      <c r="CA1321">
        <v>0</v>
      </c>
      <c r="CB1321" s="2" t="s">
        <v>5267</v>
      </c>
      <c r="CC1321" t="s">
        <v>1675</v>
      </c>
      <c r="CD1321" t="s">
        <v>1676</v>
      </c>
      <c r="CE1321" t="s">
        <v>116</v>
      </c>
      <c r="CF1321" t="s">
        <v>117</v>
      </c>
      <c r="CG1321">
        <v>96950</v>
      </c>
      <c r="CH1321" s="3">
        <v>8.15</v>
      </c>
      <c r="CI1321" s="3">
        <v>8.5</v>
      </c>
      <c r="CJ1321" s="3">
        <v>12.23</v>
      </c>
      <c r="CK1321" s="3">
        <v>12.75</v>
      </c>
      <c r="CL1321" t="s">
        <v>132</v>
      </c>
      <c r="CM1321" t="s">
        <v>404</v>
      </c>
      <c r="CN1321" t="s">
        <v>133</v>
      </c>
      <c r="CP1321" t="s">
        <v>111</v>
      </c>
      <c r="CQ1321" t="s">
        <v>134</v>
      </c>
      <c r="CR1321" t="s">
        <v>111</v>
      </c>
      <c r="CS1321" t="s">
        <v>134</v>
      </c>
      <c r="CT1321" t="s">
        <v>134</v>
      </c>
      <c r="CU1321" t="s">
        <v>134</v>
      </c>
      <c r="CV1321" t="s">
        <v>119</v>
      </c>
      <c r="CW1321" t="s">
        <v>404</v>
      </c>
      <c r="CX1321">
        <v>16702343600</v>
      </c>
      <c r="CY1321" t="s">
        <v>1682</v>
      </c>
      <c r="CZ1321" t="s">
        <v>119</v>
      </c>
      <c r="DA1321" t="s">
        <v>134</v>
      </c>
      <c r="DB1321" t="s">
        <v>111</v>
      </c>
    </row>
    <row r="1322" spans="1:111" ht="15" customHeight="1" x14ac:dyDescent="0.25">
      <c r="A1322" t="s">
        <v>8999</v>
      </c>
      <c r="B1322" t="s">
        <v>137</v>
      </c>
      <c r="C1322" s="1">
        <v>44228.184115162039</v>
      </c>
      <c r="D1322" s="1">
        <v>44273</v>
      </c>
      <c r="E1322" t="s">
        <v>110</v>
      </c>
      <c r="G1322" t="s">
        <v>111</v>
      </c>
      <c r="H1322" t="s">
        <v>111</v>
      </c>
      <c r="I1322" t="s">
        <v>111</v>
      </c>
      <c r="J1322" t="s">
        <v>9000</v>
      </c>
      <c r="K1322" t="s">
        <v>9001</v>
      </c>
      <c r="L1322" t="s">
        <v>9002</v>
      </c>
      <c r="N1322" t="s">
        <v>116</v>
      </c>
      <c r="O1322" t="s">
        <v>117</v>
      </c>
      <c r="P1322">
        <v>96950</v>
      </c>
      <c r="Q1322" t="s">
        <v>118</v>
      </c>
      <c r="S1322">
        <v>16702348894</v>
      </c>
      <c r="U1322">
        <v>72251</v>
      </c>
      <c r="V1322" t="s">
        <v>120</v>
      </c>
      <c r="X1322" t="s">
        <v>9003</v>
      </c>
      <c r="Y1322" t="s">
        <v>5184</v>
      </c>
      <c r="Z1322" t="s">
        <v>702</v>
      </c>
      <c r="AA1322" t="s">
        <v>342</v>
      </c>
      <c r="AB1322" t="s">
        <v>9004</v>
      </c>
      <c r="AD1322" t="s">
        <v>154</v>
      </c>
      <c r="AE1322" t="s">
        <v>117</v>
      </c>
      <c r="AF1322">
        <v>96950</v>
      </c>
      <c r="AG1322" t="s">
        <v>118</v>
      </c>
      <c r="AI1322">
        <v>16702348894</v>
      </c>
      <c r="AK1322" t="s">
        <v>9005</v>
      </c>
      <c r="BC1322" t="str">
        <f>"35-2014.00"</f>
        <v>35-2014.00</v>
      </c>
      <c r="BD1322" t="s">
        <v>393</v>
      </c>
      <c r="BE1322" t="s">
        <v>9006</v>
      </c>
      <c r="BF1322" t="s">
        <v>2010</v>
      </c>
      <c r="BG1322">
        <v>5</v>
      </c>
      <c r="BH1322">
        <v>5</v>
      </c>
      <c r="BI1322" s="1">
        <v>44256</v>
      </c>
      <c r="BJ1322" s="1">
        <v>44620</v>
      </c>
      <c r="BK1322" s="1">
        <v>44273</v>
      </c>
      <c r="BL1322" s="1">
        <v>44620</v>
      </c>
      <c r="BM1322">
        <v>35</v>
      </c>
      <c r="BN1322">
        <v>0</v>
      </c>
      <c r="BO1322">
        <v>7</v>
      </c>
      <c r="BP1322">
        <v>7</v>
      </c>
      <c r="BQ1322">
        <v>7</v>
      </c>
      <c r="BR1322">
        <v>7</v>
      </c>
      <c r="BS1322">
        <v>7</v>
      </c>
      <c r="BT1322">
        <v>0</v>
      </c>
      <c r="BU1322" t="str">
        <f>"10:00 AM"</f>
        <v>10:00 AM</v>
      </c>
      <c r="BV1322" t="str">
        <f>"5:00 PM"</f>
        <v>5:00 PM</v>
      </c>
      <c r="BW1322" t="s">
        <v>128</v>
      </c>
      <c r="BX1322">
        <v>6</v>
      </c>
      <c r="BY1322">
        <v>6</v>
      </c>
      <c r="BZ1322" t="s">
        <v>111</v>
      </c>
      <c r="CA1322">
        <v>0</v>
      </c>
      <c r="CB1322" s="2" t="s">
        <v>9007</v>
      </c>
      <c r="CC1322" t="s">
        <v>9008</v>
      </c>
      <c r="CD1322" t="s">
        <v>2566</v>
      </c>
      <c r="CE1322" t="s">
        <v>154</v>
      </c>
      <c r="CF1322" t="s">
        <v>117</v>
      </c>
      <c r="CG1322">
        <v>96950</v>
      </c>
      <c r="CH1322" s="3">
        <v>8.68</v>
      </c>
      <c r="CI1322" s="3">
        <v>8.68</v>
      </c>
      <c r="CJ1322" s="3">
        <v>13.02</v>
      </c>
      <c r="CK1322" s="3">
        <v>13.02</v>
      </c>
      <c r="CL1322" t="s">
        <v>132</v>
      </c>
      <c r="CM1322" t="s">
        <v>119</v>
      </c>
      <c r="CN1322" t="s">
        <v>133</v>
      </c>
      <c r="CP1322" t="s">
        <v>111</v>
      </c>
      <c r="CQ1322" t="s">
        <v>134</v>
      </c>
      <c r="CR1322" t="s">
        <v>111</v>
      </c>
      <c r="CS1322" t="s">
        <v>134</v>
      </c>
      <c r="CT1322" t="s">
        <v>134</v>
      </c>
      <c r="CU1322" t="s">
        <v>134</v>
      </c>
      <c r="CV1322" t="s">
        <v>119</v>
      </c>
      <c r="CW1322" t="s">
        <v>119</v>
      </c>
      <c r="CX1322">
        <v>16702348894</v>
      </c>
      <c r="CY1322" t="s">
        <v>9005</v>
      </c>
      <c r="CZ1322" t="s">
        <v>119</v>
      </c>
      <c r="DA1322" t="s">
        <v>134</v>
      </c>
      <c r="DB1322" t="s">
        <v>111</v>
      </c>
    </row>
    <row r="1323" spans="1:111" ht="15" customHeight="1" x14ac:dyDescent="0.25">
      <c r="A1323" t="s">
        <v>2029</v>
      </c>
      <c r="B1323" t="s">
        <v>109</v>
      </c>
      <c r="C1323" s="1">
        <v>44228.745983217595</v>
      </c>
      <c r="D1323" s="1">
        <v>44238</v>
      </c>
      <c r="E1323" t="s">
        <v>138</v>
      </c>
      <c r="F1323" s="1">
        <v>44407.833333333336</v>
      </c>
      <c r="G1323" t="s">
        <v>134</v>
      </c>
      <c r="H1323" t="s">
        <v>111</v>
      </c>
      <c r="I1323" t="s">
        <v>111</v>
      </c>
      <c r="J1323" t="s">
        <v>2030</v>
      </c>
      <c r="K1323" t="s">
        <v>2031</v>
      </c>
      <c r="L1323" t="s">
        <v>2032</v>
      </c>
      <c r="M1323" t="s">
        <v>116</v>
      </c>
      <c r="N1323" t="s">
        <v>2033</v>
      </c>
      <c r="O1323" t="s">
        <v>117</v>
      </c>
      <c r="P1323">
        <v>96950</v>
      </c>
      <c r="Q1323" t="s">
        <v>118</v>
      </c>
      <c r="S1323">
        <v>16702353313</v>
      </c>
      <c r="U1323">
        <v>72251</v>
      </c>
      <c r="V1323" t="s">
        <v>120</v>
      </c>
      <c r="X1323" t="s">
        <v>1947</v>
      </c>
      <c r="Y1323" t="s">
        <v>2034</v>
      </c>
      <c r="AA1323" t="s">
        <v>333</v>
      </c>
      <c r="AB1323" t="s">
        <v>2032</v>
      </c>
      <c r="AC1323" t="s">
        <v>116</v>
      </c>
      <c r="AD1323" t="s">
        <v>2033</v>
      </c>
      <c r="AE1323" t="s">
        <v>117</v>
      </c>
      <c r="AF1323">
        <v>96950</v>
      </c>
      <c r="AG1323" t="s">
        <v>118</v>
      </c>
      <c r="AI1323">
        <v>16702353313</v>
      </c>
      <c r="AK1323" t="s">
        <v>2035</v>
      </c>
      <c r="BC1323" t="str">
        <f>"35-3021.00"</f>
        <v>35-3021.00</v>
      </c>
      <c r="BD1323" t="s">
        <v>2036</v>
      </c>
      <c r="BE1323" t="s">
        <v>2037</v>
      </c>
      <c r="BF1323" t="s">
        <v>2038</v>
      </c>
      <c r="BG1323">
        <v>2</v>
      </c>
      <c r="BI1323" s="1">
        <v>44105</v>
      </c>
      <c r="BJ1323" s="1">
        <v>45199</v>
      </c>
      <c r="BM1323">
        <v>36</v>
      </c>
      <c r="BN1323">
        <v>6</v>
      </c>
      <c r="BO1323">
        <v>0</v>
      </c>
      <c r="BP1323">
        <v>6</v>
      </c>
      <c r="BQ1323">
        <v>6</v>
      </c>
      <c r="BR1323">
        <v>6</v>
      </c>
      <c r="BS1323">
        <v>6</v>
      </c>
      <c r="BT1323">
        <v>6</v>
      </c>
      <c r="BU1323" t="str">
        <f>"12:00 AM"</f>
        <v>12:00 AM</v>
      </c>
      <c r="BV1323" t="str">
        <f>"6:00 PM"</f>
        <v>6:00 PM</v>
      </c>
      <c r="BW1323" t="s">
        <v>128</v>
      </c>
      <c r="BX1323">
        <v>0</v>
      </c>
      <c r="BY1323">
        <v>3</v>
      </c>
      <c r="BZ1323" t="s">
        <v>111</v>
      </c>
      <c r="CA1323">
        <v>0</v>
      </c>
      <c r="CB1323" t="s">
        <v>2039</v>
      </c>
      <c r="CC1323" t="s">
        <v>2040</v>
      </c>
      <c r="CD1323" t="s">
        <v>116</v>
      </c>
      <c r="CE1323" t="s">
        <v>2033</v>
      </c>
      <c r="CF1323" t="s">
        <v>117</v>
      </c>
      <c r="CG1323">
        <v>96950</v>
      </c>
      <c r="CH1323" s="3">
        <v>8.15</v>
      </c>
      <c r="CI1323" s="3">
        <v>8.15</v>
      </c>
      <c r="CL1323" t="s">
        <v>132</v>
      </c>
      <c r="CM1323" t="s">
        <v>509</v>
      </c>
      <c r="CN1323" t="s">
        <v>133</v>
      </c>
      <c r="CP1323" t="s">
        <v>111</v>
      </c>
      <c r="CQ1323" t="s">
        <v>134</v>
      </c>
      <c r="CR1323" t="s">
        <v>111</v>
      </c>
      <c r="CS1323" t="s">
        <v>111</v>
      </c>
      <c r="CT1323" t="s">
        <v>119</v>
      </c>
      <c r="CU1323" t="s">
        <v>134</v>
      </c>
      <c r="CV1323" t="s">
        <v>119</v>
      </c>
      <c r="CW1323" t="s">
        <v>509</v>
      </c>
      <c r="CX1323">
        <v>16702353313</v>
      </c>
      <c r="CY1323" t="s">
        <v>2035</v>
      </c>
      <c r="CZ1323" t="s">
        <v>119</v>
      </c>
      <c r="DA1323" t="s">
        <v>134</v>
      </c>
      <c r="DB1323" t="s">
        <v>111</v>
      </c>
      <c r="DC1323" t="s">
        <v>2041</v>
      </c>
      <c r="DD1323" t="s">
        <v>2042</v>
      </c>
      <c r="DE1323" t="s">
        <v>2043</v>
      </c>
      <c r="DF1323" t="s">
        <v>2030</v>
      </c>
      <c r="DG1323" t="s">
        <v>2035</v>
      </c>
    </row>
    <row r="1324" spans="1:111" ht="15" customHeight="1" x14ac:dyDescent="0.25">
      <c r="A1324" t="s">
        <v>3173</v>
      </c>
      <c r="B1324" t="s">
        <v>193</v>
      </c>
      <c r="C1324" s="1">
        <v>44228.756663194443</v>
      </c>
      <c r="D1324" s="1">
        <v>44242</v>
      </c>
      <c r="E1324" t="s">
        <v>138</v>
      </c>
      <c r="F1324" s="1">
        <v>44407.833333333336</v>
      </c>
      <c r="G1324" t="s">
        <v>134</v>
      </c>
      <c r="H1324" t="s">
        <v>111</v>
      </c>
      <c r="I1324" t="s">
        <v>111</v>
      </c>
      <c r="J1324" t="s">
        <v>2030</v>
      </c>
      <c r="K1324" t="s">
        <v>3174</v>
      </c>
      <c r="L1324" t="s">
        <v>2032</v>
      </c>
      <c r="M1324" t="s">
        <v>116</v>
      </c>
      <c r="N1324" t="s">
        <v>2033</v>
      </c>
      <c r="O1324" t="s">
        <v>117</v>
      </c>
      <c r="P1324">
        <v>96950</v>
      </c>
      <c r="Q1324" t="s">
        <v>118</v>
      </c>
      <c r="S1324">
        <v>16702353313</v>
      </c>
      <c r="U1324">
        <v>722511</v>
      </c>
      <c r="V1324" t="s">
        <v>120</v>
      </c>
      <c r="X1324" t="s">
        <v>1947</v>
      </c>
      <c r="Y1324" t="s">
        <v>2034</v>
      </c>
      <c r="AA1324" t="s">
        <v>333</v>
      </c>
      <c r="AB1324" t="s">
        <v>2032</v>
      </c>
      <c r="AC1324" t="s">
        <v>116</v>
      </c>
      <c r="AD1324" t="s">
        <v>2033</v>
      </c>
      <c r="AE1324" t="s">
        <v>117</v>
      </c>
      <c r="AF1324">
        <v>96950</v>
      </c>
      <c r="AG1324" t="s">
        <v>118</v>
      </c>
      <c r="AI1324">
        <v>16702353313</v>
      </c>
      <c r="AK1324" t="s">
        <v>2035</v>
      </c>
      <c r="BC1324" t="str">
        <f>"35-2021.00"</f>
        <v>35-2021.00</v>
      </c>
      <c r="BD1324" t="s">
        <v>3175</v>
      </c>
      <c r="BE1324" t="s">
        <v>3176</v>
      </c>
      <c r="BF1324" t="s">
        <v>3177</v>
      </c>
      <c r="BG1324">
        <v>2</v>
      </c>
      <c r="BI1324" s="1">
        <v>44409</v>
      </c>
      <c r="BJ1324" s="1">
        <v>45138</v>
      </c>
      <c r="BM1324">
        <v>36</v>
      </c>
      <c r="BN1324">
        <v>6</v>
      </c>
      <c r="BO1324">
        <v>0</v>
      </c>
      <c r="BP1324">
        <v>6</v>
      </c>
      <c r="BQ1324">
        <v>6</v>
      </c>
      <c r="BR1324">
        <v>6</v>
      </c>
      <c r="BS1324">
        <v>6</v>
      </c>
      <c r="BT1324">
        <v>6</v>
      </c>
      <c r="BU1324" t="str">
        <f>"6:00 AM"</f>
        <v>6:00 AM</v>
      </c>
      <c r="BV1324" t="str">
        <f>"1:00 PM"</f>
        <v>1:00 PM</v>
      </c>
      <c r="BW1324" t="s">
        <v>128</v>
      </c>
      <c r="BX1324">
        <v>0</v>
      </c>
      <c r="BY1324">
        <v>3</v>
      </c>
      <c r="BZ1324" t="s">
        <v>111</v>
      </c>
      <c r="CA1324">
        <v>0</v>
      </c>
      <c r="CB1324" t="s">
        <v>3178</v>
      </c>
      <c r="CC1324" t="s">
        <v>2040</v>
      </c>
      <c r="CD1324" t="s">
        <v>116</v>
      </c>
      <c r="CE1324" t="s">
        <v>2033</v>
      </c>
      <c r="CF1324" t="s">
        <v>117</v>
      </c>
      <c r="CG1324">
        <v>96950</v>
      </c>
      <c r="CH1324" s="3">
        <v>7.99</v>
      </c>
      <c r="CI1324" s="3">
        <v>7.99</v>
      </c>
      <c r="CL1324" t="s">
        <v>132</v>
      </c>
      <c r="CM1324" t="s">
        <v>509</v>
      </c>
      <c r="CN1324" t="s">
        <v>133</v>
      </c>
      <c r="CP1324" t="s">
        <v>111</v>
      </c>
      <c r="CQ1324" t="s">
        <v>134</v>
      </c>
      <c r="CR1324" t="s">
        <v>111</v>
      </c>
      <c r="CS1324" t="s">
        <v>111</v>
      </c>
      <c r="CT1324" t="s">
        <v>119</v>
      </c>
      <c r="CU1324" t="s">
        <v>134</v>
      </c>
      <c r="CV1324" t="s">
        <v>119</v>
      </c>
      <c r="CW1324" t="s">
        <v>119</v>
      </c>
      <c r="CX1324">
        <v>16702353313</v>
      </c>
      <c r="CY1324" t="s">
        <v>2035</v>
      </c>
      <c r="CZ1324" t="s">
        <v>119</v>
      </c>
      <c r="DA1324" t="s">
        <v>134</v>
      </c>
      <c r="DB1324" t="s">
        <v>111</v>
      </c>
      <c r="DC1324" t="s">
        <v>2041</v>
      </c>
      <c r="DD1324" t="s">
        <v>3179</v>
      </c>
      <c r="DE1324" t="s">
        <v>2043</v>
      </c>
      <c r="DF1324" t="s">
        <v>2030</v>
      </c>
      <c r="DG1324" t="s">
        <v>2035</v>
      </c>
    </row>
    <row r="1325" spans="1:111" ht="15" customHeight="1" x14ac:dyDescent="0.25">
      <c r="A1325" t="s">
        <v>5221</v>
      </c>
      <c r="B1325" t="s">
        <v>137</v>
      </c>
      <c r="C1325" s="1">
        <v>44229.111896296294</v>
      </c>
      <c r="D1325" s="1">
        <v>44263</v>
      </c>
      <c r="E1325" t="s">
        <v>138</v>
      </c>
      <c r="F1325" s="1">
        <v>44406.833333333336</v>
      </c>
      <c r="G1325" t="s">
        <v>111</v>
      </c>
      <c r="H1325" t="s">
        <v>111</v>
      </c>
      <c r="I1325" t="s">
        <v>111</v>
      </c>
      <c r="J1325" t="s">
        <v>5222</v>
      </c>
      <c r="L1325" t="s">
        <v>5223</v>
      </c>
      <c r="M1325" t="s">
        <v>5224</v>
      </c>
      <c r="N1325" t="s">
        <v>116</v>
      </c>
      <c r="O1325" t="s">
        <v>117</v>
      </c>
      <c r="P1325">
        <v>96950</v>
      </c>
      <c r="Q1325" t="s">
        <v>118</v>
      </c>
      <c r="S1325">
        <v>16703238848</v>
      </c>
      <c r="U1325">
        <v>72111</v>
      </c>
      <c r="V1325" t="s">
        <v>120</v>
      </c>
      <c r="X1325" t="s">
        <v>1582</v>
      </c>
      <c r="Y1325" t="s">
        <v>5225</v>
      </c>
      <c r="AA1325" t="s">
        <v>5226</v>
      </c>
      <c r="AB1325" t="s">
        <v>5223</v>
      </c>
      <c r="AC1325" t="s">
        <v>5224</v>
      </c>
      <c r="AD1325" t="s">
        <v>260</v>
      </c>
      <c r="AE1325" t="s">
        <v>117</v>
      </c>
      <c r="AF1325">
        <v>96950</v>
      </c>
      <c r="AG1325" t="s">
        <v>118</v>
      </c>
      <c r="AI1325">
        <v>16706703238</v>
      </c>
      <c r="AK1325" t="s">
        <v>5227</v>
      </c>
      <c r="BC1325" t="str">
        <f>"49-9071.00"</f>
        <v>49-9071.00</v>
      </c>
      <c r="BD1325" t="s">
        <v>125</v>
      </c>
      <c r="BE1325" t="s">
        <v>5228</v>
      </c>
      <c r="BF1325" t="s">
        <v>603</v>
      </c>
      <c r="BG1325">
        <v>1</v>
      </c>
      <c r="BH1325">
        <v>1</v>
      </c>
      <c r="BI1325" s="1">
        <v>44408</v>
      </c>
      <c r="BJ1325" s="1">
        <v>44772</v>
      </c>
      <c r="BK1325" s="1">
        <v>44408</v>
      </c>
      <c r="BL1325" s="1">
        <v>44772</v>
      </c>
      <c r="BM1325">
        <v>35</v>
      </c>
      <c r="BN1325">
        <v>0</v>
      </c>
      <c r="BO1325">
        <v>7</v>
      </c>
      <c r="BP1325">
        <v>7</v>
      </c>
      <c r="BQ1325">
        <v>7</v>
      </c>
      <c r="BR1325">
        <v>7</v>
      </c>
      <c r="BS1325">
        <v>7</v>
      </c>
      <c r="BT1325">
        <v>0</v>
      </c>
      <c r="BU1325" t="str">
        <f>"9:00 AM"</f>
        <v>9:00 AM</v>
      </c>
      <c r="BV1325" t="str">
        <f>"5:00 PM"</f>
        <v>5:00 PM</v>
      </c>
      <c r="BW1325" t="s">
        <v>128</v>
      </c>
      <c r="BX1325">
        <v>0</v>
      </c>
      <c r="BY1325">
        <v>6</v>
      </c>
      <c r="BZ1325" t="s">
        <v>111</v>
      </c>
      <c r="CA1325">
        <v>0</v>
      </c>
      <c r="CB1325" t="s">
        <v>119</v>
      </c>
      <c r="CC1325" t="s">
        <v>5223</v>
      </c>
      <c r="CD1325" t="s">
        <v>5224</v>
      </c>
      <c r="CE1325" t="s">
        <v>116</v>
      </c>
      <c r="CF1325" t="s">
        <v>117</v>
      </c>
      <c r="CG1325">
        <v>96950</v>
      </c>
      <c r="CH1325" s="3">
        <v>8.7100000000000009</v>
      </c>
      <c r="CI1325" s="3">
        <v>8.7100000000000009</v>
      </c>
      <c r="CJ1325" s="3">
        <v>13.07</v>
      </c>
      <c r="CK1325" s="3">
        <v>13.07</v>
      </c>
      <c r="CL1325" t="s">
        <v>132</v>
      </c>
      <c r="CM1325" t="s">
        <v>119</v>
      </c>
      <c r="CN1325" t="s">
        <v>133</v>
      </c>
      <c r="CP1325" t="s">
        <v>111</v>
      </c>
      <c r="CQ1325" t="s">
        <v>134</v>
      </c>
      <c r="CR1325" t="s">
        <v>111</v>
      </c>
      <c r="CS1325" t="s">
        <v>134</v>
      </c>
      <c r="CT1325" t="s">
        <v>119</v>
      </c>
      <c r="CU1325" t="s">
        <v>134</v>
      </c>
      <c r="CV1325" t="s">
        <v>119</v>
      </c>
      <c r="CW1325" t="s">
        <v>119</v>
      </c>
      <c r="CX1325">
        <v>16703238848</v>
      </c>
      <c r="CY1325" t="s">
        <v>5229</v>
      </c>
      <c r="CZ1325" t="s">
        <v>119</v>
      </c>
      <c r="DA1325" t="s">
        <v>134</v>
      </c>
      <c r="DB1325" t="s">
        <v>111</v>
      </c>
    </row>
    <row r="1326" spans="1:111" ht="15" customHeight="1" x14ac:dyDescent="0.25">
      <c r="A1326" t="s">
        <v>7230</v>
      </c>
      <c r="B1326" t="s">
        <v>109</v>
      </c>
      <c r="C1326" s="1">
        <v>44230.075915162037</v>
      </c>
      <c r="D1326" s="1">
        <v>44265</v>
      </c>
      <c r="E1326" t="s">
        <v>110</v>
      </c>
      <c r="G1326" t="s">
        <v>134</v>
      </c>
      <c r="H1326" t="s">
        <v>111</v>
      </c>
      <c r="I1326" t="s">
        <v>111</v>
      </c>
      <c r="J1326" t="s">
        <v>1179</v>
      </c>
      <c r="K1326" t="s">
        <v>1970</v>
      </c>
      <c r="L1326" t="s">
        <v>1180</v>
      </c>
      <c r="M1326" t="s">
        <v>1971</v>
      </c>
      <c r="N1326" t="s">
        <v>116</v>
      </c>
      <c r="O1326" t="s">
        <v>117</v>
      </c>
      <c r="P1326">
        <v>96950</v>
      </c>
      <c r="Q1326" t="s">
        <v>118</v>
      </c>
      <c r="S1326">
        <v>16702347000</v>
      </c>
      <c r="U1326">
        <v>72111</v>
      </c>
      <c r="V1326" t="s">
        <v>120</v>
      </c>
      <c r="X1326" t="s">
        <v>388</v>
      </c>
      <c r="Y1326" t="s">
        <v>1181</v>
      </c>
      <c r="Z1326" t="s">
        <v>119</v>
      </c>
      <c r="AA1326" t="s">
        <v>333</v>
      </c>
      <c r="AB1326" t="s">
        <v>1180</v>
      </c>
      <c r="AC1326" t="s">
        <v>1971</v>
      </c>
      <c r="AD1326" t="s">
        <v>116</v>
      </c>
      <c r="AE1326" t="s">
        <v>117</v>
      </c>
      <c r="AF1326">
        <v>96950</v>
      </c>
      <c r="AG1326" t="s">
        <v>118</v>
      </c>
      <c r="AI1326">
        <v>16702347000</v>
      </c>
      <c r="AK1326" t="s">
        <v>1182</v>
      </c>
      <c r="BC1326" t="str">
        <f>"13-2011.01"</f>
        <v>13-2011.01</v>
      </c>
      <c r="BD1326" t="s">
        <v>1024</v>
      </c>
      <c r="BE1326" t="s">
        <v>1972</v>
      </c>
      <c r="BF1326" t="s">
        <v>1973</v>
      </c>
      <c r="BG1326">
        <v>1</v>
      </c>
      <c r="BI1326" s="1">
        <v>44319</v>
      </c>
      <c r="BJ1326" s="1">
        <v>45414</v>
      </c>
      <c r="BM1326">
        <v>35</v>
      </c>
      <c r="BN1326">
        <v>0</v>
      </c>
      <c r="BO1326">
        <v>7</v>
      </c>
      <c r="BP1326">
        <v>7</v>
      </c>
      <c r="BQ1326">
        <v>7</v>
      </c>
      <c r="BR1326">
        <v>7</v>
      </c>
      <c r="BS1326">
        <v>7</v>
      </c>
      <c r="BT1326">
        <v>0</v>
      </c>
      <c r="BU1326" t="str">
        <f>"8:00 AM"</f>
        <v>8:00 AM</v>
      </c>
      <c r="BV1326" t="str">
        <f>"4:00 PM"</f>
        <v>4:00 PM</v>
      </c>
      <c r="BW1326" t="s">
        <v>415</v>
      </c>
      <c r="BX1326">
        <v>0</v>
      </c>
      <c r="BY1326">
        <v>24</v>
      </c>
      <c r="BZ1326" t="s">
        <v>134</v>
      </c>
      <c r="CA1326">
        <v>2</v>
      </c>
      <c r="CB1326" s="2" t="s">
        <v>1974</v>
      </c>
      <c r="CC1326" t="s">
        <v>1975</v>
      </c>
      <c r="CD1326" t="s">
        <v>1971</v>
      </c>
      <c r="CE1326" t="s">
        <v>260</v>
      </c>
      <c r="CF1326" t="s">
        <v>117</v>
      </c>
      <c r="CG1326">
        <v>96950</v>
      </c>
      <c r="CH1326" s="3">
        <v>14.85</v>
      </c>
      <c r="CI1326" s="3">
        <v>14.85</v>
      </c>
      <c r="CL1326" t="s">
        <v>132</v>
      </c>
      <c r="CN1326" t="s">
        <v>133</v>
      </c>
      <c r="CP1326" t="s">
        <v>111</v>
      </c>
      <c r="CQ1326" t="s">
        <v>134</v>
      </c>
      <c r="CR1326" t="s">
        <v>111</v>
      </c>
      <c r="CS1326" t="s">
        <v>111</v>
      </c>
      <c r="CT1326" t="s">
        <v>119</v>
      </c>
      <c r="CU1326" t="s">
        <v>134</v>
      </c>
      <c r="CV1326" t="s">
        <v>134</v>
      </c>
      <c r="CW1326" t="s">
        <v>7231</v>
      </c>
      <c r="CX1326">
        <v>16702347000</v>
      </c>
      <c r="CY1326" t="s">
        <v>1182</v>
      </c>
      <c r="CZ1326" t="s">
        <v>119</v>
      </c>
      <c r="DA1326" t="s">
        <v>134</v>
      </c>
      <c r="DB1326" t="s">
        <v>111</v>
      </c>
    </row>
    <row r="1327" spans="1:111" ht="15" customHeight="1" x14ac:dyDescent="0.25">
      <c r="A1327" t="s">
        <v>6011</v>
      </c>
      <c r="B1327" t="s">
        <v>137</v>
      </c>
      <c r="C1327" s="1">
        <v>44230.851236805553</v>
      </c>
      <c r="D1327" s="1">
        <v>44273</v>
      </c>
      <c r="E1327" t="s">
        <v>138</v>
      </c>
      <c r="F1327" s="1">
        <v>44407.833333333336</v>
      </c>
      <c r="G1327" t="s">
        <v>134</v>
      </c>
      <c r="H1327" t="s">
        <v>111</v>
      </c>
      <c r="I1327" t="s">
        <v>111</v>
      </c>
      <c r="J1327" t="s">
        <v>2030</v>
      </c>
      <c r="K1327" t="s">
        <v>6012</v>
      </c>
      <c r="L1327" t="s">
        <v>6013</v>
      </c>
      <c r="M1327" t="s">
        <v>154</v>
      </c>
      <c r="N1327" t="s">
        <v>821</v>
      </c>
      <c r="O1327" t="s">
        <v>117</v>
      </c>
      <c r="P1327">
        <v>96950</v>
      </c>
      <c r="Q1327" t="s">
        <v>118</v>
      </c>
      <c r="S1327">
        <v>16702353313</v>
      </c>
      <c r="U1327">
        <v>72251</v>
      </c>
      <c r="V1327" t="s">
        <v>120</v>
      </c>
      <c r="X1327" t="s">
        <v>1947</v>
      </c>
      <c r="Y1327" t="s">
        <v>2034</v>
      </c>
      <c r="Z1327" t="s">
        <v>119</v>
      </c>
      <c r="AA1327" t="s">
        <v>333</v>
      </c>
      <c r="AB1327" t="s">
        <v>2032</v>
      </c>
      <c r="AC1327" t="s">
        <v>116</v>
      </c>
      <c r="AD1327" t="s">
        <v>2033</v>
      </c>
      <c r="AE1327" t="s">
        <v>117</v>
      </c>
      <c r="AF1327">
        <v>96950</v>
      </c>
      <c r="AG1327" t="s">
        <v>118</v>
      </c>
      <c r="AI1327">
        <v>16702353313</v>
      </c>
      <c r="AK1327" t="s">
        <v>2035</v>
      </c>
      <c r="BC1327" t="str">
        <f>"35-2014.00"</f>
        <v>35-2014.00</v>
      </c>
      <c r="BD1327" t="s">
        <v>393</v>
      </c>
      <c r="BE1327" t="s">
        <v>6014</v>
      </c>
      <c r="BF1327" t="s">
        <v>395</v>
      </c>
      <c r="BG1327">
        <v>2</v>
      </c>
      <c r="BH1327">
        <v>2</v>
      </c>
      <c r="BI1327" s="1">
        <v>44409</v>
      </c>
      <c r="BJ1327" s="1">
        <v>45504</v>
      </c>
      <c r="BK1327" s="1">
        <v>44409</v>
      </c>
      <c r="BL1327" s="1">
        <v>45504</v>
      </c>
      <c r="BM1327">
        <v>36</v>
      </c>
      <c r="BN1327">
        <v>6</v>
      </c>
      <c r="BO1327">
        <v>0</v>
      </c>
      <c r="BP1327">
        <v>6</v>
      </c>
      <c r="BQ1327">
        <v>6</v>
      </c>
      <c r="BR1327">
        <v>6</v>
      </c>
      <c r="BS1327">
        <v>6</v>
      </c>
      <c r="BT1327">
        <v>6</v>
      </c>
      <c r="BU1327" t="str">
        <f>"6:00 AM"</f>
        <v>6:00 AM</v>
      </c>
      <c r="BV1327" t="str">
        <f>"6:00 PM"</f>
        <v>6:00 PM</v>
      </c>
      <c r="BW1327" t="s">
        <v>128</v>
      </c>
      <c r="BX1327">
        <v>0</v>
      </c>
      <c r="BY1327">
        <v>12</v>
      </c>
      <c r="BZ1327" t="s">
        <v>111</v>
      </c>
      <c r="CA1327">
        <v>0</v>
      </c>
      <c r="CB1327" t="s">
        <v>6015</v>
      </c>
      <c r="CC1327" t="s">
        <v>2040</v>
      </c>
      <c r="CD1327" t="s">
        <v>116</v>
      </c>
      <c r="CE1327" t="s">
        <v>2033</v>
      </c>
      <c r="CF1327" t="s">
        <v>117</v>
      </c>
      <c r="CG1327">
        <v>96950</v>
      </c>
      <c r="CH1327" s="3">
        <v>8.68</v>
      </c>
      <c r="CI1327" s="3">
        <v>8.68</v>
      </c>
      <c r="CL1327" t="s">
        <v>132</v>
      </c>
      <c r="CM1327" t="s">
        <v>509</v>
      </c>
      <c r="CN1327" t="s">
        <v>133</v>
      </c>
      <c r="CP1327" t="s">
        <v>111</v>
      </c>
      <c r="CQ1327" t="s">
        <v>134</v>
      </c>
      <c r="CR1327" t="s">
        <v>111</v>
      </c>
      <c r="CS1327" t="s">
        <v>111</v>
      </c>
      <c r="CT1327" t="s">
        <v>119</v>
      </c>
      <c r="CU1327" t="s">
        <v>134</v>
      </c>
      <c r="CV1327" t="s">
        <v>119</v>
      </c>
      <c r="CW1327" t="s">
        <v>119</v>
      </c>
      <c r="CX1327">
        <v>16702353313</v>
      </c>
      <c r="CY1327" t="s">
        <v>2035</v>
      </c>
      <c r="CZ1327" t="s">
        <v>119</v>
      </c>
      <c r="DA1327" t="s">
        <v>134</v>
      </c>
      <c r="DB1327" t="s">
        <v>111</v>
      </c>
      <c r="DC1327" t="s">
        <v>2041</v>
      </c>
      <c r="DD1327" t="s">
        <v>3179</v>
      </c>
      <c r="DE1327" t="s">
        <v>2043</v>
      </c>
      <c r="DF1327" t="s">
        <v>2030</v>
      </c>
      <c r="DG1327" t="s">
        <v>2035</v>
      </c>
    </row>
    <row r="1328" spans="1:111" ht="15" customHeight="1" x14ac:dyDescent="0.25">
      <c r="A1328" t="s">
        <v>3250</v>
      </c>
      <c r="B1328" t="s">
        <v>137</v>
      </c>
      <c r="C1328" s="1">
        <v>44231.237646064816</v>
      </c>
      <c r="D1328" s="1">
        <v>44271</v>
      </c>
      <c r="E1328" t="s">
        <v>110</v>
      </c>
      <c r="G1328" t="s">
        <v>111</v>
      </c>
      <c r="H1328" t="s">
        <v>111</v>
      </c>
      <c r="I1328" t="s">
        <v>111</v>
      </c>
      <c r="J1328" t="s">
        <v>3251</v>
      </c>
      <c r="K1328" t="s">
        <v>3252</v>
      </c>
      <c r="L1328" t="s">
        <v>3253</v>
      </c>
      <c r="M1328" t="s">
        <v>3254</v>
      </c>
      <c r="N1328" t="s">
        <v>116</v>
      </c>
      <c r="O1328" t="s">
        <v>117</v>
      </c>
      <c r="P1328">
        <v>96950</v>
      </c>
      <c r="Q1328" t="s">
        <v>118</v>
      </c>
      <c r="R1328" t="s">
        <v>119</v>
      </c>
      <c r="S1328">
        <v>16702333839</v>
      </c>
      <c r="U1328">
        <v>722515</v>
      </c>
      <c r="V1328" t="s">
        <v>120</v>
      </c>
      <c r="X1328" t="s">
        <v>1615</v>
      </c>
      <c r="Y1328" t="s">
        <v>1616</v>
      </c>
      <c r="Z1328" t="s">
        <v>1617</v>
      </c>
      <c r="AA1328" t="s">
        <v>711</v>
      </c>
      <c r="AB1328" t="s">
        <v>3253</v>
      </c>
      <c r="AC1328" t="s">
        <v>3254</v>
      </c>
      <c r="AD1328" t="s">
        <v>116</v>
      </c>
      <c r="AE1328" t="s">
        <v>117</v>
      </c>
      <c r="AF1328">
        <v>96950</v>
      </c>
      <c r="AG1328" t="s">
        <v>118</v>
      </c>
      <c r="AH1328" t="s">
        <v>119</v>
      </c>
      <c r="AI1328">
        <v>16702333839</v>
      </c>
      <c r="AK1328" t="s">
        <v>1618</v>
      </c>
      <c r="BC1328" t="str">
        <f>"35-2021.00"</f>
        <v>35-2021.00</v>
      </c>
      <c r="BD1328" t="s">
        <v>3175</v>
      </c>
      <c r="BE1328" t="s">
        <v>3255</v>
      </c>
      <c r="BF1328" t="s">
        <v>3256</v>
      </c>
      <c r="BG1328">
        <v>10</v>
      </c>
      <c r="BH1328">
        <v>10</v>
      </c>
      <c r="BI1328" s="1">
        <v>44317</v>
      </c>
      <c r="BJ1328" s="1">
        <v>44681</v>
      </c>
      <c r="BK1328" s="1">
        <v>44317</v>
      </c>
      <c r="BL1328" s="1">
        <v>44681</v>
      </c>
      <c r="BM1328">
        <v>35</v>
      </c>
      <c r="BN1328">
        <v>7</v>
      </c>
      <c r="BO1328">
        <v>0</v>
      </c>
      <c r="BP1328">
        <v>7</v>
      </c>
      <c r="BQ1328">
        <v>0</v>
      </c>
      <c r="BR1328">
        <v>7</v>
      </c>
      <c r="BS1328">
        <v>7</v>
      </c>
      <c r="BT1328">
        <v>7</v>
      </c>
      <c r="BU1328" t="str">
        <f>"10:00 AM"</f>
        <v>10:00 AM</v>
      </c>
      <c r="BV1328" t="str">
        <f>"6:00 PM"</f>
        <v>6:00 PM</v>
      </c>
      <c r="BW1328" t="s">
        <v>128</v>
      </c>
      <c r="BX1328">
        <v>0</v>
      </c>
      <c r="BY1328">
        <v>3</v>
      </c>
      <c r="BZ1328" t="s">
        <v>111</v>
      </c>
      <c r="CA1328">
        <v>0</v>
      </c>
      <c r="CB1328" s="2" t="s">
        <v>3257</v>
      </c>
      <c r="CC1328" t="s">
        <v>3253</v>
      </c>
      <c r="CD1328" t="s">
        <v>3258</v>
      </c>
      <c r="CE1328" t="s">
        <v>116</v>
      </c>
      <c r="CF1328" t="s">
        <v>117</v>
      </c>
      <c r="CG1328">
        <v>96950</v>
      </c>
      <c r="CH1328" s="3">
        <v>7.99</v>
      </c>
      <c r="CI1328" s="3">
        <v>7.99</v>
      </c>
      <c r="CJ1328" s="3">
        <v>11.98</v>
      </c>
      <c r="CK1328" s="3">
        <v>11.98</v>
      </c>
      <c r="CL1328" t="s">
        <v>132</v>
      </c>
      <c r="CM1328" t="s">
        <v>3259</v>
      </c>
      <c r="CN1328" t="s">
        <v>133</v>
      </c>
      <c r="CP1328" t="s">
        <v>111</v>
      </c>
      <c r="CQ1328" t="s">
        <v>134</v>
      </c>
      <c r="CR1328" t="s">
        <v>111</v>
      </c>
      <c r="CS1328" t="s">
        <v>134</v>
      </c>
      <c r="CT1328" t="s">
        <v>119</v>
      </c>
      <c r="CU1328" t="s">
        <v>134</v>
      </c>
      <c r="CV1328" t="s">
        <v>134</v>
      </c>
      <c r="CW1328" t="s">
        <v>3260</v>
      </c>
      <c r="CX1328">
        <v>16702333839</v>
      </c>
      <c r="CY1328" t="s">
        <v>1618</v>
      </c>
      <c r="CZ1328" t="s">
        <v>119</v>
      </c>
      <c r="DA1328" t="s">
        <v>134</v>
      </c>
      <c r="DB1328" t="s">
        <v>111</v>
      </c>
    </row>
    <row r="1329" spans="1:106" ht="15" customHeight="1" x14ac:dyDescent="0.25">
      <c r="A1329" t="s">
        <v>6535</v>
      </c>
      <c r="B1329" t="s">
        <v>109</v>
      </c>
      <c r="C1329" s="1">
        <v>44231.317494097224</v>
      </c>
      <c r="D1329" s="1">
        <v>44270</v>
      </c>
      <c r="E1329" t="s">
        <v>110</v>
      </c>
      <c r="G1329" t="s">
        <v>111</v>
      </c>
      <c r="H1329" t="s">
        <v>111</v>
      </c>
      <c r="I1329" t="s">
        <v>111</v>
      </c>
      <c r="J1329" t="s">
        <v>3752</v>
      </c>
      <c r="K1329" t="s">
        <v>6536</v>
      </c>
      <c r="L1329" t="s">
        <v>3754</v>
      </c>
      <c r="M1329" t="s">
        <v>3755</v>
      </c>
      <c r="N1329" t="s">
        <v>116</v>
      </c>
      <c r="O1329" t="s">
        <v>117</v>
      </c>
      <c r="P1329">
        <v>96950</v>
      </c>
      <c r="Q1329" t="s">
        <v>118</v>
      </c>
      <c r="R1329" t="s">
        <v>286</v>
      </c>
      <c r="S1329">
        <v>16702352743</v>
      </c>
      <c r="U1329">
        <v>561320</v>
      </c>
      <c r="V1329" t="s">
        <v>120</v>
      </c>
      <c r="X1329" t="s">
        <v>3756</v>
      </c>
      <c r="Y1329" t="s">
        <v>3757</v>
      </c>
      <c r="Z1329" t="s">
        <v>465</v>
      </c>
      <c r="AA1329" t="s">
        <v>6537</v>
      </c>
      <c r="AB1329" t="s">
        <v>3754</v>
      </c>
      <c r="AC1329" t="s">
        <v>3755</v>
      </c>
      <c r="AD1329" t="s">
        <v>116</v>
      </c>
      <c r="AE1329" t="s">
        <v>117</v>
      </c>
      <c r="AF1329">
        <v>96950</v>
      </c>
      <c r="AG1329" t="s">
        <v>118</v>
      </c>
      <c r="AI1329">
        <v>16702352743</v>
      </c>
      <c r="AK1329" t="s">
        <v>3758</v>
      </c>
      <c r="BC1329" t="str">
        <f>"37-2012.00"</f>
        <v>37-2012.00</v>
      </c>
      <c r="BD1329" t="s">
        <v>424</v>
      </c>
      <c r="BE1329" t="s">
        <v>6538</v>
      </c>
      <c r="BF1329" t="s">
        <v>6539</v>
      </c>
      <c r="BG1329">
        <v>10</v>
      </c>
      <c r="BI1329" s="1">
        <v>44348</v>
      </c>
      <c r="BJ1329" s="1">
        <v>44712</v>
      </c>
      <c r="BM1329">
        <v>35</v>
      </c>
      <c r="BN1329">
        <v>0</v>
      </c>
      <c r="BO1329">
        <v>7</v>
      </c>
      <c r="BP1329">
        <v>7</v>
      </c>
      <c r="BQ1329">
        <v>7</v>
      </c>
      <c r="BR1329">
        <v>7</v>
      </c>
      <c r="BS1329">
        <v>7</v>
      </c>
      <c r="BT1329">
        <v>0</v>
      </c>
      <c r="BU1329" t="str">
        <f>"8:00 AM"</f>
        <v>8:00 AM</v>
      </c>
      <c r="BV1329" t="str">
        <f>"4:00 PM"</f>
        <v>4:00 PM</v>
      </c>
      <c r="BW1329" t="s">
        <v>162</v>
      </c>
      <c r="BX1329">
        <v>1</v>
      </c>
      <c r="BY1329">
        <v>1</v>
      </c>
      <c r="BZ1329" t="s">
        <v>111</v>
      </c>
      <c r="CA1329">
        <v>0</v>
      </c>
      <c r="CB1329" t="s">
        <v>6540</v>
      </c>
      <c r="CC1329" t="s">
        <v>3754</v>
      </c>
      <c r="CD1329" t="s">
        <v>6541</v>
      </c>
      <c r="CE1329" t="s">
        <v>116</v>
      </c>
      <c r="CF1329" t="s">
        <v>117</v>
      </c>
      <c r="CG1329">
        <v>96950</v>
      </c>
      <c r="CH1329" s="3">
        <v>7.59</v>
      </c>
      <c r="CI1329" s="3">
        <v>7.65</v>
      </c>
      <c r="CJ1329" s="3">
        <v>11.39</v>
      </c>
      <c r="CK1329" s="3">
        <v>11.48</v>
      </c>
      <c r="CL1329" t="s">
        <v>132</v>
      </c>
      <c r="CM1329" t="s">
        <v>509</v>
      </c>
      <c r="CN1329" t="s">
        <v>133</v>
      </c>
      <c r="CP1329" t="s">
        <v>111</v>
      </c>
      <c r="CQ1329" t="s">
        <v>134</v>
      </c>
      <c r="CR1329" t="s">
        <v>134</v>
      </c>
      <c r="CS1329" t="s">
        <v>134</v>
      </c>
      <c r="CT1329" t="s">
        <v>134</v>
      </c>
      <c r="CU1329" t="s">
        <v>134</v>
      </c>
      <c r="CV1329" t="s">
        <v>134</v>
      </c>
      <c r="CW1329" t="s">
        <v>6542</v>
      </c>
      <c r="CX1329">
        <v>16702352743</v>
      </c>
      <c r="CY1329" t="s">
        <v>3758</v>
      </c>
      <c r="CZ1329" t="s">
        <v>6543</v>
      </c>
      <c r="DA1329" t="s">
        <v>134</v>
      </c>
      <c r="DB1329" t="s">
        <v>111</v>
      </c>
    </row>
    <row r="1330" spans="1:106" ht="15" customHeight="1" x14ac:dyDescent="0.25">
      <c r="A1330" t="s">
        <v>8125</v>
      </c>
      <c r="B1330" t="s">
        <v>137</v>
      </c>
      <c r="C1330" s="1">
        <v>44231.323636226851</v>
      </c>
      <c r="D1330" s="1">
        <v>44279</v>
      </c>
      <c r="E1330" t="s">
        <v>110</v>
      </c>
      <c r="G1330" t="s">
        <v>111</v>
      </c>
      <c r="H1330" t="s">
        <v>111</v>
      </c>
      <c r="I1330" t="s">
        <v>111</v>
      </c>
      <c r="J1330" t="s">
        <v>3752</v>
      </c>
      <c r="K1330" t="s">
        <v>3753</v>
      </c>
      <c r="L1330" t="s">
        <v>3754</v>
      </c>
      <c r="M1330" t="s">
        <v>3755</v>
      </c>
      <c r="N1330" t="s">
        <v>116</v>
      </c>
      <c r="O1330" t="s">
        <v>117</v>
      </c>
      <c r="P1330">
        <v>96950</v>
      </c>
      <c r="Q1330" t="s">
        <v>118</v>
      </c>
      <c r="R1330" t="s">
        <v>286</v>
      </c>
      <c r="S1330">
        <v>16706702352</v>
      </c>
      <c r="U1330">
        <v>561320</v>
      </c>
      <c r="V1330" t="s">
        <v>120</v>
      </c>
      <c r="X1330" t="s">
        <v>3756</v>
      </c>
      <c r="Y1330" t="s">
        <v>3757</v>
      </c>
      <c r="Z1330" t="s">
        <v>465</v>
      </c>
      <c r="AA1330" t="s">
        <v>123</v>
      </c>
      <c r="AB1330" t="s">
        <v>3754</v>
      </c>
      <c r="AC1330" t="s">
        <v>3755</v>
      </c>
      <c r="AD1330" t="s">
        <v>116</v>
      </c>
      <c r="AE1330" t="s">
        <v>117</v>
      </c>
      <c r="AF1330">
        <v>96950</v>
      </c>
      <c r="AG1330" t="s">
        <v>118</v>
      </c>
      <c r="AH1330" t="s">
        <v>286</v>
      </c>
      <c r="AI1330">
        <v>16702352743</v>
      </c>
      <c r="AK1330" t="s">
        <v>3758</v>
      </c>
      <c r="BC1330" t="str">
        <f>"49-9071.00"</f>
        <v>49-9071.00</v>
      </c>
      <c r="BD1330" t="s">
        <v>125</v>
      </c>
      <c r="BE1330" t="s">
        <v>3759</v>
      </c>
      <c r="BF1330" t="s">
        <v>2886</v>
      </c>
      <c r="BG1330">
        <v>15</v>
      </c>
      <c r="BH1330">
        <v>15</v>
      </c>
      <c r="BI1330" s="1">
        <v>44348</v>
      </c>
      <c r="BJ1330" s="1">
        <v>44712</v>
      </c>
      <c r="BK1330" s="1">
        <v>44348</v>
      </c>
      <c r="BL1330" s="1">
        <v>44712</v>
      </c>
      <c r="BM1330">
        <v>35</v>
      </c>
      <c r="BN1330">
        <v>0</v>
      </c>
      <c r="BO1330">
        <v>7</v>
      </c>
      <c r="BP1330">
        <v>7</v>
      </c>
      <c r="BQ1330">
        <v>7</v>
      </c>
      <c r="BR1330">
        <v>7</v>
      </c>
      <c r="BS1330">
        <v>7</v>
      </c>
      <c r="BT1330">
        <v>0</v>
      </c>
      <c r="BU1330" t="str">
        <f>"8:00 AM"</f>
        <v>8:00 AM</v>
      </c>
      <c r="BV1330" t="str">
        <f>"4:00 PM"</f>
        <v>4:00 PM</v>
      </c>
      <c r="BW1330" t="s">
        <v>128</v>
      </c>
      <c r="BX1330">
        <v>0</v>
      </c>
      <c r="BY1330">
        <v>12</v>
      </c>
      <c r="BZ1330" t="s">
        <v>111</v>
      </c>
      <c r="CA1330">
        <v>0</v>
      </c>
      <c r="CB1330" s="2" t="s">
        <v>3760</v>
      </c>
      <c r="CC1330" t="s">
        <v>3754</v>
      </c>
      <c r="CD1330" t="s">
        <v>3755</v>
      </c>
      <c r="CE1330" t="s">
        <v>116</v>
      </c>
      <c r="CF1330" t="s">
        <v>117</v>
      </c>
      <c r="CG1330">
        <v>96950</v>
      </c>
      <c r="CH1330" s="3">
        <v>8.7100000000000009</v>
      </c>
      <c r="CI1330" s="3">
        <v>8.75</v>
      </c>
      <c r="CJ1330" s="3">
        <v>13.06</v>
      </c>
      <c r="CK1330" s="3">
        <v>13.12</v>
      </c>
      <c r="CL1330" t="s">
        <v>132</v>
      </c>
      <c r="CM1330" t="s">
        <v>268</v>
      </c>
      <c r="CN1330" t="s">
        <v>133</v>
      </c>
      <c r="CP1330" t="s">
        <v>111</v>
      </c>
      <c r="CQ1330" t="s">
        <v>134</v>
      </c>
      <c r="CR1330" t="s">
        <v>134</v>
      </c>
      <c r="CS1330" t="s">
        <v>134</v>
      </c>
      <c r="CT1330" t="s">
        <v>119</v>
      </c>
      <c r="CU1330" t="s">
        <v>134</v>
      </c>
      <c r="CV1330" t="s">
        <v>134</v>
      </c>
      <c r="CW1330" t="s">
        <v>6542</v>
      </c>
      <c r="CX1330">
        <v>16702352743</v>
      </c>
      <c r="CY1330" t="s">
        <v>3758</v>
      </c>
      <c r="CZ1330" t="s">
        <v>7093</v>
      </c>
      <c r="DA1330" t="s">
        <v>134</v>
      </c>
      <c r="DB1330" t="s">
        <v>111</v>
      </c>
    </row>
    <row r="1331" spans="1:106" ht="15" customHeight="1" x14ac:dyDescent="0.25">
      <c r="A1331" t="s">
        <v>5824</v>
      </c>
      <c r="B1331" t="s">
        <v>137</v>
      </c>
      <c r="C1331" s="1">
        <v>44232.112935300924</v>
      </c>
      <c r="D1331" s="1">
        <v>44278</v>
      </c>
      <c r="E1331" t="s">
        <v>110</v>
      </c>
      <c r="G1331" t="s">
        <v>111</v>
      </c>
      <c r="H1331" t="s">
        <v>111</v>
      </c>
      <c r="I1331" t="s">
        <v>111</v>
      </c>
      <c r="J1331" t="s">
        <v>2536</v>
      </c>
      <c r="K1331" t="s">
        <v>2537</v>
      </c>
      <c r="L1331" t="s">
        <v>402</v>
      </c>
      <c r="M1331" t="s">
        <v>5380</v>
      </c>
      <c r="N1331" t="s">
        <v>116</v>
      </c>
      <c r="O1331" t="s">
        <v>117</v>
      </c>
      <c r="P1331">
        <v>96950</v>
      </c>
      <c r="Q1331" t="s">
        <v>118</v>
      </c>
      <c r="R1331" t="s">
        <v>404</v>
      </c>
      <c r="S1331">
        <v>16703236877</v>
      </c>
      <c r="U1331">
        <v>62161</v>
      </c>
      <c r="V1331" t="s">
        <v>120</v>
      </c>
      <c r="X1331" t="s">
        <v>405</v>
      </c>
      <c r="Y1331" t="s">
        <v>406</v>
      </c>
      <c r="Z1331" t="s">
        <v>407</v>
      </c>
      <c r="AA1331" t="s">
        <v>123</v>
      </c>
      <c r="AB1331" t="s">
        <v>408</v>
      </c>
      <c r="AD1331" t="s">
        <v>409</v>
      </c>
      <c r="AE1331" t="s">
        <v>410</v>
      </c>
      <c r="AF1331">
        <v>96950</v>
      </c>
      <c r="AG1331" t="s">
        <v>118</v>
      </c>
      <c r="AH1331" t="s">
        <v>404</v>
      </c>
      <c r="AI1331">
        <v>16716498746</v>
      </c>
      <c r="AJ1331">
        <v>203</v>
      </c>
      <c r="AK1331" t="s">
        <v>411</v>
      </c>
      <c r="BC1331" t="str">
        <f>"31-9092.00"</f>
        <v>31-9092.00</v>
      </c>
      <c r="BD1331" t="s">
        <v>3629</v>
      </c>
      <c r="BE1331" t="s">
        <v>5825</v>
      </c>
      <c r="BF1331" t="s">
        <v>5826</v>
      </c>
      <c r="BG1331">
        <v>2</v>
      </c>
      <c r="BH1331">
        <v>2</v>
      </c>
      <c r="BI1331" s="1">
        <v>44331</v>
      </c>
      <c r="BJ1331" s="1">
        <v>44695</v>
      </c>
      <c r="BK1331" s="1">
        <v>44331</v>
      </c>
      <c r="BL1331" s="1">
        <v>44695</v>
      </c>
      <c r="BM1331">
        <v>40</v>
      </c>
      <c r="BN1331">
        <v>0</v>
      </c>
      <c r="BO1331">
        <v>8</v>
      </c>
      <c r="BP1331">
        <v>8</v>
      </c>
      <c r="BQ1331">
        <v>8</v>
      </c>
      <c r="BR1331">
        <v>8</v>
      </c>
      <c r="BS1331">
        <v>5</v>
      </c>
      <c r="BT1331">
        <v>3</v>
      </c>
      <c r="BU1331" t="str">
        <f t="shared" ref="BU1331:BU1349" si="71">"8:30 AM"</f>
        <v>8:30 AM</v>
      </c>
      <c r="BV1331" t="str">
        <f t="shared" ref="BV1331:BV1349" si="72">"5:30 PM"</f>
        <v>5:30 PM</v>
      </c>
      <c r="BW1331" t="s">
        <v>128</v>
      </c>
      <c r="BX1331">
        <v>0</v>
      </c>
      <c r="BY1331">
        <v>6</v>
      </c>
      <c r="BZ1331" t="s">
        <v>111</v>
      </c>
      <c r="CA1331">
        <v>0</v>
      </c>
      <c r="CB1331" s="2" t="s">
        <v>5827</v>
      </c>
      <c r="CC1331" t="s">
        <v>3346</v>
      </c>
      <c r="CD1331" t="s">
        <v>5380</v>
      </c>
      <c r="CE1331" t="s">
        <v>116</v>
      </c>
      <c r="CF1331" t="s">
        <v>117</v>
      </c>
      <c r="CG1331">
        <v>96950</v>
      </c>
      <c r="CH1331" s="3">
        <v>11.66</v>
      </c>
      <c r="CI1331" s="3">
        <v>11.66</v>
      </c>
      <c r="CJ1331" s="3">
        <v>17.489999999999998</v>
      </c>
      <c r="CK1331" s="3">
        <v>17.489999999999998</v>
      </c>
      <c r="CL1331" t="s">
        <v>132</v>
      </c>
      <c r="CN1331" t="s">
        <v>133</v>
      </c>
      <c r="CP1331" t="s">
        <v>111</v>
      </c>
      <c r="CQ1331" t="s">
        <v>134</v>
      </c>
      <c r="CR1331" t="s">
        <v>111</v>
      </c>
      <c r="CS1331" t="s">
        <v>134</v>
      </c>
      <c r="CT1331" t="s">
        <v>119</v>
      </c>
      <c r="CU1331" t="s">
        <v>134</v>
      </c>
      <c r="CV1331" t="s">
        <v>119</v>
      </c>
      <c r="CW1331" t="s">
        <v>1124</v>
      </c>
      <c r="CX1331">
        <v>16703236877</v>
      </c>
      <c r="CY1331" t="s">
        <v>419</v>
      </c>
      <c r="CZ1331" t="s">
        <v>119</v>
      </c>
      <c r="DA1331" t="s">
        <v>134</v>
      </c>
      <c r="DB1331" t="s">
        <v>111</v>
      </c>
    </row>
    <row r="1332" spans="1:106" ht="15" customHeight="1" x14ac:dyDescent="0.25">
      <c r="A1332" t="s">
        <v>5378</v>
      </c>
      <c r="B1332" t="s">
        <v>137</v>
      </c>
      <c r="C1332" s="1">
        <v>44232.112209837964</v>
      </c>
      <c r="D1332" s="1">
        <v>44278</v>
      </c>
      <c r="E1332" t="s">
        <v>110</v>
      </c>
      <c r="G1332" t="s">
        <v>111</v>
      </c>
      <c r="H1332" t="s">
        <v>111</v>
      </c>
      <c r="I1332" t="s">
        <v>111</v>
      </c>
      <c r="J1332" t="s">
        <v>2536</v>
      </c>
      <c r="K1332" t="s">
        <v>5379</v>
      </c>
      <c r="L1332" t="s">
        <v>402</v>
      </c>
      <c r="M1332" t="s">
        <v>5380</v>
      </c>
      <c r="N1332" t="s">
        <v>116</v>
      </c>
      <c r="O1332" t="s">
        <v>117</v>
      </c>
      <c r="P1332">
        <v>96950</v>
      </c>
      <c r="Q1332" t="s">
        <v>118</v>
      </c>
      <c r="R1332" t="s">
        <v>404</v>
      </c>
      <c r="S1332">
        <v>16703236877</v>
      </c>
      <c r="U1332">
        <v>62161</v>
      </c>
      <c r="V1332" t="s">
        <v>120</v>
      </c>
      <c r="X1332" t="s">
        <v>405</v>
      </c>
      <c r="Y1332" t="s">
        <v>406</v>
      </c>
      <c r="Z1332" t="s">
        <v>407</v>
      </c>
      <c r="AA1332" t="s">
        <v>123</v>
      </c>
      <c r="AB1332" t="s">
        <v>408</v>
      </c>
      <c r="AD1332" t="s">
        <v>409</v>
      </c>
      <c r="AE1332" t="s">
        <v>410</v>
      </c>
      <c r="AF1332">
        <v>96950</v>
      </c>
      <c r="AG1332" t="s">
        <v>118</v>
      </c>
      <c r="AH1332" t="s">
        <v>404</v>
      </c>
      <c r="AI1332">
        <v>16716498746</v>
      </c>
      <c r="AJ1332">
        <v>203</v>
      </c>
      <c r="AK1332" t="s">
        <v>411</v>
      </c>
      <c r="BC1332" t="str">
        <f>"31-1014.00"</f>
        <v>31-1014.00</v>
      </c>
      <c r="BD1332" t="s">
        <v>1978</v>
      </c>
      <c r="BE1332" t="s">
        <v>5381</v>
      </c>
      <c r="BF1332" t="s">
        <v>1980</v>
      </c>
      <c r="BG1332">
        <v>3</v>
      </c>
      <c r="BH1332">
        <v>3</v>
      </c>
      <c r="BI1332" s="1">
        <v>44331</v>
      </c>
      <c r="BJ1332" s="1">
        <v>44695</v>
      </c>
      <c r="BK1332" s="1">
        <v>44331</v>
      </c>
      <c r="BL1332" s="1">
        <v>44695</v>
      </c>
      <c r="BM1332">
        <v>40</v>
      </c>
      <c r="BN1332">
        <v>0</v>
      </c>
      <c r="BO1332">
        <v>8</v>
      </c>
      <c r="BP1332">
        <v>8</v>
      </c>
      <c r="BQ1332">
        <v>8</v>
      </c>
      <c r="BR1332">
        <v>8</v>
      </c>
      <c r="BS1332">
        <v>5</v>
      </c>
      <c r="BT1332">
        <v>3</v>
      </c>
      <c r="BU1332" t="str">
        <f t="shared" si="71"/>
        <v>8:30 AM</v>
      </c>
      <c r="BV1332" t="str">
        <f t="shared" si="72"/>
        <v>5:30 PM</v>
      </c>
      <c r="BW1332" t="s">
        <v>128</v>
      </c>
      <c r="BX1332">
        <v>0</v>
      </c>
      <c r="BY1332">
        <v>12</v>
      </c>
      <c r="BZ1332" t="s">
        <v>111</v>
      </c>
      <c r="CA1332">
        <v>0</v>
      </c>
      <c r="CB1332" s="2" t="s">
        <v>5382</v>
      </c>
      <c r="CC1332" t="s">
        <v>2084</v>
      </c>
      <c r="CD1332" t="s">
        <v>5380</v>
      </c>
      <c r="CE1332" t="s">
        <v>116</v>
      </c>
      <c r="CF1332" t="s">
        <v>117</v>
      </c>
      <c r="CG1332">
        <v>96950</v>
      </c>
      <c r="CH1332" s="3">
        <v>12.21</v>
      </c>
      <c r="CI1332" s="3">
        <v>12.21</v>
      </c>
      <c r="CJ1332" s="3">
        <v>18.309999999999999</v>
      </c>
      <c r="CK1332" s="3">
        <v>18.309999999999999</v>
      </c>
      <c r="CL1332" t="s">
        <v>132</v>
      </c>
      <c r="CN1332" t="s">
        <v>133</v>
      </c>
      <c r="CP1332" t="s">
        <v>111</v>
      </c>
      <c r="CQ1332" t="s">
        <v>134</v>
      </c>
      <c r="CR1332" t="s">
        <v>111</v>
      </c>
      <c r="CS1332" t="s">
        <v>134</v>
      </c>
      <c r="CT1332" t="s">
        <v>119</v>
      </c>
      <c r="CU1332" t="s">
        <v>134</v>
      </c>
      <c r="CV1332" t="s">
        <v>119</v>
      </c>
      <c r="CW1332" t="s">
        <v>1124</v>
      </c>
      <c r="CX1332">
        <v>16703236877</v>
      </c>
      <c r="CY1332" t="s">
        <v>419</v>
      </c>
      <c r="CZ1332" t="s">
        <v>119</v>
      </c>
      <c r="DA1332" t="s">
        <v>134</v>
      </c>
      <c r="DB1332" t="s">
        <v>111</v>
      </c>
    </row>
    <row r="1333" spans="1:106" ht="15" customHeight="1" x14ac:dyDescent="0.25">
      <c r="A1333" t="s">
        <v>5018</v>
      </c>
      <c r="B1333" t="s">
        <v>137</v>
      </c>
      <c r="C1333" s="1">
        <v>44232.11483958333</v>
      </c>
      <c r="D1333" s="1">
        <v>44278</v>
      </c>
      <c r="E1333" t="s">
        <v>110</v>
      </c>
      <c r="G1333" t="s">
        <v>111</v>
      </c>
      <c r="H1333" t="s">
        <v>111</v>
      </c>
      <c r="I1333" t="s">
        <v>111</v>
      </c>
      <c r="J1333" t="s">
        <v>3238</v>
      </c>
      <c r="K1333" t="s">
        <v>3239</v>
      </c>
      <c r="L1333" t="s">
        <v>1892</v>
      </c>
      <c r="M1333" t="s">
        <v>3240</v>
      </c>
      <c r="N1333" t="s">
        <v>116</v>
      </c>
      <c r="O1333" t="s">
        <v>117</v>
      </c>
      <c r="P1333">
        <v>96950</v>
      </c>
      <c r="Q1333" t="s">
        <v>118</v>
      </c>
      <c r="R1333" t="s">
        <v>119</v>
      </c>
      <c r="S1333">
        <v>16703236877</v>
      </c>
      <c r="U1333">
        <v>62134</v>
      </c>
      <c r="V1333" t="s">
        <v>120</v>
      </c>
      <c r="X1333" t="s">
        <v>405</v>
      </c>
      <c r="Y1333" t="s">
        <v>406</v>
      </c>
      <c r="Z1333" t="s">
        <v>407</v>
      </c>
      <c r="AA1333" t="s">
        <v>123</v>
      </c>
      <c r="AB1333" t="s">
        <v>408</v>
      </c>
      <c r="AD1333" t="s">
        <v>409</v>
      </c>
      <c r="AE1333" t="s">
        <v>410</v>
      </c>
      <c r="AF1333">
        <v>96931</v>
      </c>
      <c r="AG1333" t="s">
        <v>118</v>
      </c>
      <c r="AH1333" t="s">
        <v>119</v>
      </c>
      <c r="AI1333">
        <v>16716498746</v>
      </c>
      <c r="AJ1333">
        <v>203</v>
      </c>
      <c r="AK1333" t="s">
        <v>411</v>
      </c>
      <c r="BC1333" t="str">
        <f>"31-2021.00"</f>
        <v>31-2021.00</v>
      </c>
      <c r="BD1333" t="s">
        <v>4756</v>
      </c>
      <c r="BE1333" t="s">
        <v>4757</v>
      </c>
      <c r="BF1333" t="s">
        <v>4758</v>
      </c>
      <c r="BG1333">
        <v>4</v>
      </c>
      <c r="BH1333">
        <v>4</v>
      </c>
      <c r="BI1333" s="1">
        <v>44331</v>
      </c>
      <c r="BJ1333" s="1">
        <v>44695</v>
      </c>
      <c r="BK1333" s="1">
        <v>44331</v>
      </c>
      <c r="BL1333" s="1">
        <v>44695</v>
      </c>
      <c r="BM1333">
        <v>40</v>
      </c>
      <c r="BN1333">
        <v>0</v>
      </c>
      <c r="BO1333">
        <v>8</v>
      </c>
      <c r="BP1333">
        <v>8</v>
      </c>
      <c r="BQ1333">
        <v>8</v>
      </c>
      <c r="BR1333">
        <v>8</v>
      </c>
      <c r="BS1333">
        <v>5</v>
      </c>
      <c r="BT1333">
        <v>3</v>
      </c>
      <c r="BU1333" t="str">
        <f t="shared" si="71"/>
        <v>8:30 AM</v>
      </c>
      <c r="BV1333" t="str">
        <f t="shared" si="72"/>
        <v>5:30 PM</v>
      </c>
      <c r="BW1333" t="s">
        <v>349</v>
      </c>
      <c r="BX1333">
        <v>0</v>
      </c>
      <c r="BY1333">
        <v>0</v>
      </c>
      <c r="BZ1333" t="s">
        <v>111</v>
      </c>
      <c r="CA1333">
        <v>0</v>
      </c>
      <c r="CB1333" t="s">
        <v>4759</v>
      </c>
      <c r="CC1333" t="s">
        <v>1892</v>
      </c>
      <c r="CD1333" t="s">
        <v>3240</v>
      </c>
      <c r="CE1333" t="s">
        <v>116</v>
      </c>
      <c r="CF1333" t="s">
        <v>117</v>
      </c>
      <c r="CG1333">
        <v>96950</v>
      </c>
      <c r="CH1333" s="3">
        <v>19.98</v>
      </c>
      <c r="CI1333" s="3">
        <v>19.98</v>
      </c>
      <c r="CL1333" t="s">
        <v>132</v>
      </c>
      <c r="CN1333" t="s">
        <v>133</v>
      </c>
      <c r="CP1333" t="s">
        <v>111</v>
      </c>
      <c r="CQ1333" t="s">
        <v>134</v>
      </c>
      <c r="CR1333" t="s">
        <v>111</v>
      </c>
      <c r="CS1333" t="s">
        <v>111</v>
      </c>
      <c r="CT1333" t="s">
        <v>119</v>
      </c>
      <c r="CU1333" t="s">
        <v>134</v>
      </c>
      <c r="CV1333" t="s">
        <v>119</v>
      </c>
      <c r="CW1333" t="s">
        <v>1124</v>
      </c>
      <c r="CX1333">
        <v>16703236877</v>
      </c>
      <c r="CY1333" t="s">
        <v>419</v>
      </c>
      <c r="CZ1333" t="s">
        <v>119</v>
      </c>
      <c r="DA1333" t="s">
        <v>134</v>
      </c>
      <c r="DB1333" t="s">
        <v>111</v>
      </c>
    </row>
    <row r="1334" spans="1:106" ht="15" customHeight="1" x14ac:dyDescent="0.25">
      <c r="A1334" t="s">
        <v>5674</v>
      </c>
      <c r="B1334" t="s">
        <v>137</v>
      </c>
      <c r="C1334" s="1">
        <v>44232.113600578705</v>
      </c>
      <c r="D1334" s="1">
        <v>44278</v>
      </c>
      <c r="E1334" t="s">
        <v>110</v>
      </c>
      <c r="G1334" t="s">
        <v>111</v>
      </c>
      <c r="H1334" t="s">
        <v>111</v>
      </c>
      <c r="I1334" t="s">
        <v>111</v>
      </c>
      <c r="J1334" t="s">
        <v>2536</v>
      </c>
      <c r="K1334" t="s">
        <v>2537</v>
      </c>
      <c r="L1334" t="s">
        <v>3346</v>
      </c>
      <c r="M1334" t="s">
        <v>5380</v>
      </c>
      <c r="N1334" t="s">
        <v>116</v>
      </c>
      <c r="O1334" t="s">
        <v>117</v>
      </c>
      <c r="P1334">
        <v>96950</v>
      </c>
      <c r="Q1334" t="s">
        <v>118</v>
      </c>
      <c r="R1334" t="s">
        <v>404</v>
      </c>
      <c r="S1334">
        <v>16703236877</v>
      </c>
      <c r="U1334">
        <v>62161</v>
      </c>
      <c r="V1334" t="s">
        <v>120</v>
      </c>
      <c r="X1334" t="s">
        <v>5675</v>
      </c>
      <c r="Y1334" t="s">
        <v>406</v>
      </c>
      <c r="Z1334" t="s">
        <v>407</v>
      </c>
      <c r="AA1334" t="s">
        <v>123</v>
      </c>
      <c r="AB1334" t="s">
        <v>408</v>
      </c>
      <c r="AD1334" t="s">
        <v>409</v>
      </c>
      <c r="AE1334" t="s">
        <v>117</v>
      </c>
      <c r="AF1334">
        <v>96931</v>
      </c>
      <c r="AG1334" t="s">
        <v>118</v>
      </c>
      <c r="AH1334" t="s">
        <v>404</v>
      </c>
      <c r="AI1334">
        <v>16716498746</v>
      </c>
      <c r="AJ1334">
        <v>203</v>
      </c>
      <c r="AK1334" t="s">
        <v>411</v>
      </c>
      <c r="BC1334" t="str">
        <f>"49-9071.00"</f>
        <v>49-9071.00</v>
      </c>
      <c r="BD1334" t="s">
        <v>125</v>
      </c>
      <c r="BE1334" t="s">
        <v>5676</v>
      </c>
      <c r="BF1334" t="s">
        <v>127</v>
      </c>
      <c r="BG1334">
        <v>3</v>
      </c>
      <c r="BH1334">
        <v>3</v>
      </c>
      <c r="BI1334" s="1">
        <v>44331</v>
      </c>
      <c r="BJ1334" s="1">
        <v>44695</v>
      </c>
      <c r="BK1334" s="1">
        <v>44331</v>
      </c>
      <c r="BL1334" s="1">
        <v>44695</v>
      </c>
      <c r="BM1334">
        <v>40</v>
      </c>
      <c r="BN1334">
        <v>0</v>
      </c>
      <c r="BO1334">
        <v>8</v>
      </c>
      <c r="BP1334">
        <v>8</v>
      </c>
      <c r="BQ1334">
        <v>8</v>
      </c>
      <c r="BR1334">
        <v>8</v>
      </c>
      <c r="BS1334">
        <v>5</v>
      </c>
      <c r="BT1334">
        <v>3</v>
      </c>
      <c r="BU1334" t="str">
        <f t="shared" si="71"/>
        <v>8:30 AM</v>
      </c>
      <c r="BV1334" t="str">
        <f t="shared" si="72"/>
        <v>5:30 PM</v>
      </c>
      <c r="BW1334" t="s">
        <v>162</v>
      </c>
      <c r="BX1334">
        <v>0</v>
      </c>
      <c r="BY1334">
        <v>3</v>
      </c>
      <c r="BZ1334" t="s">
        <v>111</v>
      </c>
      <c r="CA1334">
        <v>0</v>
      </c>
      <c r="CB1334" t="s">
        <v>3345</v>
      </c>
      <c r="CC1334" t="s">
        <v>402</v>
      </c>
      <c r="CD1334" t="s">
        <v>5380</v>
      </c>
      <c r="CE1334" t="s">
        <v>116</v>
      </c>
      <c r="CF1334" t="s">
        <v>117</v>
      </c>
      <c r="CG1334">
        <v>96950</v>
      </c>
      <c r="CH1334" s="3">
        <v>8.7100000000000009</v>
      </c>
      <c r="CI1334" s="3">
        <v>8.7100000000000009</v>
      </c>
      <c r="CJ1334" s="3">
        <v>13.06</v>
      </c>
      <c r="CK1334" s="3">
        <v>13.06</v>
      </c>
      <c r="CL1334" t="s">
        <v>132</v>
      </c>
      <c r="CN1334" t="s">
        <v>133</v>
      </c>
      <c r="CP1334" t="s">
        <v>111</v>
      </c>
      <c r="CQ1334" t="s">
        <v>134</v>
      </c>
      <c r="CR1334" t="s">
        <v>111</v>
      </c>
      <c r="CS1334" t="s">
        <v>134</v>
      </c>
      <c r="CT1334" t="s">
        <v>119</v>
      </c>
      <c r="CU1334" t="s">
        <v>134</v>
      </c>
      <c r="CV1334" t="s">
        <v>119</v>
      </c>
      <c r="CW1334" t="s">
        <v>1124</v>
      </c>
      <c r="CX1334">
        <v>16703236877</v>
      </c>
      <c r="CY1334" t="s">
        <v>419</v>
      </c>
      <c r="CZ1334" t="s">
        <v>119</v>
      </c>
      <c r="DA1334" t="s">
        <v>134</v>
      </c>
      <c r="DB1334" t="s">
        <v>111</v>
      </c>
    </row>
    <row r="1335" spans="1:106" ht="15" customHeight="1" x14ac:dyDescent="0.25">
      <c r="A1335" t="s">
        <v>8987</v>
      </c>
      <c r="B1335" t="s">
        <v>109</v>
      </c>
      <c r="C1335" s="1">
        <v>44232.114228819446</v>
      </c>
      <c r="D1335" s="1">
        <v>44279</v>
      </c>
      <c r="E1335" t="s">
        <v>110</v>
      </c>
      <c r="G1335" t="s">
        <v>111</v>
      </c>
      <c r="H1335" t="s">
        <v>111</v>
      </c>
      <c r="I1335" t="s">
        <v>111</v>
      </c>
      <c r="J1335" t="s">
        <v>3238</v>
      </c>
      <c r="K1335" t="s">
        <v>3239</v>
      </c>
      <c r="L1335" t="s">
        <v>1892</v>
      </c>
      <c r="M1335" t="s">
        <v>3240</v>
      </c>
      <c r="N1335" t="s">
        <v>116</v>
      </c>
      <c r="O1335" t="s">
        <v>117</v>
      </c>
      <c r="P1335">
        <v>96950</v>
      </c>
      <c r="Q1335" t="s">
        <v>118</v>
      </c>
      <c r="R1335" t="s">
        <v>119</v>
      </c>
      <c r="S1335">
        <v>16703236877</v>
      </c>
      <c r="U1335">
        <v>62134</v>
      </c>
      <c r="V1335" t="s">
        <v>120</v>
      </c>
      <c r="X1335" t="s">
        <v>405</v>
      </c>
      <c r="Y1335" t="s">
        <v>406</v>
      </c>
      <c r="Z1335" t="s">
        <v>407</v>
      </c>
      <c r="AA1335" t="s">
        <v>123</v>
      </c>
      <c r="AB1335" t="s">
        <v>408</v>
      </c>
      <c r="AD1335" t="s">
        <v>409</v>
      </c>
      <c r="AE1335" t="s">
        <v>410</v>
      </c>
      <c r="AF1335">
        <v>96931</v>
      </c>
      <c r="AG1335" t="s">
        <v>118</v>
      </c>
      <c r="AH1335" t="s">
        <v>119</v>
      </c>
      <c r="AI1335">
        <v>16716498746</v>
      </c>
      <c r="AJ1335">
        <v>203</v>
      </c>
      <c r="AK1335" t="s">
        <v>411</v>
      </c>
      <c r="BC1335" t="str">
        <f>"31-2022.00"</f>
        <v>31-2022.00</v>
      </c>
      <c r="BD1335" t="s">
        <v>6954</v>
      </c>
      <c r="BE1335" t="s">
        <v>6955</v>
      </c>
      <c r="BF1335" t="s">
        <v>6956</v>
      </c>
      <c r="BG1335">
        <v>4</v>
      </c>
      <c r="BI1335" s="1">
        <v>44331</v>
      </c>
      <c r="BJ1335" s="1">
        <v>44695</v>
      </c>
      <c r="BM1335">
        <v>40</v>
      </c>
      <c r="BN1335">
        <v>0</v>
      </c>
      <c r="BO1335">
        <v>8</v>
      </c>
      <c r="BP1335">
        <v>8</v>
      </c>
      <c r="BQ1335">
        <v>8</v>
      </c>
      <c r="BR1335">
        <v>8</v>
      </c>
      <c r="BS1335">
        <v>5</v>
      </c>
      <c r="BT1335">
        <v>3</v>
      </c>
      <c r="BU1335" t="str">
        <f t="shared" si="71"/>
        <v>8:30 AM</v>
      </c>
      <c r="BV1335" t="str">
        <f t="shared" si="72"/>
        <v>5:30 PM</v>
      </c>
      <c r="BW1335" t="s">
        <v>349</v>
      </c>
      <c r="BX1335">
        <v>0</v>
      </c>
      <c r="BY1335">
        <v>0</v>
      </c>
      <c r="BZ1335" t="s">
        <v>111</v>
      </c>
      <c r="CA1335">
        <v>0</v>
      </c>
      <c r="CB1335" t="s">
        <v>1895</v>
      </c>
      <c r="CC1335" t="s">
        <v>1896</v>
      </c>
      <c r="CD1335" t="s">
        <v>3240</v>
      </c>
      <c r="CE1335" t="s">
        <v>116</v>
      </c>
      <c r="CF1335" t="s">
        <v>117</v>
      </c>
      <c r="CG1335">
        <v>96950</v>
      </c>
      <c r="CH1335" s="3">
        <v>9.9600000000000009</v>
      </c>
      <c r="CI1335" s="3">
        <v>9.9600000000000009</v>
      </c>
      <c r="CJ1335" s="3">
        <v>14.94</v>
      </c>
      <c r="CK1335" s="3">
        <v>14.94</v>
      </c>
      <c r="CL1335" t="s">
        <v>132</v>
      </c>
      <c r="CN1335" t="s">
        <v>133</v>
      </c>
      <c r="CP1335" t="s">
        <v>111</v>
      </c>
      <c r="CQ1335" t="s">
        <v>134</v>
      </c>
      <c r="CR1335" t="s">
        <v>111</v>
      </c>
      <c r="CS1335" t="s">
        <v>134</v>
      </c>
      <c r="CT1335" t="s">
        <v>119</v>
      </c>
      <c r="CU1335" t="s">
        <v>134</v>
      </c>
      <c r="CV1335" t="s">
        <v>119</v>
      </c>
      <c r="CW1335" t="s">
        <v>1124</v>
      </c>
      <c r="CX1335">
        <v>16703236877</v>
      </c>
      <c r="CY1335" t="s">
        <v>419</v>
      </c>
      <c r="CZ1335" t="s">
        <v>119</v>
      </c>
      <c r="DA1335" t="s">
        <v>134</v>
      </c>
      <c r="DB1335" t="s">
        <v>111</v>
      </c>
    </row>
    <row r="1336" spans="1:106" ht="15" customHeight="1" x14ac:dyDescent="0.25">
      <c r="A1336" t="s">
        <v>3600</v>
      </c>
      <c r="B1336" t="s">
        <v>109</v>
      </c>
      <c r="C1336" s="1">
        <v>44232.116175347219</v>
      </c>
      <c r="D1336" s="1">
        <v>44278</v>
      </c>
      <c r="E1336" t="s">
        <v>110</v>
      </c>
      <c r="G1336" t="s">
        <v>111</v>
      </c>
      <c r="H1336" t="s">
        <v>111</v>
      </c>
      <c r="I1336" t="s">
        <v>111</v>
      </c>
      <c r="J1336" t="s">
        <v>1117</v>
      </c>
      <c r="K1336" t="s">
        <v>1118</v>
      </c>
      <c r="L1336" t="s">
        <v>402</v>
      </c>
      <c r="M1336" t="s">
        <v>1119</v>
      </c>
      <c r="N1336" t="s">
        <v>116</v>
      </c>
      <c r="O1336" t="s">
        <v>117</v>
      </c>
      <c r="P1336">
        <v>96950</v>
      </c>
      <c r="Q1336" t="s">
        <v>118</v>
      </c>
      <c r="R1336" t="s">
        <v>404</v>
      </c>
      <c r="S1336">
        <v>16703236877</v>
      </c>
      <c r="U1336">
        <v>6216</v>
      </c>
      <c r="V1336" t="s">
        <v>120</v>
      </c>
      <c r="X1336" t="s">
        <v>405</v>
      </c>
      <c r="Y1336" t="s">
        <v>406</v>
      </c>
      <c r="Z1336" t="s">
        <v>407</v>
      </c>
      <c r="AA1336" t="s">
        <v>123</v>
      </c>
      <c r="AB1336" t="s">
        <v>3601</v>
      </c>
      <c r="AD1336" t="s">
        <v>409</v>
      </c>
      <c r="AE1336" t="s">
        <v>410</v>
      </c>
      <c r="AF1336">
        <v>96931</v>
      </c>
      <c r="AG1336" t="s">
        <v>118</v>
      </c>
      <c r="AH1336" t="s">
        <v>404</v>
      </c>
      <c r="AI1336">
        <v>16716498746</v>
      </c>
      <c r="AJ1336">
        <v>203</v>
      </c>
      <c r="AK1336" t="s">
        <v>411</v>
      </c>
      <c r="BC1336" t="str">
        <f>"21-1093.00"</f>
        <v>21-1093.00</v>
      </c>
      <c r="BD1336" t="s">
        <v>3602</v>
      </c>
      <c r="BE1336" t="s">
        <v>3603</v>
      </c>
      <c r="BF1336" t="s">
        <v>3604</v>
      </c>
      <c r="BG1336">
        <v>2</v>
      </c>
      <c r="BI1336" s="1">
        <v>44331</v>
      </c>
      <c r="BJ1336" s="1">
        <v>44695</v>
      </c>
      <c r="BM1336">
        <v>40</v>
      </c>
      <c r="BN1336">
        <v>0</v>
      </c>
      <c r="BO1336">
        <v>8</v>
      </c>
      <c r="BP1336">
        <v>8</v>
      </c>
      <c r="BQ1336">
        <v>8</v>
      </c>
      <c r="BR1336">
        <v>8</v>
      </c>
      <c r="BS1336">
        <v>5</v>
      </c>
      <c r="BT1336">
        <v>3</v>
      </c>
      <c r="BU1336" t="str">
        <f t="shared" si="71"/>
        <v>8:30 AM</v>
      </c>
      <c r="BV1336" t="str">
        <f t="shared" si="72"/>
        <v>5:30 PM</v>
      </c>
      <c r="BW1336" t="s">
        <v>349</v>
      </c>
      <c r="BX1336">
        <v>0</v>
      </c>
      <c r="BY1336">
        <v>0</v>
      </c>
      <c r="BZ1336" t="s">
        <v>111</v>
      </c>
      <c r="CA1336">
        <v>0</v>
      </c>
      <c r="CB1336" t="s">
        <v>2083</v>
      </c>
      <c r="CC1336" t="s">
        <v>402</v>
      </c>
      <c r="CD1336" t="s">
        <v>1119</v>
      </c>
      <c r="CE1336" t="s">
        <v>116</v>
      </c>
      <c r="CF1336" t="s">
        <v>117</v>
      </c>
      <c r="CG1336">
        <v>96950</v>
      </c>
      <c r="CH1336" s="3">
        <v>14.74</v>
      </c>
      <c r="CI1336" s="3">
        <v>14.74</v>
      </c>
      <c r="CL1336" t="s">
        <v>132</v>
      </c>
      <c r="CN1336" t="s">
        <v>133</v>
      </c>
      <c r="CP1336" t="s">
        <v>111</v>
      </c>
      <c r="CQ1336" t="s">
        <v>134</v>
      </c>
      <c r="CR1336" t="s">
        <v>111</v>
      </c>
      <c r="CS1336" t="s">
        <v>111</v>
      </c>
      <c r="CT1336" t="s">
        <v>119</v>
      </c>
      <c r="CU1336" t="s">
        <v>134</v>
      </c>
      <c r="CV1336" t="s">
        <v>119</v>
      </c>
      <c r="CW1336" t="s">
        <v>1124</v>
      </c>
      <c r="CX1336">
        <v>16703236877</v>
      </c>
      <c r="CY1336" t="s">
        <v>419</v>
      </c>
      <c r="CZ1336" t="s">
        <v>119</v>
      </c>
      <c r="DA1336" t="s">
        <v>134</v>
      </c>
      <c r="DB1336" t="s">
        <v>111</v>
      </c>
    </row>
    <row r="1337" spans="1:106" ht="15" customHeight="1" x14ac:dyDescent="0.25">
      <c r="A1337" t="s">
        <v>3237</v>
      </c>
      <c r="B1337" t="s">
        <v>137</v>
      </c>
      <c r="C1337" s="1">
        <v>44232.115405439814</v>
      </c>
      <c r="D1337" s="1">
        <v>44278</v>
      </c>
      <c r="E1337" t="s">
        <v>110</v>
      </c>
      <c r="G1337" t="s">
        <v>111</v>
      </c>
      <c r="H1337" t="s">
        <v>111</v>
      </c>
      <c r="I1337" t="s">
        <v>111</v>
      </c>
      <c r="J1337" t="s">
        <v>3238</v>
      </c>
      <c r="K1337" t="s">
        <v>3239</v>
      </c>
      <c r="L1337" t="s">
        <v>1892</v>
      </c>
      <c r="M1337" t="s">
        <v>3240</v>
      </c>
      <c r="N1337" t="s">
        <v>116</v>
      </c>
      <c r="O1337" t="s">
        <v>117</v>
      </c>
      <c r="P1337">
        <v>96950</v>
      </c>
      <c r="Q1337" t="s">
        <v>118</v>
      </c>
      <c r="R1337" t="s">
        <v>119</v>
      </c>
      <c r="S1337">
        <v>16703236877</v>
      </c>
      <c r="U1337">
        <v>62134</v>
      </c>
      <c r="V1337" t="s">
        <v>120</v>
      </c>
      <c r="X1337" t="s">
        <v>405</v>
      </c>
      <c r="Y1337" t="s">
        <v>406</v>
      </c>
      <c r="Z1337" t="s">
        <v>407</v>
      </c>
      <c r="AA1337" t="s">
        <v>123</v>
      </c>
      <c r="AB1337" t="s">
        <v>1893</v>
      </c>
      <c r="AD1337" t="s">
        <v>409</v>
      </c>
      <c r="AE1337" t="s">
        <v>410</v>
      </c>
      <c r="AF1337">
        <v>96931</v>
      </c>
      <c r="AG1337" t="s">
        <v>118</v>
      </c>
      <c r="AH1337" t="s">
        <v>119</v>
      </c>
      <c r="AI1337">
        <v>16716498746</v>
      </c>
      <c r="AJ1337">
        <v>203</v>
      </c>
      <c r="AK1337" t="s">
        <v>411</v>
      </c>
      <c r="BC1337" t="str">
        <f>"29-1123.00"</f>
        <v>29-1123.00</v>
      </c>
      <c r="BD1337" t="s">
        <v>412</v>
      </c>
      <c r="BE1337" t="s">
        <v>3241</v>
      </c>
      <c r="BF1337" t="s">
        <v>414</v>
      </c>
      <c r="BG1337">
        <v>2</v>
      </c>
      <c r="BH1337">
        <v>2</v>
      </c>
      <c r="BI1337" s="1">
        <v>44331</v>
      </c>
      <c r="BJ1337" s="1">
        <v>44695</v>
      </c>
      <c r="BK1337" s="1">
        <v>44331</v>
      </c>
      <c r="BL1337" s="1">
        <v>44695</v>
      </c>
      <c r="BM1337">
        <v>40</v>
      </c>
      <c r="BN1337">
        <v>0</v>
      </c>
      <c r="BO1337">
        <v>8</v>
      </c>
      <c r="BP1337">
        <v>8</v>
      </c>
      <c r="BQ1337">
        <v>8</v>
      </c>
      <c r="BR1337">
        <v>8</v>
      </c>
      <c r="BS1337">
        <v>5</v>
      </c>
      <c r="BT1337">
        <v>3</v>
      </c>
      <c r="BU1337" t="str">
        <f t="shared" si="71"/>
        <v>8:30 AM</v>
      </c>
      <c r="BV1337" t="str">
        <f t="shared" si="72"/>
        <v>5:30 PM</v>
      </c>
      <c r="BW1337" t="s">
        <v>415</v>
      </c>
      <c r="BX1337">
        <v>0</v>
      </c>
      <c r="BY1337">
        <v>0</v>
      </c>
      <c r="BZ1337" t="s">
        <v>111</v>
      </c>
      <c r="CA1337">
        <v>0</v>
      </c>
      <c r="CB1337" t="s">
        <v>1895</v>
      </c>
      <c r="CC1337" t="s">
        <v>1892</v>
      </c>
      <c r="CD1337" t="s">
        <v>3240</v>
      </c>
      <c r="CE1337" t="s">
        <v>116</v>
      </c>
      <c r="CF1337" t="s">
        <v>117</v>
      </c>
      <c r="CG1337">
        <v>96950</v>
      </c>
      <c r="CH1337" s="3">
        <v>43.18</v>
      </c>
      <c r="CI1337" s="3">
        <v>43.18</v>
      </c>
      <c r="CL1337" t="s">
        <v>132</v>
      </c>
      <c r="CN1337" t="s">
        <v>133</v>
      </c>
      <c r="CP1337" t="s">
        <v>111</v>
      </c>
      <c r="CQ1337" t="s">
        <v>134</v>
      </c>
      <c r="CR1337" t="s">
        <v>111</v>
      </c>
      <c r="CS1337" t="s">
        <v>111</v>
      </c>
      <c r="CT1337" t="s">
        <v>119</v>
      </c>
      <c r="CU1337" t="s">
        <v>134</v>
      </c>
      <c r="CV1337" t="s">
        <v>119</v>
      </c>
      <c r="CW1337" t="s">
        <v>1124</v>
      </c>
      <c r="CX1337">
        <v>16703236877</v>
      </c>
      <c r="CY1337" t="s">
        <v>419</v>
      </c>
      <c r="CZ1337" t="s">
        <v>119</v>
      </c>
      <c r="DA1337" t="s">
        <v>134</v>
      </c>
      <c r="DB1337" t="s">
        <v>111</v>
      </c>
    </row>
    <row r="1338" spans="1:106" ht="15" customHeight="1" x14ac:dyDescent="0.25">
      <c r="A1338" t="s">
        <v>4222</v>
      </c>
      <c r="B1338" t="s">
        <v>137</v>
      </c>
      <c r="C1338" s="1">
        <v>44232.117004050924</v>
      </c>
      <c r="D1338" s="1">
        <v>44270</v>
      </c>
      <c r="E1338" t="s">
        <v>110</v>
      </c>
      <c r="G1338" t="s">
        <v>111</v>
      </c>
      <c r="H1338" t="s">
        <v>111</v>
      </c>
      <c r="I1338" t="s">
        <v>111</v>
      </c>
      <c r="J1338" t="s">
        <v>1117</v>
      </c>
      <c r="K1338" t="s">
        <v>1118</v>
      </c>
      <c r="L1338" t="s">
        <v>1892</v>
      </c>
      <c r="M1338" t="s">
        <v>1119</v>
      </c>
      <c r="N1338" t="s">
        <v>116</v>
      </c>
      <c r="O1338" t="s">
        <v>117</v>
      </c>
      <c r="P1338">
        <v>96950</v>
      </c>
      <c r="Q1338" t="s">
        <v>118</v>
      </c>
      <c r="R1338" t="s">
        <v>119</v>
      </c>
      <c r="S1338">
        <v>16703236877</v>
      </c>
      <c r="U1338">
        <v>62161</v>
      </c>
      <c r="V1338" t="s">
        <v>120</v>
      </c>
      <c r="X1338" t="s">
        <v>405</v>
      </c>
      <c r="Y1338" t="s">
        <v>406</v>
      </c>
      <c r="Z1338" t="s">
        <v>407</v>
      </c>
      <c r="AA1338" t="s">
        <v>123</v>
      </c>
      <c r="AB1338" t="s">
        <v>408</v>
      </c>
      <c r="AD1338" t="s">
        <v>409</v>
      </c>
      <c r="AE1338" t="s">
        <v>410</v>
      </c>
      <c r="AF1338">
        <v>96931</v>
      </c>
      <c r="AG1338" t="s">
        <v>118</v>
      </c>
      <c r="AH1338" t="s">
        <v>119</v>
      </c>
      <c r="AI1338">
        <v>16716498746</v>
      </c>
      <c r="AJ1338">
        <v>203</v>
      </c>
      <c r="AK1338" t="s">
        <v>411</v>
      </c>
      <c r="BC1338" t="str">
        <f>"29-1141.00"</f>
        <v>29-1141.00</v>
      </c>
      <c r="BD1338" t="s">
        <v>2087</v>
      </c>
      <c r="BE1338" t="s">
        <v>3535</v>
      </c>
      <c r="BF1338" t="s">
        <v>3536</v>
      </c>
      <c r="BG1338">
        <v>8</v>
      </c>
      <c r="BH1338">
        <v>8</v>
      </c>
      <c r="BI1338" s="1">
        <v>44331</v>
      </c>
      <c r="BJ1338" s="1">
        <v>44695</v>
      </c>
      <c r="BK1338" s="1">
        <v>44331</v>
      </c>
      <c r="BL1338" s="1">
        <v>44695</v>
      </c>
      <c r="BM1338">
        <v>40</v>
      </c>
      <c r="BN1338">
        <v>0</v>
      </c>
      <c r="BO1338">
        <v>8</v>
      </c>
      <c r="BP1338">
        <v>8</v>
      </c>
      <c r="BQ1338">
        <v>8</v>
      </c>
      <c r="BR1338">
        <v>8</v>
      </c>
      <c r="BS1338">
        <v>5</v>
      </c>
      <c r="BT1338">
        <v>3</v>
      </c>
      <c r="BU1338" t="str">
        <f t="shared" si="71"/>
        <v>8:30 AM</v>
      </c>
      <c r="BV1338" t="str">
        <f t="shared" si="72"/>
        <v>5:30 PM</v>
      </c>
      <c r="BW1338" t="s">
        <v>349</v>
      </c>
      <c r="BX1338">
        <v>0</v>
      </c>
      <c r="BY1338">
        <v>0</v>
      </c>
      <c r="BZ1338" t="s">
        <v>111</v>
      </c>
      <c r="CA1338">
        <v>0</v>
      </c>
      <c r="CB1338" s="2" t="s">
        <v>3537</v>
      </c>
      <c r="CC1338" t="s">
        <v>1892</v>
      </c>
      <c r="CD1338" t="s">
        <v>3538</v>
      </c>
      <c r="CE1338" t="s">
        <v>116</v>
      </c>
      <c r="CF1338" t="s">
        <v>117</v>
      </c>
      <c r="CG1338">
        <v>96950</v>
      </c>
      <c r="CH1338" s="3">
        <v>22.19</v>
      </c>
      <c r="CL1338" t="s">
        <v>132</v>
      </c>
      <c r="CN1338" t="s">
        <v>133</v>
      </c>
      <c r="CP1338" t="s">
        <v>111</v>
      </c>
      <c r="CQ1338" t="s">
        <v>134</v>
      </c>
      <c r="CR1338" t="s">
        <v>111</v>
      </c>
      <c r="CS1338" t="s">
        <v>111</v>
      </c>
      <c r="CT1338" t="s">
        <v>119</v>
      </c>
      <c r="CU1338" t="s">
        <v>134</v>
      </c>
      <c r="CV1338" t="s">
        <v>119</v>
      </c>
      <c r="CW1338" t="s">
        <v>1124</v>
      </c>
      <c r="CX1338">
        <v>16703236877</v>
      </c>
      <c r="CY1338" t="s">
        <v>419</v>
      </c>
      <c r="CZ1338" t="s">
        <v>119</v>
      </c>
      <c r="DA1338" t="s">
        <v>134</v>
      </c>
      <c r="DB1338" t="s">
        <v>111</v>
      </c>
    </row>
    <row r="1339" spans="1:106" ht="15" customHeight="1" x14ac:dyDescent="0.25">
      <c r="A1339" t="s">
        <v>2905</v>
      </c>
      <c r="B1339" t="s">
        <v>137</v>
      </c>
      <c r="C1339" s="1">
        <v>44232.11831377315</v>
      </c>
      <c r="D1339" s="1">
        <v>44267</v>
      </c>
      <c r="E1339" t="s">
        <v>110</v>
      </c>
      <c r="G1339" t="s">
        <v>111</v>
      </c>
      <c r="H1339" t="s">
        <v>111</v>
      </c>
      <c r="I1339" t="s">
        <v>111</v>
      </c>
      <c r="J1339" t="s">
        <v>1117</v>
      </c>
      <c r="K1339" t="s">
        <v>1118</v>
      </c>
      <c r="L1339" t="s">
        <v>1892</v>
      </c>
      <c r="M1339" t="s">
        <v>1119</v>
      </c>
      <c r="N1339" t="s">
        <v>116</v>
      </c>
      <c r="O1339" t="s">
        <v>117</v>
      </c>
      <c r="P1339">
        <v>96950</v>
      </c>
      <c r="Q1339" t="s">
        <v>118</v>
      </c>
      <c r="R1339" t="s">
        <v>119</v>
      </c>
      <c r="S1339">
        <v>16703236877</v>
      </c>
      <c r="U1339">
        <v>62161</v>
      </c>
      <c r="V1339" t="s">
        <v>120</v>
      </c>
      <c r="X1339" t="s">
        <v>405</v>
      </c>
      <c r="Y1339" t="s">
        <v>406</v>
      </c>
      <c r="Z1339" t="s">
        <v>407</v>
      </c>
      <c r="AA1339" t="s">
        <v>123</v>
      </c>
      <c r="AB1339" t="s">
        <v>2906</v>
      </c>
      <c r="AD1339" t="s">
        <v>409</v>
      </c>
      <c r="AE1339" t="s">
        <v>410</v>
      </c>
      <c r="AF1339">
        <v>96931</v>
      </c>
      <c r="AG1339" t="s">
        <v>118</v>
      </c>
      <c r="AH1339" t="s">
        <v>119</v>
      </c>
      <c r="AI1339">
        <v>16716496877</v>
      </c>
      <c r="AJ1339">
        <v>203</v>
      </c>
      <c r="AK1339" t="s">
        <v>411</v>
      </c>
      <c r="BC1339" t="str">
        <f>"29-1123.00"</f>
        <v>29-1123.00</v>
      </c>
      <c r="BD1339" t="s">
        <v>412</v>
      </c>
      <c r="BE1339" t="s">
        <v>2907</v>
      </c>
      <c r="BF1339" t="s">
        <v>414</v>
      </c>
      <c r="BG1339">
        <v>3</v>
      </c>
      <c r="BH1339">
        <v>3</v>
      </c>
      <c r="BI1339" s="1">
        <v>44331</v>
      </c>
      <c r="BJ1339" s="1">
        <v>44695</v>
      </c>
      <c r="BK1339" s="1">
        <v>44331</v>
      </c>
      <c r="BL1339" s="1">
        <v>44695</v>
      </c>
      <c r="BM1339">
        <v>40</v>
      </c>
      <c r="BN1339">
        <v>0</v>
      </c>
      <c r="BO1339">
        <v>8</v>
      </c>
      <c r="BP1339">
        <v>8</v>
      </c>
      <c r="BQ1339">
        <v>8</v>
      </c>
      <c r="BR1339">
        <v>8</v>
      </c>
      <c r="BS1339">
        <v>5</v>
      </c>
      <c r="BT1339">
        <v>3</v>
      </c>
      <c r="BU1339" t="str">
        <f t="shared" si="71"/>
        <v>8:30 AM</v>
      </c>
      <c r="BV1339" t="str">
        <f t="shared" si="72"/>
        <v>5:30 PM</v>
      </c>
      <c r="BW1339" t="s">
        <v>415</v>
      </c>
      <c r="BX1339">
        <v>0</v>
      </c>
      <c r="BY1339">
        <v>0</v>
      </c>
      <c r="BZ1339" t="s">
        <v>111</v>
      </c>
      <c r="CA1339">
        <v>0</v>
      </c>
      <c r="CB1339" t="s">
        <v>1895</v>
      </c>
      <c r="CC1339" t="s">
        <v>1892</v>
      </c>
      <c r="CD1339" t="s">
        <v>1119</v>
      </c>
      <c r="CE1339" t="s">
        <v>116</v>
      </c>
      <c r="CF1339" t="s">
        <v>117</v>
      </c>
      <c r="CG1339">
        <v>96950</v>
      </c>
      <c r="CH1339" s="3">
        <v>43.18</v>
      </c>
      <c r="CI1339" s="3">
        <v>43.18</v>
      </c>
      <c r="CL1339" t="s">
        <v>132</v>
      </c>
      <c r="CN1339" t="s">
        <v>133</v>
      </c>
      <c r="CP1339" t="s">
        <v>111</v>
      </c>
      <c r="CQ1339" t="s">
        <v>134</v>
      </c>
      <c r="CR1339" t="s">
        <v>111</v>
      </c>
      <c r="CS1339" t="s">
        <v>111</v>
      </c>
      <c r="CT1339" t="s">
        <v>119</v>
      </c>
      <c r="CU1339" t="s">
        <v>134</v>
      </c>
      <c r="CV1339" t="s">
        <v>119</v>
      </c>
      <c r="CW1339" t="s">
        <v>1124</v>
      </c>
      <c r="CX1339">
        <v>16703236877</v>
      </c>
      <c r="CY1339" t="s">
        <v>419</v>
      </c>
      <c r="CZ1339" t="s">
        <v>119</v>
      </c>
      <c r="DA1339" t="s">
        <v>134</v>
      </c>
      <c r="DB1339" t="s">
        <v>111</v>
      </c>
    </row>
    <row r="1340" spans="1:106" ht="15" customHeight="1" x14ac:dyDescent="0.25">
      <c r="A1340" t="s">
        <v>7663</v>
      </c>
      <c r="B1340" t="s">
        <v>137</v>
      </c>
      <c r="C1340" s="1">
        <v>44232.117569444446</v>
      </c>
      <c r="D1340" s="1">
        <v>44270</v>
      </c>
      <c r="E1340" t="s">
        <v>110</v>
      </c>
      <c r="G1340" t="s">
        <v>111</v>
      </c>
      <c r="H1340" t="s">
        <v>111</v>
      </c>
      <c r="I1340" t="s">
        <v>111</v>
      </c>
      <c r="J1340" t="s">
        <v>1117</v>
      </c>
      <c r="K1340" t="s">
        <v>1118</v>
      </c>
      <c r="L1340" t="s">
        <v>1892</v>
      </c>
      <c r="M1340" t="s">
        <v>1119</v>
      </c>
      <c r="N1340" t="s">
        <v>116</v>
      </c>
      <c r="O1340" t="s">
        <v>117</v>
      </c>
      <c r="P1340">
        <v>96950</v>
      </c>
      <c r="Q1340" t="s">
        <v>118</v>
      </c>
      <c r="R1340" t="s">
        <v>119</v>
      </c>
      <c r="S1340">
        <v>16703236877</v>
      </c>
      <c r="U1340">
        <v>62161</v>
      </c>
      <c r="V1340" t="s">
        <v>120</v>
      </c>
      <c r="X1340" t="s">
        <v>405</v>
      </c>
      <c r="Y1340" t="s">
        <v>406</v>
      </c>
      <c r="Z1340" t="s">
        <v>407</v>
      </c>
      <c r="AA1340" t="s">
        <v>123</v>
      </c>
      <c r="AB1340" t="s">
        <v>408</v>
      </c>
      <c r="AD1340" t="s">
        <v>409</v>
      </c>
      <c r="AE1340" t="s">
        <v>410</v>
      </c>
      <c r="AF1340">
        <v>96931</v>
      </c>
      <c r="AG1340" t="s">
        <v>118</v>
      </c>
      <c r="AH1340" t="s">
        <v>119</v>
      </c>
      <c r="AI1340">
        <v>16716498746</v>
      </c>
      <c r="AJ1340">
        <v>203</v>
      </c>
      <c r="AK1340" t="s">
        <v>411</v>
      </c>
      <c r="BC1340" t="str">
        <f>"31-2021.00"</f>
        <v>31-2021.00</v>
      </c>
      <c r="BD1340" t="s">
        <v>4756</v>
      </c>
      <c r="BE1340" t="s">
        <v>7451</v>
      </c>
      <c r="BF1340" t="s">
        <v>7452</v>
      </c>
      <c r="BG1340">
        <v>4</v>
      </c>
      <c r="BH1340">
        <v>4</v>
      </c>
      <c r="BI1340" s="1">
        <v>44331</v>
      </c>
      <c r="BJ1340" s="1">
        <v>44695</v>
      </c>
      <c r="BK1340" s="1">
        <v>44331</v>
      </c>
      <c r="BL1340" s="1">
        <v>44695</v>
      </c>
      <c r="BM1340">
        <v>40</v>
      </c>
      <c r="BN1340">
        <v>0</v>
      </c>
      <c r="BO1340">
        <v>8</v>
      </c>
      <c r="BP1340">
        <v>8</v>
      </c>
      <c r="BQ1340">
        <v>8</v>
      </c>
      <c r="BR1340">
        <v>8</v>
      </c>
      <c r="BS1340">
        <v>5</v>
      </c>
      <c r="BT1340">
        <v>3</v>
      </c>
      <c r="BU1340" t="str">
        <f t="shared" si="71"/>
        <v>8:30 AM</v>
      </c>
      <c r="BV1340" t="str">
        <f t="shared" si="72"/>
        <v>5:30 PM</v>
      </c>
      <c r="BW1340" t="s">
        <v>349</v>
      </c>
      <c r="BX1340">
        <v>0</v>
      </c>
      <c r="BY1340">
        <v>0</v>
      </c>
      <c r="BZ1340" t="s">
        <v>111</v>
      </c>
      <c r="CA1340">
        <v>0</v>
      </c>
      <c r="CB1340" t="s">
        <v>4759</v>
      </c>
      <c r="CC1340" t="s">
        <v>1896</v>
      </c>
      <c r="CD1340" t="s">
        <v>1119</v>
      </c>
      <c r="CE1340" t="s">
        <v>116</v>
      </c>
      <c r="CF1340" t="s">
        <v>117</v>
      </c>
      <c r="CG1340">
        <v>96950</v>
      </c>
      <c r="CH1340" s="3">
        <v>19.98</v>
      </c>
      <c r="CI1340" s="3">
        <v>19.98</v>
      </c>
      <c r="CL1340" t="s">
        <v>132</v>
      </c>
      <c r="CN1340" t="s">
        <v>133</v>
      </c>
      <c r="CP1340" t="s">
        <v>111</v>
      </c>
      <c r="CQ1340" t="s">
        <v>134</v>
      </c>
      <c r="CR1340" t="s">
        <v>111</v>
      </c>
      <c r="CS1340" t="s">
        <v>111</v>
      </c>
      <c r="CT1340" t="s">
        <v>119</v>
      </c>
      <c r="CU1340" t="s">
        <v>134</v>
      </c>
      <c r="CV1340" t="s">
        <v>119</v>
      </c>
      <c r="CW1340" t="s">
        <v>1124</v>
      </c>
      <c r="CX1340">
        <v>16703236877</v>
      </c>
      <c r="CY1340" t="s">
        <v>419</v>
      </c>
      <c r="CZ1340" t="s">
        <v>119</v>
      </c>
      <c r="DA1340" t="s">
        <v>134</v>
      </c>
      <c r="DB1340" t="s">
        <v>111</v>
      </c>
    </row>
    <row r="1341" spans="1:106" ht="15" customHeight="1" x14ac:dyDescent="0.25">
      <c r="A1341" t="s">
        <v>4161</v>
      </c>
      <c r="B1341" t="s">
        <v>109</v>
      </c>
      <c r="C1341" s="1">
        <v>44232.120154861113</v>
      </c>
      <c r="D1341" s="1">
        <v>44245</v>
      </c>
      <c r="E1341" t="s">
        <v>110</v>
      </c>
      <c r="G1341" t="s">
        <v>111</v>
      </c>
      <c r="H1341" t="s">
        <v>111</v>
      </c>
      <c r="I1341" t="s">
        <v>111</v>
      </c>
      <c r="J1341" t="s">
        <v>1117</v>
      </c>
      <c r="K1341" t="s">
        <v>1118</v>
      </c>
      <c r="L1341" t="s">
        <v>1892</v>
      </c>
      <c r="M1341" t="s">
        <v>1119</v>
      </c>
      <c r="N1341" t="s">
        <v>116</v>
      </c>
      <c r="O1341" t="s">
        <v>117</v>
      </c>
      <c r="P1341">
        <v>96950</v>
      </c>
      <c r="Q1341" t="s">
        <v>118</v>
      </c>
      <c r="R1341" t="s">
        <v>119</v>
      </c>
      <c r="S1341">
        <v>16703236877</v>
      </c>
      <c r="U1341">
        <v>62161</v>
      </c>
      <c r="V1341" t="s">
        <v>120</v>
      </c>
      <c r="X1341" t="s">
        <v>405</v>
      </c>
      <c r="Y1341" t="s">
        <v>406</v>
      </c>
      <c r="Z1341" t="s">
        <v>407</v>
      </c>
      <c r="AA1341" t="s">
        <v>123</v>
      </c>
      <c r="AB1341" t="s">
        <v>408</v>
      </c>
      <c r="AD1341" t="s">
        <v>409</v>
      </c>
      <c r="AE1341" t="s">
        <v>410</v>
      </c>
      <c r="AF1341">
        <v>96931</v>
      </c>
      <c r="AG1341" t="s">
        <v>118</v>
      </c>
      <c r="AH1341" t="s">
        <v>119</v>
      </c>
      <c r="AI1341">
        <v>16716498746</v>
      </c>
      <c r="AJ1341">
        <v>203</v>
      </c>
      <c r="AK1341" t="s">
        <v>411</v>
      </c>
      <c r="BC1341" t="str">
        <f>"49-9071.00"</f>
        <v>49-9071.00</v>
      </c>
      <c r="BD1341" t="s">
        <v>125</v>
      </c>
      <c r="BE1341" t="s">
        <v>4162</v>
      </c>
      <c r="BF1341" t="s">
        <v>4163</v>
      </c>
      <c r="BG1341">
        <v>3</v>
      </c>
      <c r="BI1341" s="1">
        <v>44331</v>
      </c>
      <c r="BJ1341" s="1">
        <v>44695</v>
      </c>
      <c r="BM1341">
        <v>40</v>
      </c>
      <c r="BN1341">
        <v>0</v>
      </c>
      <c r="BO1341">
        <v>8</v>
      </c>
      <c r="BP1341">
        <v>8</v>
      </c>
      <c r="BQ1341">
        <v>8</v>
      </c>
      <c r="BR1341">
        <v>8</v>
      </c>
      <c r="BS1341">
        <v>5</v>
      </c>
      <c r="BT1341">
        <v>3</v>
      </c>
      <c r="BU1341" t="str">
        <f t="shared" si="71"/>
        <v>8:30 AM</v>
      </c>
      <c r="BV1341" t="str">
        <f t="shared" si="72"/>
        <v>5:30 PM</v>
      </c>
      <c r="BW1341" t="s">
        <v>128</v>
      </c>
      <c r="BX1341">
        <v>0</v>
      </c>
      <c r="BY1341">
        <v>6</v>
      </c>
      <c r="BZ1341" t="s">
        <v>111</v>
      </c>
      <c r="CA1341">
        <v>0</v>
      </c>
      <c r="CB1341" t="s">
        <v>3215</v>
      </c>
      <c r="CC1341" t="s">
        <v>1892</v>
      </c>
      <c r="CD1341" t="s">
        <v>403</v>
      </c>
      <c r="CE1341" t="s">
        <v>116</v>
      </c>
      <c r="CF1341" t="s">
        <v>117</v>
      </c>
      <c r="CG1341">
        <v>96950</v>
      </c>
      <c r="CH1341" s="3">
        <v>8.7100000000000009</v>
      </c>
      <c r="CI1341" s="3">
        <v>8.7100000000000009</v>
      </c>
      <c r="CJ1341" s="3">
        <v>13.06</v>
      </c>
      <c r="CK1341" s="3">
        <v>13.06</v>
      </c>
      <c r="CL1341" t="s">
        <v>132</v>
      </c>
      <c r="CN1341" t="s">
        <v>133</v>
      </c>
      <c r="CP1341" t="s">
        <v>111</v>
      </c>
      <c r="CQ1341" t="s">
        <v>134</v>
      </c>
      <c r="CR1341" t="s">
        <v>111</v>
      </c>
      <c r="CS1341" t="s">
        <v>134</v>
      </c>
      <c r="CT1341" t="s">
        <v>119</v>
      </c>
      <c r="CU1341" t="s">
        <v>134</v>
      </c>
      <c r="CV1341" t="s">
        <v>119</v>
      </c>
      <c r="CW1341" t="s">
        <v>1124</v>
      </c>
      <c r="CX1341">
        <v>16703236877</v>
      </c>
      <c r="CY1341" t="s">
        <v>419</v>
      </c>
      <c r="CZ1341" t="s">
        <v>119</v>
      </c>
      <c r="DA1341" t="s">
        <v>134</v>
      </c>
      <c r="DB1341" t="s">
        <v>111</v>
      </c>
    </row>
    <row r="1342" spans="1:106" ht="15" customHeight="1" x14ac:dyDescent="0.25">
      <c r="A1342" t="s">
        <v>1116</v>
      </c>
      <c r="B1342" t="s">
        <v>109</v>
      </c>
      <c r="C1342" s="1">
        <v>44232.119461574075</v>
      </c>
      <c r="D1342" s="1">
        <v>44279</v>
      </c>
      <c r="E1342" t="s">
        <v>110</v>
      </c>
      <c r="G1342" t="s">
        <v>111</v>
      </c>
      <c r="H1342" t="s">
        <v>111</v>
      </c>
      <c r="I1342" t="s">
        <v>111</v>
      </c>
      <c r="J1342" t="s">
        <v>1117</v>
      </c>
      <c r="K1342" t="s">
        <v>1118</v>
      </c>
      <c r="L1342" t="s">
        <v>402</v>
      </c>
      <c r="M1342" t="s">
        <v>1119</v>
      </c>
      <c r="N1342" t="s">
        <v>116</v>
      </c>
      <c r="O1342" t="s">
        <v>117</v>
      </c>
      <c r="P1342">
        <v>96950</v>
      </c>
      <c r="Q1342" t="s">
        <v>118</v>
      </c>
      <c r="R1342" t="s">
        <v>404</v>
      </c>
      <c r="S1342">
        <v>16703236877</v>
      </c>
      <c r="U1342">
        <v>62161</v>
      </c>
      <c r="V1342" t="s">
        <v>120</v>
      </c>
      <c r="X1342" t="s">
        <v>405</v>
      </c>
      <c r="Y1342" t="s">
        <v>406</v>
      </c>
      <c r="Z1342" t="s">
        <v>407</v>
      </c>
      <c r="AA1342" t="s">
        <v>123</v>
      </c>
      <c r="AB1342" t="s">
        <v>408</v>
      </c>
      <c r="AD1342" t="s">
        <v>409</v>
      </c>
      <c r="AE1342" t="s">
        <v>410</v>
      </c>
      <c r="AF1342">
        <v>96931</v>
      </c>
      <c r="AG1342" t="s">
        <v>118</v>
      </c>
      <c r="AH1342" t="s">
        <v>404</v>
      </c>
      <c r="AI1342">
        <v>16716498746</v>
      </c>
      <c r="AJ1342">
        <v>203</v>
      </c>
      <c r="AK1342" t="s">
        <v>411</v>
      </c>
      <c r="BC1342" t="str">
        <f>"49-9062.00"</f>
        <v>49-9062.00</v>
      </c>
      <c r="BD1342" t="s">
        <v>1120</v>
      </c>
      <c r="BE1342" t="s">
        <v>1121</v>
      </c>
      <c r="BF1342" t="s">
        <v>1122</v>
      </c>
      <c r="BG1342">
        <v>3</v>
      </c>
      <c r="BI1342" s="1">
        <v>44331</v>
      </c>
      <c r="BJ1342" s="1">
        <v>44695</v>
      </c>
      <c r="BM1342">
        <v>40</v>
      </c>
      <c r="BN1342">
        <v>0</v>
      </c>
      <c r="BO1342">
        <v>8</v>
      </c>
      <c r="BP1342">
        <v>8</v>
      </c>
      <c r="BQ1342">
        <v>8</v>
      </c>
      <c r="BR1342">
        <v>8</v>
      </c>
      <c r="BS1342">
        <v>5</v>
      </c>
      <c r="BT1342">
        <v>3</v>
      </c>
      <c r="BU1342" t="str">
        <f t="shared" si="71"/>
        <v>8:30 AM</v>
      </c>
      <c r="BV1342" t="str">
        <f t="shared" si="72"/>
        <v>5:30 PM</v>
      </c>
      <c r="BW1342" t="s">
        <v>128</v>
      </c>
      <c r="BX1342">
        <v>0</v>
      </c>
      <c r="BY1342">
        <v>6</v>
      </c>
      <c r="BZ1342" t="s">
        <v>111</v>
      </c>
      <c r="CA1342">
        <v>0</v>
      </c>
      <c r="CB1342" t="s">
        <v>1123</v>
      </c>
      <c r="CC1342" t="s">
        <v>402</v>
      </c>
      <c r="CD1342" t="s">
        <v>1119</v>
      </c>
      <c r="CE1342" t="s">
        <v>116</v>
      </c>
      <c r="CF1342" t="s">
        <v>117</v>
      </c>
      <c r="CG1342">
        <v>96950</v>
      </c>
      <c r="CH1342" s="3">
        <v>8.9</v>
      </c>
      <c r="CI1342" s="3">
        <v>8.9</v>
      </c>
      <c r="CJ1342" s="3">
        <v>13.35</v>
      </c>
      <c r="CK1342" s="3">
        <v>13.35</v>
      </c>
      <c r="CL1342" t="s">
        <v>132</v>
      </c>
      <c r="CN1342" t="s">
        <v>133</v>
      </c>
      <c r="CP1342" t="s">
        <v>111</v>
      </c>
      <c r="CQ1342" t="s">
        <v>134</v>
      </c>
      <c r="CR1342" t="s">
        <v>111</v>
      </c>
      <c r="CS1342" t="s">
        <v>134</v>
      </c>
      <c r="CT1342" t="s">
        <v>119</v>
      </c>
      <c r="CU1342" t="s">
        <v>134</v>
      </c>
      <c r="CV1342" t="s">
        <v>119</v>
      </c>
      <c r="CW1342" t="s">
        <v>1124</v>
      </c>
      <c r="CX1342">
        <v>16703236877</v>
      </c>
      <c r="CY1342" t="s">
        <v>419</v>
      </c>
      <c r="CZ1342" t="s">
        <v>119</v>
      </c>
      <c r="DA1342" t="s">
        <v>134</v>
      </c>
      <c r="DB1342" t="s">
        <v>111</v>
      </c>
    </row>
    <row r="1343" spans="1:106" ht="15" customHeight="1" x14ac:dyDescent="0.25">
      <c r="A1343" t="s">
        <v>9562</v>
      </c>
      <c r="B1343" t="s">
        <v>137</v>
      </c>
      <c r="C1343" s="1">
        <v>44232.118889120371</v>
      </c>
      <c r="D1343" s="1">
        <v>44278</v>
      </c>
      <c r="E1343" t="s">
        <v>110</v>
      </c>
      <c r="G1343" t="s">
        <v>111</v>
      </c>
      <c r="H1343" t="s">
        <v>111</v>
      </c>
      <c r="I1343" t="s">
        <v>111</v>
      </c>
      <c r="J1343" t="s">
        <v>1117</v>
      </c>
      <c r="K1343" t="s">
        <v>1118</v>
      </c>
      <c r="L1343" t="s">
        <v>1892</v>
      </c>
      <c r="M1343" t="s">
        <v>1119</v>
      </c>
      <c r="N1343" t="s">
        <v>116</v>
      </c>
      <c r="O1343" t="s">
        <v>117</v>
      </c>
      <c r="P1343">
        <v>96950</v>
      </c>
      <c r="Q1343" t="s">
        <v>118</v>
      </c>
      <c r="R1343" t="s">
        <v>119</v>
      </c>
      <c r="S1343">
        <v>16703236877</v>
      </c>
      <c r="U1343">
        <v>6216</v>
      </c>
      <c r="V1343" t="s">
        <v>120</v>
      </c>
      <c r="X1343" t="s">
        <v>405</v>
      </c>
      <c r="Y1343" t="s">
        <v>406</v>
      </c>
      <c r="Z1343" t="s">
        <v>407</v>
      </c>
      <c r="AA1343" t="s">
        <v>123</v>
      </c>
      <c r="AB1343" t="s">
        <v>1893</v>
      </c>
      <c r="AD1343" t="s">
        <v>409</v>
      </c>
      <c r="AE1343" t="s">
        <v>410</v>
      </c>
      <c r="AF1343">
        <v>96931</v>
      </c>
      <c r="AG1343" t="s">
        <v>118</v>
      </c>
      <c r="AH1343" t="s">
        <v>119</v>
      </c>
      <c r="AI1343">
        <v>16716498746</v>
      </c>
      <c r="AJ1343">
        <v>203</v>
      </c>
      <c r="AK1343" t="s">
        <v>411</v>
      </c>
      <c r="BC1343" t="str">
        <f>"31-1014.00"</f>
        <v>31-1014.00</v>
      </c>
      <c r="BD1343" t="s">
        <v>1978</v>
      </c>
      <c r="BE1343" t="s">
        <v>1979</v>
      </c>
      <c r="BF1343" t="s">
        <v>1980</v>
      </c>
      <c r="BG1343">
        <v>6</v>
      </c>
      <c r="BH1343">
        <v>6</v>
      </c>
      <c r="BI1343" s="1">
        <v>44331</v>
      </c>
      <c r="BJ1343" s="1">
        <v>44695</v>
      </c>
      <c r="BK1343" s="1">
        <v>44331</v>
      </c>
      <c r="BL1343" s="1">
        <v>44695</v>
      </c>
      <c r="BM1343">
        <v>40</v>
      </c>
      <c r="BN1343">
        <v>0</v>
      </c>
      <c r="BO1343">
        <v>8</v>
      </c>
      <c r="BP1343">
        <v>8</v>
      </c>
      <c r="BQ1343">
        <v>8</v>
      </c>
      <c r="BR1343">
        <v>8</v>
      </c>
      <c r="BS1343">
        <v>5</v>
      </c>
      <c r="BT1343">
        <v>3</v>
      </c>
      <c r="BU1343" t="str">
        <f t="shared" si="71"/>
        <v>8:30 AM</v>
      </c>
      <c r="BV1343" t="str">
        <f t="shared" si="72"/>
        <v>5:30 PM</v>
      </c>
      <c r="BW1343" t="s">
        <v>128</v>
      </c>
      <c r="BX1343">
        <v>0</v>
      </c>
      <c r="BY1343">
        <v>0</v>
      </c>
      <c r="BZ1343" t="s">
        <v>111</v>
      </c>
      <c r="CA1343">
        <v>0</v>
      </c>
      <c r="CB1343" t="s">
        <v>9311</v>
      </c>
      <c r="CC1343" t="s">
        <v>1892</v>
      </c>
      <c r="CD1343" t="s">
        <v>1119</v>
      </c>
      <c r="CE1343" t="s">
        <v>116</v>
      </c>
      <c r="CF1343" t="s">
        <v>117</v>
      </c>
      <c r="CG1343">
        <v>96950</v>
      </c>
      <c r="CH1343" s="3">
        <v>12.21</v>
      </c>
      <c r="CI1343" s="3">
        <v>12.21</v>
      </c>
      <c r="CJ1343" s="3">
        <v>18.309999999999999</v>
      </c>
      <c r="CK1343" s="3">
        <v>18.309999999999999</v>
      </c>
      <c r="CL1343" t="s">
        <v>132</v>
      </c>
      <c r="CN1343" t="s">
        <v>133</v>
      </c>
      <c r="CP1343" t="s">
        <v>111</v>
      </c>
      <c r="CQ1343" t="s">
        <v>134</v>
      </c>
      <c r="CR1343" t="s">
        <v>111</v>
      </c>
      <c r="CS1343" t="s">
        <v>134</v>
      </c>
      <c r="CT1343" t="s">
        <v>119</v>
      </c>
      <c r="CU1343" t="s">
        <v>134</v>
      </c>
      <c r="CV1343" t="s">
        <v>119</v>
      </c>
      <c r="CW1343" t="s">
        <v>1124</v>
      </c>
      <c r="CX1343">
        <v>16703236877</v>
      </c>
      <c r="CY1343" t="s">
        <v>419</v>
      </c>
      <c r="CZ1343" t="s">
        <v>119</v>
      </c>
      <c r="DA1343" t="s">
        <v>134</v>
      </c>
      <c r="DB1343" t="s">
        <v>111</v>
      </c>
    </row>
    <row r="1344" spans="1:106" ht="15" customHeight="1" x14ac:dyDescent="0.25">
      <c r="A1344" t="s">
        <v>3658</v>
      </c>
      <c r="B1344" t="s">
        <v>137</v>
      </c>
      <c r="C1344" s="1">
        <v>44232.120750347225</v>
      </c>
      <c r="D1344" s="1">
        <v>44278</v>
      </c>
      <c r="E1344" t="s">
        <v>110</v>
      </c>
      <c r="G1344" t="s">
        <v>111</v>
      </c>
      <c r="H1344" t="s">
        <v>111</v>
      </c>
      <c r="I1344" t="s">
        <v>111</v>
      </c>
      <c r="J1344" t="s">
        <v>1117</v>
      </c>
      <c r="K1344" t="s">
        <v>1118</v>
      </c>
      <c r="L1344" t="s">
        <v>1892</v>
      </c>
      <c r="M1344" t="s">
        <v>1119</v>
      </c>
      <c r="N1344" t="s">
        <v>116</v>
      </c>
      <c r="O1344" t="s">
        <v>117</v>
      </c>
      <c r="P1344">
        <v>96950</v>
      </c>
      <c r="Q1344" t="s">
        <v>118</v>
      </c>
      <c r="R1344" t="s">
        <v>119</v>
      </c>
      <c r="S1344">
        <v>16703236877</v>
      </c>
      <c r="U1344">
        <v>62161</v>
      </c>
      <c r="V1344" t="s">
        <v>120</v>
      </c>
      <c r="X1344" t="s">
        <v>405</v>
      </c>
      <c r="Y1344" t="s">
        <v>406</v>
      </c>
      <c r="Z1344" t="s">
        <v>407</v>
      </c>
      <c r="AA1344" t="s">
        <v>123</v>
      </c>
      <c r="AB1344" t="s">
        <v>408</v>
      </c>
      <c r="AD1344" t="s">
        <v>409</v>
      </c>
      <c r="AE1344" t="s">
        <v>410</v>
      </c>
      <c r="AF1344">
        <v>96931</v>
      </c>
      <c r="AG1344" t="s">
        <v>118</v>
      </c>
      <c r="AH1344" t="s">
        <v>119</v>
      </c>
      <c r="AI1344">
        <v>16716498746</v>
      </c>
      <c r="AJ1344">
        <v>203</v>
      </c>
      <c r="AK1344" t="s">
        <v>411</v>
      </c>
      <c r="BC1344" t="str">
        <f>"31-1011.00"</f>
        <v>31-1011.00</v>
      </c>
      <c r="BD1344" t="s">
        <v>3659</v>
      </c>
      <c r="BE1344" t="s">
        <v>3660</v>
      </c>
      <c r="BF1344" t="s">
        <v>3661</v>
      </c>
      <c r="BG1344">
        <v>6</v>
      </c>
      <c r="BH1344">
        <v>6</v>
      </c>
      <c r="BI1344" s="1">
        <v>44331</v>
      </c>
      <c r="BJ1344" s="1">
        <v>44695</v>
      </c>
      <c r="BK1344" s="1">
        <v>44331</v>
      </c>
      <c r="BL1344" s="1">
        <v>44695</v>
      </c>
      <c r="BM1344">
        <v>40</v>
      </c>
      <c r="BN1344">
        <v>0</v>
      </c>
      <c r="BO1344">
        <v>8</v>
      </c>
      <c r="BP1344">
        <v>8</v>
      </c>
      <c r="BQ1344">
        <v>8</v>
      </c>
      <c r="BR1344">
        <v>8</v>
      </c>
      <c r="BS1344">
        <v>5</v>
      </c>
      <c r="BT1344">
        <v>3</v>
      </c>
      <c r="BU1344" t="str">
        <f t="shared" si="71"/>
        <v>8:30 AM</v>
      </c>
      <c r="BV1344" t="str">
        <f t="shared" si="72"/>
        <v>5:30 PM</v>
      </c>
      <c r="BW1344" t="s">
        <v>128</v>
      </c>
      <c r="BX1344">
        <v>0</v>
      </c>
      <c r="BY1344">
        <v>6</v>
      </c>
      <c r="BZ1344" t="s">
        <v>111</v>
      </c>
      <c r="CA1344">
        <v>0</v>
      </c>
      <c r="CB1344" t="s">
        <v>3662</v>
      </c>
      <c r="CC1344" t="s">
        <v>1892</v>
      </c>
      <c r="CD1344" t="s">
        <v>1119</v>
      </c>
      <c r="CE1344" t="s">
        <v>116</v>
      </c>
      <c r="CF1344" t="s">
        <v>117</v>
      </c>
      <c r="CG1344">
        <v>96950</v>
      </c>
      <c r="CH1344" s="3">
        <v>12.21</v>
      </c>
      <c r="CI1344" s="3">
        <v>12.21</v>
      </c>
      <c r="CJ1344" s="3">
        <v>18.309999999999999</v>
      </c>
      <c r="CK1344" s="3">
        <v>18.309999999999999</v>
      </c>
      <c r="CL1344" t="s">
        <v>132</v>
      </c>
      <c r="CN1344" t="s">
        <v>133</v>
      </c>
      <c r="CP1344" t="s">
        <v>111</v>
      </c>
      <c r="CQ1344" t="s">
        <v>134</v>
      </c>
      <c r="CR1344" t="s">
        <v>111</v>
      </c>
      <c r="CS1344" t="s">
        <v>134</v>
      </c>
      <c r="CT1344" t="s">
        <v>119</v>
      </c>
      <c r="CU1344" t="s">
        <v>134</v>
      </c>
      <c r="CV1344" t="s">
        <v>119</v>
      </c>
      <c r="CW1344" t="s">
        <v>1124</v>
      </c>
      <c r="CX1344">
        <v>16713236877</v>
      </c>
      <c r="CY1344" t="s">
        <v>419</v>
      </c>
      <c r="CZ1344" t="s">
        <v>119</v>
      </c>
      <c r="DA1344" t="s">
        <v>134</v>
      </c>
      <c r="DB1344" t="s">
        <v>111</v>
      </c>
    </row>
    <row r="1345" spans="1:111" ht="15" customHeight="1" x14ac:dyDescent="0.25">
      <c r="A1345" t="s">
        <v>8368</v>
      </c>
      <c r="B1345" t="s">
        <v>109</v>
      </c>
      <c r="C1345" s="1">
        <v>44232.121308912036</v>
      </c>
      <c r="D1345" s="1">
        <v>44279</v>
      </c>
      <c r="E1345" t="s">
        <v>110</v>
      </c>
      <c r="G1345" t="s">
        <v>111</v>
      </c>
      <c r="H1345" t="s">
        <v>111</v>
      </c>
      <c r="I1345" t="s">
        <v>111</v>
      </c>
      <c r="J1345" t="s">
        <v>1117</v>
      </c>
      <c r="K1345" t="s">
        <v>1118</v>
      </c>
      <c r="L1345" t="s">
        <v>2084</v>
      </c>
      <c r="M1345" t="s">
        <v>1119</v>
      </c>
      <c r="N1345" t="s">
        <v>116</v>
      </c>
      <c r="O1345" t="s">
        <v>117</v>
      </c>
      <c r="P1345">
        <v>96950</v>
      </c>
      <c r="Q1345" t="s">
        <v>118</v>
      </c>
      <c r="R1345" t="s">
        <v>404</v>
      </c>
      <c r="S1345">
        <v>16703236877</v>
      </c>
      <c r="U1345">
        <v>62161</v>
      </c>
      <c r="V1345" t="s">
        <v>120</v>
      </c>
      <c r="X1345" t="s">
        <v>405</v>
      </c>
      <c r="Y1345" t="s">
        <v>406</v>
      </c>
      <c r="Z1345" t="s">
        <v>407</v>
      </c>
      <c r="AA1345" t="s">
        <v>123</v>
      </c>
      <c r="AB1345" t="s">
        <v>408</v>
      </c>
      <c r="AD1345" t="s">
        <v>409</v>
      </c>
      <c r="AE1345" t="s">
        <v>410</v>
      </c>
      <c r="AF1345">
        <v>96931</v>
      </c>
      <c r="AG1345" t="s">
        <v>118</v>
      </c>
      <c r="AH1345" t="s">
        <v>404</v>
      </c>
      <c r="AI1345">
        <v>16716498746</v>
      </c>
      <c r="AJ1345">
        <v>203</v>
      </c>
      <c r="AK1345" t="s">
        <v>411</v>
      </c>
      <c r="BC1345" t="str">
        <f>"43-1011.00"</f>
        <v>43-1011.00</v>
      </c>
      <c r="BD1345" t="s">
        <v>730</v>
      </c>
      <c r="BE1345" t="s">
        <v>8369</v>
      </c>
      <c r="BF1345" t="s">
        <v>8370</v>
      </c>
      <c r="BG1345">
        <v>1</v>
      </c>
      <c r="BI1345" s="1">
        <v>44331</v>
      </c>
      <c r="BJ1345" s="1">
        <v>44695</v>
      </c>
      <c r="BM1345">
        <v>40</v>
      </c>
      <c r="BN1345">
        <v>0</v>
      </c>
      <c r="BO1345">
        <v>8</v>
      </c>
      <c r="BP1345">
        <v>8</v>
      </c>
      <c r="BQ1345">
        <v>8</v>
      </c>
      <c r="BR1345">
        <v>8</v>
      </c>
      <c r="BS1345">
        <v>5</v>
      </c>
      <c r="BT1345">
        <v>3</v>
      </c>
      <c r="BU1345" t="str">
        <f t="shared" si="71"/>
        <v>8:30 AM</v>
      </c>
      <c r="BV1345" t="str">
        <f t="shared" si="72"/>
        <v>5:30 PM</v>
      </c>
      <c r="BW1345" t="s">
        <v>349</v>
      </c>
      <c r="BX1345">
        <v>0</v>
      </c>
      <c r="BY1345">
        <v>12</v>
      </c>
      <c r="BZ1345" t="s">
        <v>134</v>
      </c>
      <c r="CA1345">
        <v>3</v>
      </c>
      <c r="CB1345" t="s">
        <v>509</v>
      </c>
      <c r="CC1345" t="s">
        <v>402</v>
      </c>
      <c r="CD1345" t="s">
        <v>1119</v>
      </c>
      <c r="CE1345" t="s">
        <v>116</v>
      </c>
      <c r="CF1345" t="s">
        <v>117</v>
      </c>
      <c r="CG1345">
        <v>96950</v>
      </c>
      <c r="CH1345" s="3">
        <v>13.62</v>
      </c>
      <c r="CI1345" s="3">
        <v>13.62</v>
      </c>
      <c r="CL1345" t="s">
        <v>132</v>
      </c>
      <c r="CN1345" t="s">
        <v>133</v>
      </c>
      <c r="CP1345" t="s">
        <v>111</v>
      </c>
      <c r="CQ1345" t="s">
        <v>134</v>
      </c>
      <c r="CR1345" t="s">
        <v>111</v>
      </c>
      <c r="CS1345" t="s">
        <v>111</v>
      </c>
      <c r="CT1345" t="s">
        <v>119</v>
      </c>
      <c r="CU1345" t="s">
        <v>134</v>
      </c>
      <c r="CV1345" t="s">
        <v>119</v>
      </c>
      <c r="CW1345" t="s">
        <v>2582</v>
      </c>
      <c r="CX1345">
        <v>16703236877</v>
      </c>
      <c r="CY1345" t="s">
        <v>419</v>
      </c>
      <c r="CZ1345" t="s">
        <v>119</v>
      </c>
      <c r="DA1345" t="s">
        <v>134</v>
      </c>
      <c r="DB1345" t="s">
        <v>111</v>
      </c>
    </row>
    <row r="1346" spans="1:111" ht="15" customHeight="1" x14ac:dyDescent="0.25">
      <c r="A1346" t="s">
        <v>8187</v>
      </c>
      <c r="B1346" t="s">
        <v>137</v>
      </c>
      <c r="C1346" s="1">
        <v>44232.121885300927</v>
      </c>
      <c r="D1346" s="1">
        <v>44270</v>
      </c>
      <c r="E1346" t="s">
        <v>110</v>
      </c>
      <c r="G1346" t="s">
        <v>111</v>
      </c>
      <c r="H1346" t="s">
        <v>111</v>
      </c>
      <c r="I1346" t="s">
        <v>111</v>
      </c>
      <c r="J1346" t="s">
        <v>1117</v>
      </c>
      <c r="K1346" t="s">
        <v>1118</v>
      </c>
      <c r="L1346" t="s">
        <v>402</v>
      </c>
      <c r="M1346" t="s">
        <v>1119</v>
      </c>
      <c r="N1346" t="s">
        <v>116</v>
      </c>
      <c r="O1346" t="s">
        <v>117</v>
      </c>
      <c r="P1346">
        <v>96950</v>
      </c>
      <c r="Q1346" t="s">
        <v>118</v>
      </c>
      <c r="R1346" t="s">
        <v>404</v>
      </c>
      <c r="S1346">
        <v>16703236877</v>
      </c>
      <c r="U1346">
        <v>6216</v>
      </c>
      <c r="V1346" t="s">
        <v>120</v>
      </c>
      <c r="X1346" t="s">
        <v>405</v>
      </c>
      <c r="Y1346" t="s">
        <v>406</v>
      </c>
      <c r="Z1346" t="s">
        <v>407</v>
      </c>
      <c r="AA1346" t="s">
        <v>123</v>
      </c>
      <c r="AB1346" t="s">
        <v>408</v>
      </c>
      <c r="AD1346" t="s">
        <v>409</v>
      </c>
      <c r="AE1346" t="s">
        <v>410</v>
      </c>
      <c r="AF1346">
        <v>96950</v>
      </c>
      <c r="AG1346" t="s">
        <v>118</v>
      </c>
      <c r="AH1346" t="s">
        <v>404</v>
      </c>
      <c r="AI1346">
        <v>16716498746</v>
      </c>
      <c r="AJ1346">
        <v>203</v>
      </c>
      <c r="AK1346" t="s">
        <v>411</v>
      </c>
      <c r="BC1346" t="str">
        <f>"29-1128.00"</f>
        <v>29-1128.00</v>
      </c>
      <c r="BD1346" t="s">
        <v>4372</v>
      </c>
      <c r="BE1346" t="s">
        <v>5577</v>
      </c>
      <c r="BF1346" t="s">
        <v>4374</v>
      </c>
      <c r="BG1346">
        <v>4</v>
      </c>
      <c r="BH1346">
        <v>4</v>
      </c>
      <c r="BI1346" s="1">
        <v>44331</v>
      </c>
      <c r="BJ1346" s="1">
        <v>44695</v>
      </c>
      <c r="BK1346" s="1">
        <v>44331</v>
      </c>
      <c r="BL1346" s="1">
        <v>44695</v>
      </c>
      <c r="BM1346">
        <v>40</v>
      </c>
      <c r="BN1346">
        <v>0</v>
      </c>
      <c r="BO1346">
        <v>8</v>
      </c>
      <c r="BP1346">
        <v>8</v>
      </c>
      <c r="BQ1346">
        <v>8</v>
      </c>
      <c r="BR1346">
        <v>8</v>
      </c>
      <c r="BS1346">
        <v>5</v>
      </c>
      <c r="BT1346">
        <v>3</v>
      </c>
      <c r="BU1346" t="str">
        <f t="shared" si="71"/>
        <v>8:30 AM</v>
      </c>
      <c r="BV1346" t="str">
        <f t="shared" si="72"/>
        <v>5:30 PM</v>
      </c>
      <c r="BW1346" t="s">
        <v>415</v>
      </c>
      <c r="BX1346">
        <v>0</v>
      </c>
      <c r="BY1346">
        <v>0</v>
      </c>
      <c r="BZ1346" t="s">
        <v>111</v>
      </c>
      <c r="CA1346">
        <v>0</v>
      </c>
      <c r="CB1346" t="s">
        <v>4375</v>
      </c>
      <c r="CC1346" t="s">
        <v>402</v>
      </c>
      <c r="CD1346" t="s">
        <v>1119</v>
      </c>
      <c r="CE1346" t="s">
        <v>116</v>
      </c>
      <c r="CF1346" t="s">
        <v>117</v>
      </c>
      <c r="CG1346">
        <v>96950</v>
      </c>
      <c r="CH1346" s="3">
        <v>18.16</v>
      </c>
      <c r="CI1346" s="3">
        <v>18.16</v>
      </c>
      <c r="CL1346" t="s">
        <v>132</v>
      </c>
      <c r="CN1346" t="s">
        <v>133</v>
      </c>
      <c r="CP1346" t="s">
        <v>111</v>
      </c>
      <c r="CQ1346" t="s">
        <v>134</v>
      </c>
      <c r="CR1346" t="s">
        <v>111</v>
      </c>
      <c r="CS1346" t="s">
        <v>111</v>
      </c>
      <c r="CT1346" t="s">
        <v>119</v>
      </c>
      <c r="CU1346" t="s">
        <v>134</v>
      </c>
      <c r="CV1346" t="s">
        <v>119</v>
      </c>
      <c r="CW1346" t="s">
        <v>1124</v>
      </c>
      <c r="CX1346">
        <v>16703236877</v>
      </c>
      <c r="CY1346" t="s">
        <v>419</v>
      </c>
      <c r="CZ1346" t="s">
        <v>119</v>
      </c>
      <c r="DA1346" t="s">
        <v>134</v>
      </c>
      <c r="DB1346" t="s">
        <v>111</v>
      </c>
    </row>
    <row r="1347" spans="1:111" ht="15" customHeight="1" x14ac:dyDescent="0.25">
      <c r="A1347" t="s">
        <v>2579</v>
      </c>
      <c r="B1347" t="s">
        <v>109</v>
      </c>
      <c r="C1347" s="1">
        <v>44232.12309212963</v>
      </c>
      <c r="D1347" s="1">
        <v>44278</v>
      </c>
      <c r="E1347" t="s">
        <v>110</v>
      </c>
      <c r="G1347" t="s">
        <v>111</v>
      </c>
      <c r="H1347" t="s">
        <v>111</v>
      </c>
      <c r="I1347" t="s">
        <v>111</v>
      </c>
      <c r="J1347" t="s">
        <v>1117</v>
      </c>
      <c r="K1347" t="s">
        <v>1118</v>
      </c>
      <c r="L1347" t="s">
        <v>2580</v>
      </c>
      <c r="M1347" t="s">
        <v>1119</v>
      </c>
      <c r="N1347" t="s">
        <v>116</v>
      </c>
      <c r="O1347" t="s">
        <v>117</v>
      </c>
      <c r="P1347">
        <v>96950</v>
      </c>
      <c r="Q1347" t="s">
        <v>118</v>
      </c>
      <c r="R1347" t="s">
        <v>404</v>
      </c>
      <c r="S1347">
        <v>16703236877</v>
      </c>
      <c r="U1347">
        <v>62161</v>
      </c>
      <c r="V1347" t="s">
        <v>120</v>
      </c>
      <c r="X1347" t="s">
        <v>405</v>
      </c>
      <c r="Y1347" t="s">
        <v>406</v>
      </c>
      <c r="Z1347" t="s">
        <v>407</v>
      </c>
      <c r="AA1347" t="s">
        <v>123</v>
      </c>
      <c r="AB1347" t="s">
        <v>408</v>
      </c>
      <c r="AD1347" t="s">
        <v>409</v>
      </c>
      <c r="AE1347" t="s">
        <v>410</v>
      </c>
      <c r="AF1347">
        <v>96931</v>
      </c>
      <c r="AG1347" t="s">
        <v>118</v>
      </c>
      <c r="AH1347" t="s">
        <v>404</v>
      </c>
      <c r="AI1347">
        <v>16716498746</v>
      </c>
      <c r="AJ1347">
        <v>203</v>
      </c>
      <c r="AK1347" t="s">
        <v>411</v>
      </c>
      <c r="BC1347" t="str">
        <f>"43-3031.00"</f>
        <v>43-3031.00</v>
      </c>
      <c r="BD1347" t="s">
        <v>176</v>
      </c>
      <c r="BE1347" t="s">
        <v>2581</v>
      </c>
      <c r="BF1347" t="s">
        <v>2074</v>
      </c>
      <c r="BG1347">
        <v>3</v>
      </c>
      <c r="BI1347" s="1">
        <v>44331</v>
      </c>
      <c r="BJ1347" s="1">
        <v>44695</v>
      </c>
      <c r="BM1347">
        <v>40</v>
      </c>
      <c r="BN1347">
        <v>0</v>
      </c>
      <c r="BO1347">
        <v>8</v>
      </c>
      <c r="BP1347">
        <v>8</v>
      </c>
      <c r="BQ1347">
        <v>8</v>
      </c>
      <c r="BR1347">
        <v>8</v>
      </c>
      <c r="BS1347">
        <v>5</v>
      </c>
      <c r="BT1347">
        <v>3</v>
      </c>
      <c r="BU1347" t="str">
        <f t="shared" si="71"/>
        <v>8:30 AM</v>
      </c>
      <c r="BV1347" t="str">
        <f t="shared" si="72"/>
        <v>5:30 PM</v>
      </c>
      <c r="BW1347" t="s">
        <v>162</v>
      </c>
      <c r="BX1347">
        <v>0</v>
      </c>
      <c r="BY1347">
        <v>12</v>
      </c>
      <c r="BZ1347" t="s">
        <v>111</v>
      </c>
      <c r="CA1347">
        <v>0</v>
      </c>
      <c r="CB1347" t="s">
        <v>1243</v>
      </c>
      <c r="CC1347" t="s">
        <v>402</v>
      </c>
      <c r="CD1347" t="s">
        <v>1119</v>
      </c>
      <c r="CE1347" t="s">
        <v>116</v>
      </c>
      <c r="CF1347" t="s">
        <v>117</v>
      </c>
      <c r="CG1347">
        <v>96950</v>
      </c>
      <c r="CH1347" s="3">
        <v>9.49</v>
      </c>
      <c r="CI1347" s="3">
        <v>9.49</v>
      </c>
      <c r="CJ1347" s="3">
        <v>14.23</v>
      </c>
      <c r="CK1347" s="3">
        <v>14.23</v>
      </c>
      <c r="CL1347" t="s">
        <v>132</v>
      </c>
      <c r="CN1347" t="s">
        <v>133</v>
      </c>
      <c r="CP1347" t="s">
        <v>111</v>
      </c>
      <c r="CQ1347" t="s">
        <v>134</v>
      </c>
      <c r="CR1347" t="s">
        <v>111</v>
      </c>
      <c r="CS1347" t="s">
        <v>134</v>
      </c>
      <c r="CT1347" t="s">
        <v>119</v>
      </c>
      <c r="CU1347" t="s">
        <v>134</v>
      </c>
      <c r="CV1347" t="s">
        <v>119</v>
      </c>
      <c r="CW1347" t="s">
        <v>2582</v>
      </c>
      <c r="CX1347">
        <v>16703236877</v>
      </c>
      <c r="CY1347" t="s">
        <v>419</v>
      </c>
      <c r="CZ1347" t="s">
        <v>119</v>
      </c>
      <c r="DA1347" t="s">
        <v>134</v>
      </c>
      <c r="DB1347" t="s">
        <v>111</v>
      </c>
    </row>
    <row r="1348" spans="1:111" ht="15" customHeight="1" x14ac:dyDescent="0.25">
      <c r="A1348" t="s">
        <v>7514</v>
      </c>
      <c r="B1348" t="s">
        <v>109</v>
      </c>
      <c r="C1348" s="1">
        <v>44232.122561689815</v>
      </c>
      <c r="D1348" s="1">
        <v>44245</v>
      </c>
      <c r="E1348" t="s">
        <v>110</v>
      </c>
      <c r="G1348" t="s">
        <v>111</v>
      </c>
      <c r="H1348" t="s">
        <v>111</v>
      </c>
      <c r="I1348" t="s">
        <v>111</v>
      </c>
      <c r="J1348" t="s">
        <v>1117</v>
      </c>
      <c r="K1348" t="s">
        <v>1118</v>
      </c>
      <c r="L1348" t="s">
        <v>402</v>
      </c>
      <c r="M1348" t="s">
        <v>1119</v>
      </c>
      <c r="N1348" t="s">
        <v>116</v>
      </c>
      <c r="O1348" t="s">
        <v>117</v>
      </c>
      <c r="P1348">
        <v>96950</v>
      </c>
      <c r="Q1348" t="s">
        <v>118</v>
      </c>
      <c r="R1348" t="s">
        <v>404</v>
      </c>
      <c r="S1348">
        <v>16703236877</v>
      </c>
      <c r="U1348">
        <v>62161</v>
      </c>
      <c r="V1348" t="s">
        <v>120</v>
      </c>
      <c r="X1348" t="s">
        <v>405</v>
      </c>
      <c r="Y1348" t="s">
        <v>406</v>
      </c>
      <c r="Z1348" t="s">
        <v>407</v>
      </c>
      <c r="AA1348" t="s">
        <v>123</v>
      </c>
      <c r="AB1348" t="s">
        <v>408</v>
      </c>
      <c r="AC1348" t="s">
        <v>2079</v>
      </c>
      <c r="AD1348" t="s">
        <v>409</v>
      </c>
      <c r="AE1348" t="s">
        <v>410</v>
      </c>
      <c r="AF1348">
        <v>96931</v>
      </c>
      <c r="AG1348" t="s">
        <v>118</v>
      </c>
      <c r="AH1348" t="s">
        <v>404</v>
      </c>
      <c r="AI1348">
        <v>16716498746</v>
      </c>
      <c r="AJ1348">
        <v>203</v>
      </c>
      <c r="AK1348" t="s">
        <v>411</v>
      </c>
      <c r="BC1348" t="str">
        <f>"21-1021.00"</f>
        <v>21-1021.00</v>
      </c>
      <c r="BD1348" t="s">
        <v>2080</v>
      </c>
      <c r="BE1348" t="s">
        <v>2081</v>
      </c>
      <c r="BF1348" t="s">
        <v>2082</v>
      </c>
      <c r="BG1348">
        <v>2</v>
      </c>
      <c r="BI1348" s="1">
        <v>44331</v>
      </c>
      <c r="BJ1348" s="1">
        <v>44695</v>
      </c>
      <c r="BM1348">
        <v>40</v>
      </c>
      <c r="BN1348">
        <v>0</v>
      </c>
      <c r="BO1348">
        <v>8</v>
      </c>
      <c r="BP1348">
        <v>8</v>
      </c>
      <c r="BQ1348">
        <v>8</v>
      </c>
      <c r="BR1348">
        <v>8</v>
      </c>
      <c r="BS1348">
        <v>5</v>
      </c>
      <c r="BT1348">
        <v>3</v>
      </c>
      <c r="BU1348" t="str">
        <f t="shared" si="71"/>
        <v>8:30 AM</v>
      </c>
      <c r="BV1348" t="str">
        <f t="shared" si="72"/>
        <v>5:30 PM</v>
      </c>
      <c r="BW1348" t="s">
        <v>349</v>
      </c>
      <c r="BX1348">
        <v>0</v>
      </c>
      <c r="BY1348">
        <v>6</v>
      </c>
      <c r="BZ1348" t="s">
        <v>111</v>
      </c>
      <c r="CA1348">
        <v>0</v>
      </c>
      <c r="CB1348" s="2" t="s">
        <v>7515</v>
      </c>
      <c r="CC1348" t="s">
        <v>2084</v>
      </c>
      <c r="CD1348" t="s">
        <v>1119</v>
      </c>
      <c r="CE1348" t="s">
        <v>116</v>
      </c>
      <c r="CF1348" t="s">
        <v>117</v>
      </c>
      <c r="CG1348">
        <v>96950</v>
      </c>
      <c r="CH1348" s="3">
        <v>13.53</v>
      </c>
      <c r="CI1348" s="3">
        <v>13.53</v>
      </c>
      <c r="CL1348" t="s">
        <v>132</v>
      </c>
      <c r="CN1348" t="s">
        <v>133</v>
      </c>
      <c r="CP1348" t="s">
        <v>111</v>
      </c>
      <c r="CQ1348" t="s">
        <v>134</v>
      </c>
      <c r="CR1348" t="s">
        <v>111</v>
      </c>
      <c r="CS1348" t="s">
        <v>111</v>
      </c>
      <c r="CT1348" t="s">
        <v>119</v>
      </c>
      <c r="CU1348" t="s">
        <v>134</v>
      </c>
      <c r="CV1348" t="s">
        <v>119</v>
      </c>
      <c r="CW1348" t="s">
        <v>2582</v>
      </c>
      <c r="CX1348">
        <v>16703236877</v>
      </c>
      <c r="CY1348" t="s">
        <v>419</v>
      </c>
      <c r="CZ1348" t="s">
        <v>119</v>
      </c>
      <c r="DA1348" t="s">
        <v>134</v>
      </c>
      <c r="DB1348" t="s">
        <v>111</v>
      </c>
    </row>
    <row r="1349" spans="1:111" ht="15" customHeight="1" x14ac:dyDescent="0.25">
      <c r="A1349" t="s">
        <v>5249</v>
      </c>
      <c r="B1349" t="s">
        <v>109</v>
      </c>
      <c r="C1349" s="1">
        <v>44232.123696875002</v>
      </c>
      <c r="D1349" s="1">
        <v>44245</v>
      </c>
      <c r="E1349" t="s">
        <v>110</v>
      </c>
      <c r="G1349" t="s">
        <v>111</v>
      </c>
      <c r="H1349" t="s">
        <v>111</v>
      </c>
      <c r="I1349" t="s">
        <v>111</v>
      </c>
      <c r="J1349" t="s">
        <v>3212</v>
      </c>
      <c r="K1349" t="s">
        <v>401</v>
      </c>
      <c r="L1349" t="s">
        <v>1892</v>
      </c>
      <c r="M1349" t="s">
        <v>403</v>
      </c>
      <c r="N1349" t="s">
        <v>116</v>
      </c>
      <c r="O1349" t="s">
        <v>117</v>
      </c>
      <c r="P1349">
        <v>96950</v>
      </c>
      <c r="Q1349" t="s">
        <v>118</v>
      </c>
      <c r="R1349" t="s">
        <v>119</v>
      </c>
      <c r="S1349">
        <v>16703236877</v>
      </c>
      <c r="U1349">
        <v>62161</v>
      </c>
      <c r="V1349" t="s">
        <v>120</v>
      </c>
      <c r="X1349" t="s">
        <v>405</v>
      </c>
      <c r="Y1349" t="s">
        <v>406</v>
      </c>
      <c r="Z1349" t="s">
        <v>407</v>
      </c>
      <c r="AA1349" t="s">
        <v>123</v>
      </c>
      <c r="AB1349" t="s">
        <v>408</v>
      </c>
      <c r="AD1349" t="s">
        <v>409</v>
      </c>
      <c r="AE1349" t="s">
        <v>410</v>
      </c>
      <c r="AF1349">
        <v>96931</v>
      </c>
      <c r="AG1349" t="s">
        <v>118</v>
      </c>
      <c r="AH1349" t="s">
        <v>119</v>
      </c>
      <c r="AI1349">
        <v>16716498746</v>
      </c>
      <c r="AJ1349">
        <v>203</v>
      </c>
      <c r="AK1349" t="s">
        <v>411</v>
      </c>
      <c r="BC1349" t="str">
        <f>"49-9071.00"</f>
        <v>49-9071.00</v>
      </c>
      <c r="BD1349" t="s">
        <v>125</v>
      </c>
      <c r="BE1349" t="s">
        <v>3213</v>
      </c>
      <c r="BF1349" t="s">
        <v>5250</v>
      </c>
      <c r="BG1349">
        <v>3</v>
      </c>
      <c r="BI1349" s="1">
        <v>44331</v>
      </c>
      <c r="BJ1349" s="1">
        <v>44695</v>
      </c>
      <c r="BM1349">
        <v>40</v>
      </c>
      <c r="BN1349">
        <v>0</v>
      </c>
      <c r="BO1349">
        <v>8</v>
      </c>
      <c r="BP1349">
        <v>8</v>
      </c>
      <c r="BQ1349">
        <v>8</v>
      </c>
      <c r="BR1349">
        <v>8</v>
      </c>
      <c r="BS1349">
        <v>5</v>
      </c>
      <c r="BT1349">
        <v>3</v>
      </c>
      <c r="BU1349" t="str">
        <f t="shared" si="71"/>
        <v>8:30 AM</v>
      </c>
      <c r="BV1349" t="str">
        <f t="shared" si="72"/>
        <v>5:30 PM</v>
      </c>
      <c r="BW1349" t="s">
        <v>128</v>
      </c>
      <c r="BX1349">
        <v>0</v>
      </c>
      <c r="BY1349">
        <v>6</v>
      </c>
      <c r="BZ1349" t="s">
        <v>111</v>
      </c>
      <c r="CA1349">
        <v>0</v>
      </c>
      <c r="CB1349" t="s">
        <v>3215</v>
      </c>
      <c r="CC1349" t="s">
        <v>1892</v>
      </c>
      <c r="CD1349" t="s">
        <v>403</v>
      </c>
      <c r="CE1349" t="s">
        <v>116</v>
      </c>
      <c r="CF1349" t="s">
        <v>117</v>
      </c>
      <c r="CG1349">
        <v>96950</v>
      </c>
      <c r="CH1349" s="3">
        <v>8.7100000000000009</v>
      </c>
      <c r="CI1349" s="3">
        <v>8.7100000000000009</v>
      </c>
      <c r="CJ1349" s="3">
        <v>13.06</v>
      </c>
      <c r="CK1349" s="3">
        <v>13.06</v>
      </c>
      <c r="CL1349" t="s">
        <v>132</v>
      </c>
      <c r="CN1349" t="s">
        <v>133</v>
      </c>
      <c r="CP1349" t="s">
        <v>111</v>
      </c>
      <c r="CQ1349" t="s">
        <v>134</v>
      </c>
      <c r="CR1349" t="s">
        <v>111</v>
      </c>
      <c r="CS1349" t="s">
        <v>134</v>
      </c>
      <c r="CT1349" t="s">
        <v>119</v>
      </c>
      <c r="CU1349" t="s">
        <v>134</v>
      </c>
      <c r="CV1349" t="s">
        <v>119</v>
      </c>
      <c r="CW1349" t="s">
        <v>2085</v>
      </c>
      <c r="CX1349">
        <v>16703236877</v>
      </c>
      <c r="CY1349" t="s">
        <v>419</v>
      </c>
      <c r="CZ1349" t="s">
        <v>119</v>
      </c>
      <c r="DA1349" t="s">
        <v>134</v>
      </c>
      <c r="DB1349" t="s">
        <v>111</v>
      </c>
    </row>
    <row r="1350" spans="1:111" ht="15" customHeight="1" x14ac:dyDescent="0.25">
      <c r="A1350" t="s">
        <v>6440</v>
      </c>
      <c r="B1350" t="s">
        <v>137</v>
      </c>
      <c r="C1350" s="1">
        <v>44234.734642013886</v>
      </c>
      <c r="D1350" s="1">
        <v>44267</v>
      </c>
      <c r="E1350" t="s">
        <v>138</v>
      </c>
      <c r="F1350" s="1">
        <v>44390.833333333336</v>
      </c>
      <c r="G1350" t="s">
        <v>111</v>
      </c>
      <c r="H1350" t="s">
        <v>111</v>
      </c>
      <c r="I1350" t="s">
        <v>111</v>
      </c>
      <c r="J1350" t="s">
        <v>6441</v>
      </c>
      <c r="K1350" t="s">
        <v>6441</v>
      </c>
      <c r="L1350" t="s">
        <v>6442</v>
      </c>
      <c r="M1350" t="s">
        <v>6443</v>
      </c>
      <c r="N1350" t="s">
        <v>116</v>
      </c>
      <c r="O1350" t="s">
        <v>117</v>
      </c>
      <c r="P1350">
        <v>96950</v>
      </c>
      <c r="Q1350" t="s">
        <v>118</v>
      </c>
      <c r="R1350" t="s">
        <v>119</v>
      </c>
      <c r="S1350">
        <v>16702355004</v>
      </c>
      <c r="U1350">
        <v>44413</v>
      </c>
      <c r="V1350" t="s">
        <v>120</v>
      </c>
      <c r="X1350" t="s">
        <v>709</v>
      </c>
      <c r="Y1350" t="s">
        <v>6444</v>
      </c>
      <c r="Z1350" t="s">
        <v>6134</v>
      </c>
      <c r="AA1350" t="s">
        <v>123</v>
      </c>
      <c r="AB1350" t="s">
        <v>6442</v>
      </c>
      <c r="AC1350" t="s">
        <v>6443</v>
      </c>
      <c r="AD1350" t="s">
        <v>116</v>
      </c>
      <c r="AE1350" t="s">
        <v>117</v>
      </c>
      <c r="AF1350">
        <v>96950</v>
      </c>
      <c r="AG1350" t="s">
        <v>118</v>
      </c>
      <c r="AH1350" t="s">
        <v>119</v>
      </c>
      <c r="AI1350">
        <v>16702355004</v>
      </c>
      <c r="AK1350" t="s">
        <v>6445</v>
      </c>
      <c r="BC1350" t="str">
        <f>"49-3023.01"</f>
        <v>49-3023.01</v>
      </c>
      <c r="BD1350" t="s">
        <v>451</v>
      </c>
      <c r="BE1350" t="s">
        <v>6446</v>
      </c>
      <c r="BF1350" t="s">
        <v>5491</v>
      </c>
      <c r="BG1350">
        <v>4</v>
      </c>
      <c r="BH1350">
        <v>4</v>
      </c>
      <c r="BI1350" s="1">
        <v>44392</v>
      </c>
      <c r="BJ1350" s="1">
        <v>44756</v>
      </c>
      <c r="BK1350" s="1">
        <v>44392</v>
      </c>
      <c r="BL1350" s="1">
        <v>44756</v>
      </c>
      <c r="BM1350">
        <v>35</v>
      </c>
      <c r="BN1350">
        <v>0</v>
      </c>
      <c r="BO1350">
        <v>6</v>
      </c>
      <c r="BP1350">
        <v>6</v>
      </c>
      <c r="BQ1350">
        <v>6</v>
      </c>
      <c r="BR1350">
        <v>6</v>
      </c>
      <c r="BS1350">
        <v>6</v>
      </c>
      <c r="BT1350">
        <v>5</v>
      </c>
      <c r="BU1350" t="str">
        <f>"8:00 AM"</f>
        <v>8:00 AM</v>
      </c>
      <c r="BV1350" t="str">
        <f>"5:00 PM"</f>
        <v>5:00 PM</v>
      </c>
      <c r="BW1350" t="s">
        <v>128</v>
      </c>
      <c r="BX1350">
        <v>0</v>
      </c>
      <c r="BY1350">
        <v>24</v>
      </c>
      <c r="BZ1350" t="s">
        <v>111</v>
      </c>
      <c r="CA1350">
        <v>0</v>
      </c>
      <c r="CB1350" s="2" t="s">
        <v>6447</v>
      </c>
      <c r="CC1350" t="s">
        <v>6448</v>
      </c>
      <c r="CD1350" t="s">
        <v>6449</v>
      </c>
      <c r="CE1350" t="s">
        <v>154</v>
      </c>
      <c r="CF1350" t="s">
        <v>117</v>
      </c>
      <c r="CG1350">
        <v>96950</v>
      </c>
      <c r="CH1350" s="3">
        <v>8.75</v>
      </c>
      <c r="CI1350" s="3">
        <v>8.75</v>
      </c>
      <c r="CJ1350" s="3">
        <v>13.13</v>
      </c>
      <c r="CK1350" s="3">
        <v>13.13</v>
      </c>
      <c r="CL1350" t="s">
        <v>132</v>
      </c>
      <c r="CM1350" t="s">
        <v>119</v>
      </c>
      <c r="CN1350" t="s">
        <v>133</v>
      </c>
      <c r="CP1350" t="s">
        <v>111</v>
      </c>
      <c r="CQ1350" t="s">
        <v>134</v>
      </c>
      <c r="CR1350" t="s">
        <v>111</v>
      </c>
      <c r="CS1350" t="s">
        <v>134</v>
      </c>
      <c r="CT1350" t="s">
        <v>119</v>
      </c>
      <c r="CU1350" t="s">
        <v>134</v>
      </c>
      <c r="CV1350" t="s">
        <v>119</v>
      </c>
      <c r="CW1350" t="s">
        <v>6450</v>
      </c>
      <c r="CX1350">
        <v>16702357843</v>
      </c>
      <c r="CY1350" t="s">
        <v>6451</v>
      </c>
      <c r="CZ1350" t="s">
        <v>119</v>
      </c>
      <c r="DA1350" t="s">
        <v>134</v>
      </c>
      <c r="DB1350" t="s">
        <v>111</v>
      </c>
    </row>
    <row r="1351" spans="1:111" ht="15" customHeight="1" x14ac:dyDescent="0.25">
      <c r="A1351" t="s">
        <v>1414</v>
      </c>
      <c r="B1351" t="s">
        <v>109</v>
      </c>
      <c r="C1351" s="1">
        <v>44234.817687962961</v>
      </c>
      <c r="D1351" s="1">
        <v>44270</v>
      </c>
      <c r="E1351" t="s">
        <v>138</v>
      </c>
      <c r="F1351" s="1">
        <v>44285.833333333336</v>
      </c>
      <c r="G1351" t="s">
        <v>111</v>
      </c>
      <c r="H1351" t="s">
        <v>111</v>
      </c>
      <c r="I1351" t="s">
        <v>111</v>
      </c>
      <c r="J1351" t="s">
        <v>1415</v>
      </c>
      <c r="K1351" t="s">
        <v>1416</v>
      </c>
      <c r="L1351" t="s">
        <v>1417</v>
      </c>
      <c r="M1351" t="s">
        <v>1418</v>
      </c>
      <c r="N1351" t="s">
        <v>116</v>
      </c>
      <c r="O1351" t="s">
        <v>117</v>
      </c>
      <c r="P1351">
        <v>96950</v>
      </c>
      <c r="Q1351" t="s">
        <v>118</v>
      </c>
      <c r="S1351">
        <v>16702343977</v>
      </c>
      <c r="U1351">
        <v>811111</v>
      </c>
      <c r="V1351" t="s">
        <v>120</v>
      </c>
      <c r="X1351" t="s">
        <v>121</v>
      </c>
      <c r="Y1351" t="s">
        <v>1419</v>
      </c>
      <c r="AA1351" t="s">
        <v>123</v>
      </c>
      <c r="AB1351" t="s">
        <v>1417</v>
      </c>
      <c r="AD1351" t="s">
        <v>116</v>
      </c>
      <c r="AE1351" t="s">
        <v>117</v>
      </c>
      <c r="AF1351">
        <v>96950</v>
      </c>
      <c r="AG1351" t="s">
        <v>118</v>
      </c>
      <c r="AI1351">
        <v>16702343977</v>
      </c>
      <c r="AK1351" t="s">
        <v>1420</v>
      </c>
      <c r="BC1351" t="str">
        <f>"51-9122.00"</f>
        <v>51-9122.00</v>
      </c>
      <c r="BD1351" t="s">
        <v>1421</v>
      </c>
      <c r="BE1351" t="s">
        <v>1422</v>
      </c>
      <c r="BF1351" t="s">
        <v>1423</v>
      </c>
      <c r="BG1351">
        <v>1</v>
      </c>
      <c r="BI1351" s="1">
        <v>44287</v>
      </c>
      <c r="BJ1351" s="1">
        <v>44651</v>
      </c>
      <c r="BM1351">
        <v>40</v>
      </c>
      <c r="BN1351">
        <v>0</v>
      </c>
      <c r="BO1351">
        <v>8</v>
      </c>
      <c r="BP1351">
        <v>8</v>
      </c>
      <c r="BQ1351">
        <v>8</v>
      </c>
      <c r="BR1351">
        <v>8</v>
      </c>
      <c r="BS1351">
        <v>8</v>
      </c>
      <c r="BT1351">
        <v>0</v>
      </c>
      <c r="BU1351" t="str">
        <f>"8:00 AM"</f>
        <v>8:00 AM</v>
      </c>
      <c r="BV1351" t="str">
        <f>"5:00 PM"</f>
        <v>5:00 PM</v>
      </c>
      <c r="BW1351" t="s">
        <v>128</v>
      </c>
      <c r="BX1351">
        <v>0</v>
      </c>
      <c r="BY1351">
        <v>3</v>
      </c>
      <c r="BZ1351" t="s">
        <v>111</v>
      </c>
      <c r="CA1351">
        <v>0</v>
      </c>
      <c r="CB1351" t="s">
        <v>1424</v>
      </c>
      <c r="CC1351" t="s">
        <v>1425</v>
      </c>
      <c r="CD1351" t="s">
        <v>1418</v>
      </c>
      <c r="CE1351" t="s">
        <v>260</v>
      </c>
      <c r="CF1351" t="s">
        <v>117</v>
      </c>
      <c r="CG1351">
        <v>96950</v>
      </c>
      <c r="CH1351" s="3">
        <v>12.52</v>
      </c>
      <c r="CI1351" s="3">
        <v>12.52</v>
      </c>
      <c r="CJ1351" s="3">
        <v>18.78</v>
      </c>
      <c r="CK1351" s="3">
        <v>18.78</v>
      </c>
      <c r="CL1351" t="s">
        <v>132</v>
      </c>
      <c r="CN1351" t="s">
        <v>133</v>
      </c>
      <c r="CP1351" t="s">
        <v>111</v>
      </c>
      <c r="CQ1351" t="s">
        <v>134</v>
      </c>
      <c r="CR1351" t="s">
        <v>111</v>
      </c>
      <c r="CS1351" t="s">
        <v>111</v>
      </c>
      <c r="CT1351" t="s">
        <v>119</v>
      </c>
      <c r="CU1351" t="s">
        <v>134</v>
      </c>
      <c r="CV1351" t="s">
        <v>119</v>
      </c>
      <c r="CW1351" t="s">
        <v>1426</v>
      </c>
      <c r="CX1351">
        <v>16702343977</v>
      </c>
      <c r="CY1351" t="s">
        <v>1420</v>
      </c>
      <c r="CZ1351" t="s">
        <v>119</v>
      </c>
      <c r="DA1351" t="s">
        <v>134</v>
      </c>
      <c r="DB1351" t="s">
        <v>111</v>
      </c>
    </row>
    <row r="1352" spans="1:111" ht="15" customHeight="1" x14ac:dyDescent="0.25">
      <c r="A1352" t="s">
        <v>5698</v>
      </c>
      <c r="B1352" t="s">
        <v>109</v>
      </c>
      <c r="C1352" s="1">
        <v>44234.774211805554</v>
      </c>
      <c r="D1352" s="1">
        <v>44270</v>
      </c>
      <c r="E1352" t="s">
        <v>138</v>
      </c>
      <c r="F1352" s="1">
        <v>44285.833333333336</v>
      </c>
      <c r="G1352" t="s">
        <v>111</v>
      </c>
      <c r="H1352" t="s">
        <v>111</v>
      </c>
      <c r="I1352" t="s">
        <v>111</v>
      </c>
      <c r="J1352" t="s">
        <v>1415</v>
      </c>
      <c r="K1352" t="s">
        <v>1416</v>
      </c>
      <c r="L1352" t="s">
        <v>1417</v>
      </c>
      <c r="N1352" t="s">
        <v>116</v>
      </c>
      <c r="O1352" t="s">
        <v>117</v>
      </c>
      <c r="P1352">
        <v>96950</v>
      </c>
      <c r="Q1352" t="s">
        <v>118</v>
      </c>
      <c r="S1352">
        <v>16702343977</v>
      </c>
      <c r="U1352">
        <v>811111</v>
      </c>
      <c r="V1352" t="s">
        <v>120</v>
      </c>
      <c r="X1352" t="s">
        <v>121</v>
      </c>
      <c r="Y1352" t="s">
        <v>1419</v>
      </c>
      <c r="AA1352" t="s">
        <v>123</v>
      </c>
      <c r="AB1352" t="s">
        <v>1417</v>
      </c>
      <c r="AD1352" t="s">
        <v>116</v>
      </c>
      <c r="AE1352" t="s">
        <v>117</v>
      </c>
      <c r="AF1352">
        <v>96950</v>
      </c>
      <c r="AG1352" t="s">
        <v>118</v>
      </c>
      <c r="AI1352">
        <v>16702343977</v>
      </c>
      <c r="AK1352" t="s">
        <v>1420</v>
      </c>
      <c r="BC1352" t="str">
        <f>"51-9122.00"</f>
        <v>51-9122.00</v>
      </c>
      <c r="BD1352" t="s">
        <v>1421</v>
      </c>
      <c r="BE1352" t="s">
        <v>5699</v>
      </c>
      <c r="BF1352" t="s">
        <v>5700</v>
      </c>
      <c r="BG1352">
        <v>2</v>
      </c>
      <c r="BI1352" s="1">
        <v>44287</v>
      </c>
      <c r="BJ1352" s="1">
        <v>44651</v>
      </c>
      <c r="BM1352">
        <v>40</v>
      </c>
      <c r="BN1352">
        <v>0</v>
      </c>
      <c r="BO1352">
        <v>8</v>
      </c>
      <c r="BP1352">
        <v>8</v>
      </c>
      <c r="BQ1352">
        <v>8</v>
      </c>
      <c r="BR1352">
        <v>8</v>
      </c>
      <c r="BS1352">
        <v>8</v>
      </c>
      <c r="BT1352">
        <v>0</v>
      </c>
      <c r="BU1352" t="str">
        <f>"8:00 AM"</f>
        <v>8:00 AM</v>
      </c>
      <c r="BV1352" t="str">
        <f>"5:00 PM"</f>
        <v>5:00 PM</v>
      </c>
      <c r="BW1352" t="s">
        <v>128</v>
      </c>
      <c r="BX1352">
        <v>0</v>
      </c>
      <c r="BY1352">
        <v>12</v>
      </c>
      <c r="BZ1352" t="s">
        <v>111</v>
      </c>
      <c r="CA1352">
        <v>0</v>
      </c>
      <c r="CB1352" s="2" t="s">
        <v>5701</v>
      </c>
      <c r="CC1352" t="s">
        <v>1417</v>
      </c>
      <c r="CD1352" t="s">
        <v>5702</v>
      </c>
      <c r="CE1352" t="s">
        <v>116</v>
      </c>
      <c r="CF1352" t="s">
        <v>117</v>
      </c>
      <c r="CG1352">
        <v>96950</v>
      </c>
      <c r="CH1352" s="3">
        <v>12.52</v>
      </c>
      <c r="CI1352" s="3">
        <v>12.52</v>
      </c>
      <c r="CJ1352" s="3">
        <v>18.78</v>
      </c>
      <c r="CK1352" s="3">
        <v>18.78</v>
      </c>
      <c r="CM1352" t="s">
        <v>509</v>
      </c>
      <c r="CN1352" t="s">
        <v>133</v>
      </c>
      <c r="CP1352" t="s">
        <v>111</v>
      </c>
      <c r="CQ1352" t="s">
        <v>134</v>
      </c>
      <c r="CR1352" t="s">
        <v>111</v>
      </c>
      <c r="CS1352" t="s">
        <v>111</v>
      </c>
      <c r="CT1352" t="s">
        <v>119</v>
      </c>
      <c r="CU1352" t="s">
        <v>134</v>
      </c>
      <c r="CV1352" t="s">
        <v>119</v>
      </c>
      <c r="CW1352" t="s">
        <v>5703</v>
      </c>
      <c r="CX1352">
        <v>16702343977</v>
      </c>
      <c r="CY1352" t="s">
        <v>1420</v>
      </c>
      <c r="CZ1352" t="s">
        <v>162</v>
      </c>
      <c r="DA1352" t="s">
        <v>134</v>
      </c>
      <c r="DB1352" t="s">
        <v>111</v>
      </c>
    </row>
    <row r="1353" spans="1:111" ht="15" customHeight="1" x14ac:dyDescent="0.25">
      <c r="A1353" t="s">
        <v>459</v>
      </c>
      <c r="B1353" t="s">
        <v>460</v>
      </c>
      <c r="C1353" s="1">
        <v>44235.918644328704</v>
      </c>
      <c r="D1353" s="1">
        <v>44236</v>
      </c>
      <c r="E1353" t="s">
        <v>110</v>
      </c>
      <c r="G1353" t="s">
        <v>111</v>
      </c>
      <c r="H1353" t="s">
        <v>111</v>
      </c>
      <c r="I1353" t="s">
        <v>111</v>
      </c>
      <c r="J1353" t="s">
        <v>461</v>
      </c>
      <c r="L1353" t="s">
        <v>462</v>
      </c>
      <c r="N1353" t="s">
        <v>116</v>
      </c>
      <c r="O1353" t="s">
        <v>117</v>
      </c>
      <c r="P1353">
        <v>96950</v>
      </c>
      <c r="Q1353" t="s">
        <v>118</v>
      </c>
      <c r="S1353">
        <v>16704832564</v>
      </c>
      <c r="U1353">
        <v>81211</v>
      </c>
      <c r="V1353" t="s">
        <v>120</v>
      </c>
      <c r="X1353" t="s">
        <v>463</v>
      </c>
      <c r="Y1353" t="s">
        <v>464</v>
      </c>
      <c r="Z1353" t="s">
        <v>465</v>
      </c>
      <c r="AA1353" t="s">
        <v>123</v>
      </c>
      <c r="AB1353" t="s">
        <v>466</v>
      </c>
      <c r="AD1353" t="s">
        <v>116</v>
      </c>
      <c r="AE1353" t="s">
        <v>117</v>
      </c>
      <c r="AF1353">
        <v>96950</v>
      </c>
      <c r="AG1353" t="s">
        <v>118</v>
      </c>
      <c r="AI1353">
        <v>16704832564</v>
      </c>
      <c r="AK1353" t="s">
        <v>467</v>
      </c>
      <c r="BC1353" t="str">
        <f>"39-5012.00"</f>
        <v>39-5012.00</v>
      </c>
      <c r="BD1353" t="s">
        <v>468</v>
      </c>
      <c r="BE1353" t="s">
        <v>469</v>
      </c>
      <c r="BF1353" t="s">
        <v>470</v>
      </c>
      <c r="BG1353">
        <v>2</v>
      </c>
      <c r="BI1353" s="1">
        <v>44242</v>
      </c>
      <c r="BJ1353" s="1">
        <v>44469</v>
      </c>
      <c r="BM1353">
        <v>40</v>
      </c>
      <c r="BN1353">
        <v>0</v>
      </c>
      <c r="BO1353">
        <v>8</v>
      </c>
      <c r="BP1353">
        <v>8</v>
      </c>
      <c r="BQ1353">
        <v>8</v>
      </c>
      <c r="BR1353">
        <v>8</v>
      </c>
      <c r="BS1353">
        <v>8</v>
      </c>
      <c r="BT1353">
        <v>0</v>
      </c>
      <c r="BU1353" t="str">
        <f>"9:00 AM"</f>
        <v>9:00 AM</v>
      </c>
      <c r="BV1353" t="str">
        <f>"6:00 PM"</f>
        <v>6:00 PM</v>
      </c>
      <c r="BW1353" t="s">
        <v>162</v>
      </c>
      <c r="BX1353">
        <v>0</v>
      </c>
      <c r="BY1353">
        <v>6</v>
      </c>
      <c r="BZ1353" t="s">
        <v>111</v>
      </c>
      <c r="CA1353">
        <v>0</v>
      </c>
      <c r="CB1353" s="2" t="s">
        <v>471</v>
      </c>
      <c r="CC1353" t="s">
        <v>472</v>
      </c>
      <c r="CE1353" t="s">
        <v>116</v>
      </c>
      <c r="CF1353" t="s">
        <v>117</v>
      </c>
      <c r="CG1353">
        <v>96950</v>
      </c>
      <c r="CH1353" s="3">
        <v>13.01</v>
      </c>
      <c r="CI1353" s="3">
        <v>13.01</v>
      </c>
      <c r="CJ1353" s="3">
        <v>0</v>
      </c>
      <c r="CK1353" s="3">
        <v>0</v>
      </c>
      <c r="CL1353" t="s">
        <v>132</v>
      </c>
      <c r="CM1353" t="s">
        <v>473</v>
      </c>
      <c r="CN1353" t="s">
        <v>133</v>
      </c>
      <c r="CP1353" t="s">
        <v>111</v>
      </c>
      <c r="CQ1353" t="s">
        <v>134</v>
      </c>
      <c r="CR1353" t="s">
        <v>111</v>
      </c>
      <c r="CS1353" t="s">
        <v>111</v>
      </c>
      <c r="CT1353" t="s">
        <v>119</v>
      </c>
      <c r="CU1353" t="s">
        <v>134</v>
      </c>
      <c r="CV1353" t="s">
        <v>119</v>
      </c>
      <c r="CW1353" t="s">
        <v>474</v>
      </c>
      <c r="CX1353">
        <v>16702874234</v>
      </c>
      <c r="CY1353" t="s">
        <v>467</v>
      </c>
      <c r="CZ1353" t="s">
        <v>119</v>
      </c>
      <c r="DA1353" t="s">
        <v>134</v>
      </c>
      <c r="DB1353" t="s">
        <v>111</v>
      </c>
      <c r="DC1353" t="s">
        <v>463</v>
      </c>
      <c r="DD1353" t="s">
        <v>464</v>
      </c>
      <c r="DE1353" t="s">
        <v>465</v>
      </c>
      <c r="DF1353" t="s">
        <v>461</v>
      </c>
      <c r="DG1353" t="s">
        <v>475</v>
      </c>
    </row>
    <row r="1354" spans="1:111" ht="15" customHeight="1" x14ac:dyDescent="0.25">
      <c r="A1354" t="s">
        <v>9787</v>
      </c>
      <c r="B1354" t="s">
        <v>137</v>
      </c>
      <c r="C1354" s="1">
        <v>44236.303878935185</v>
      </c>
      <c r="D1354" s="1">
        <v>44277</v>
      </c>
      <c r="E1354" t="s">
        <v>110</v>
      </c>
      <c r="G1354" t="s">
        <v>111</v>
      </c>
      <c r="H1354" t="s">
        <v>111</v>
      </c>
      <c r="I1354" t="s">
        <v>111</v>
      </c>
      <c r="J1354" t="s">
        <v>9788</v>
      </c>
      <c r="K1354" t="s">
        <v>9789</v>
      </c>
      <c r="L1354" t="s">
        <v>9790</v>
      </c>
      <c r="M1354" t="s">
        <v>9791</v>
      </c>
      <c r="N1354" t="s">
        <v>154</v>
      </c>
      <c r="O1354" t="s">
        <v>117</v>
      </c>
      <c r="P1354">
        <v>96950</v>
      </c>
      <c r="Q1354" t="s">
        <v>118</v>
      </c>
      <c r="S1354">
        <v>16702345416</v>
      </c>
      <c r="U1354">
        <v>452210</v>
      </c>
      <c r="V1354" t="s">
        <v>120</v>
      </c>
      <c r="X1354" t="s">
        <v>9792</v>
      </c>
      <c r="Y1354" t="s">
        <v>4420</v>
      </c>
      <c r="Z1354" t="s">
        <v>6316</v>
      </c>
      <c r="AA1354" t="s">
        <v>9793</v>
      </c>
      <c r="AB1354" t="s">
        <v>9790</v>
      </c>
      <c r="AC1354" t="s">
        <v>9794</v>
      </c>
      <c r="AD1354" t="s">
        <v>154</v>
      </c>
      <c r="AE1354" t="s">
        <v>117</v>
      </c>
      <c r="AF1354">
        <v>96950</v>
      </c>
      <c r="AG1354" t="s">
        <v>118</v>
      </c>
      <c r="AI1354">
        <v>16702345416</v>
      </c>
      <c r="AK1354" t="s">
        <v>9795</v>
      </c>
      <c r="BC1354" t="str">
        <f>"49-9071.00"</f>
        <v>49-9071.00</v>
      </c>
      <c r="BD1354" t="s">
        <v>125</v>
      </c>
      <c r="BE1354" t="s">
        <v>9796</v>
      </c>
      <c r="BF1354" t="s">
        <v>9797</v>
      </c>
      <c r="BG1354">
        <v>1</v>
      </c>
      <c r="BH1354">
        <v>1</v>
      </c>
      <c r="BI1354" s="1">
        <v>44287</v>
      </c>
      <c r="BJ1354" s="1">
        <v>44651</v>
      </c>
      <c r="BK1354" s="1">
        <v>44287</v>
      </c>
      <c r="BL1354" s="1">
        <v>44651</v>
      </c>
      <c r="BM1354">
        <v>35</v>
      </c>
      <c r="BN1354">
        <v>0</v>
      </c>
      <c r="BO1354">
        <v>7</v>
      </c>
      <c r="BP1354">
        <v>7</v>
      </c>
      <c r="BQ1354">
        <v>7</v>
      </c>
      <c r="BR1354">
        <v>7</v>
      </c>
      <c r="BS1354">
        <v>7</v>
      </c>
      <c r="BT1354">
        <v>0</v>
      </c>
      <c r="BU1354" t="str">
        <f>"9:00 AM"</f>
        <v>9:00 AM</v>
      </c>
      <c r="BV1354" t="str">
        <f>"5:00 PM"</f>
        <v>5:00 PM</v>
      </c>
      <c r="BW1354" t="s">
        <v>128</v>
      </c>
      <c r="BX1354">
        <v>0</v>
      </c>
      <c r="BY1354">
        <v>12</v>
      </c>
      <c r="BZ1354" t="s">
        <v>111</v>
      </c>
      <c r="CA1354">
        <v>0</v>
      </c>
      <c r="CB1354" t="s">
        <v>9798</v>
      </c>
      <c r="CC1354" t="s">
        <v>9791</v>
      </c>
      <c r="CE1354" t="s">
        <v>154</v>
      </c>
      <c r="CF1354" t="s">
        <v>117</v>
      </c>
      <c r="CG1354">
        <v>96950</v>
      </c>
      <c r="CH1354" s="3">
        <v>8.7100000000000009</v>
      </c>
      <c r="CI1354" s="3">
        <v>8.7100000000000009</v>
      </c>
      <c r="CJ1354" s="3">
        <v>13.07</v>
      </c>
      <c r="CK1354" s="3">
        <v>13.07</v>
      </c>
      <c r="CL1354" t="s">
        <v>132</v>
      </c>
      <c r="CM1354" t="s">
        <v>1938</v>
      </c>
      <c r="CN1354" t="s">
        <v>133</v>
      </c>
      <c r="CP1354" t="s">
        <v>111</v>
      </c>
      <c r="CQ1354" t="s">
        <v>134</v>
      </c>
      <c r="CR1354" t="s">
        <v>111</v>
      </c>
      <c r="CS1354" t="s">
        <v>134</v>
      </c>
      <c r="CT1354" t="s">
        <v>119</v>
      </c>
      <c r="CU1354" t="s">
        <v>134</v>
      </c>
      <c r="CV1354" t="s">
        <v>119</v>
      </c>
      <c r="CW1354" t="s">
        <v>2282</v>
      </c>
      <c r="CX1354">
        <v>16702345416</v>
      </c>
      <c r="CY1354" t="s">
        <v>9795</v>
      </c>
      <c r="CZ1354" t="s">
        <v>119</v>
      </c>
      <c r="DA1354" t="s">
        <v>134</v>
      </c>
      <c r="DB1354" t="s">
        <v>111</v>
      </c>
    </row>
    <row r="1355" spans="1:111" ht="15" customHeight="1" x14ac:dyDescent="0.25">
      <c r="A1355" t="s">
        <v>7373</v>
      </c>
      <c r="B1355" t="s">
        <v>193</v>
      </c>
      <c r="C1355" s="1">
        <v>44236.026035185183</v>
      </c>
      <c r="D1355" s="1">
        <v>44277</v>
      </c>
      <c r="E1355" t="s">
        <v>110</v>
      </c>
      <c r="G1355" t="s">
        <v>134</v>
      </c>
      <c r="H1355" t="s">
        <v>111</v>
      </c>
      <c r="I1355" t="s">
        <v>111</v>
      </c>
      <c r="J1355" t="s">
        <v>224</v>
      </c>
      <c r="L1355" t="s">
        <v>225</v>
      </c>
      <c r="M1355" t="s">
        <v>226</v>
      </c>
      <c r="N1355" t="s">
        <v>116</v>
      </c>
      <c r="O1355" t="s">
        <v>117</v>
      </c>
      <c r="P1355">
        <v>96950</v>
      </c>
      <c r="Q1355" t="s">
        <v>118</v>
      </c>
      <c r="S1355">
        <v>16702340560</v>
      </c>
      <c r="U1355">
        <v>531110</v>
      </c>
      <c r="V1355" t="s">
        <v>120</v>
      </c>
      <c r="X1355" t="s">
        <v>5886</v>
      </c>
      <c r="Y1355" t="s">
        <v>5887</v>
      </c>
      <c r="Z1355" t="s">
        <v>5888</v>
      </c>
      <c r="AA1355" t="s">
        <v>2848</v>
      </c>
      <c r="AB1355" t="s">
        <v>225</v>
      </c>
      <c r="AC1355" t="s">
        <v>226</v>
      </c>
      <c r="AD1355" t="s">
        <v>116</v>
      </c>
      <c r="AE1355" t="s">
        <v>117</v>
      </c>
      <c r="AF1355">
        <v>96950</v>
      </c>
      <c r="AG1355" t="s">
        <v>118</v>
      </c>
      <c r="AI1355">
        <v>16702340560</v>
      </c>
      <c r="AJ1355">
        <v>115</v>
      </c>
      <c r="AK1355" t="s">
        <v>231</v>
      </c>
      <c r="BC1355" t="str">
        <f>"37-2011.00"</f>
        <v>37-2011.00</v>
      </c>
      <c r="BD1355" t="s">
        <v>898</v>
      </c>
      <c r="BE1355" t="s">
        <v>7374</v>
      </c>
      <c r="BF1355" t="s">
        <v>5389</v>
      </c>
      <c r="BG1355">
        <v>7</v>
      </c>
      <c r="BI1355" s="1">
        <v>44348</v>
      </c>
      <c r="BJ1355" s="1">
        <v>44712</v>
      </c>
      <c r="BM1355">
        <v>35</v>
      </c>
      <c r="BN1355">
        <v>0</v>
      </c>
      <c r="BO1355">
        <v>7</v>
      </c>
      <c r="BP1355">
        <v>7</v>
      </c>
      <c r="BQ1355">
        <v>7</v>
      </c>
      <c r="BR1355">
        <v>7</v>
      </c>
      <c r="BS1355">
        <v>7</v>
      </c>
      <c r="BT1355">
        <v>0</v>
      </c>
      <c r="BU1355" t="str">
        <f>"8:00 AM"</f>
        <v>8:00 AM</v>
      </c>
      <c r="BV1355" t="str">
        <f>"5:00 PM"</f>
        <v>5:00 PM</v>
      </c>
      <c r="BW1355" t="s">
        <v>128</v>
      </c>
      <c r="BX1355">
        <v>0</v>
      </c>
      <c r="BY1355">
        <v>3</v>
      </c>
      <c r="BZ1355" t="s">
        <v>111</v>
      </c>
      <c r="CA1355">
        <v>0</v>
      </c>
      <c r="CB1355" s="2" t="s">
        <v>7375</v>
      </c>
      <c r="CC1355" t="s">
        <v>225</v>
      </c>
      <c r="CD1355" t="s">
        <v>226</v>
      </c>
      <c r="CE1355" t="s">
        <v>116</v>
      </c>
      <c r="CF1355" t="s">
        <v>117</v>
      </c>
      <c r="CG1355">
        <v>96950</v>
      </c>
      <c r="CH1355" s="3">
        <v>8.0500000000000007</v>
      </c>
      <c r="CI1355" s="3">
        <v>8.0500000000000007</v>
      </c>
      <c r="CJ1355" s="3">
        <v>12.08</v>
      </c>
      <c r="CK1355" s="3">
        <v>12.08</v>
      </c>
      <c r="CL1355" t="s">
        <v>132</v>
      </c>
      <c r="CM1355" t="s">
        <v>234</v>
      </c>
      <c r="CN1355" t="s">
        <v>133</v>
      </c>
      <c r="CP1355" t="s">
        <v>111</v>
      </c>
      <c r="CQ1355" t="s">
        <v>134</v>
      </c>
      <c r="CR1355" t="s">
        <v>111</v>
      </c>
      <c r="CS1355" t="s">
        <v>134</v>
      </c>
      <c r="CT1355" t="s">
        <v>134</v>
      </c>
      <c r="CU1355" t="s">
        <v>134</v>
      </c>
      <c r="CV1355" t="s">
        <v>119</v>
      </c>
      <c r="CW1355" t="s">
        <v>235</v>
      </c>
      <c r="CX1355">
        <v>16702340560</v>
      </c>
      <c r="CY1355" t="s">
        <v>231</v>
      </c>
      <c r="CZ1355" t="s">
        <v>236</v>
      </c>
      <c r="DA1355" t="s">
        <v>134</v>
      </c>
      <c r="DB1355" t="s">
        <v>111</v>
      </c>
    </row>
    <row r="1356" spans="1:111" ht="15" customHeight="1" x14ac:dyDescent="0.25">
      <c r="A1356" t="s">
        <v>9009</v>
      </c>
      <c r="B1356" t="s">
        <v>137</v>
      </c>
      <c r="C1356" s="1">
        <v>44236.007129398145</v>
      </c>
      <c r="D1356" s="1">
        <v>44272</v>
      </c>
      <c r="E1356" t="s">
        <v>110</v>
      </c>
      <c r="G1356" t="s">
        <v>134</v>
      </c>
      <c r="H1356" t="s">
        <v>111</v>
      </c>
      <c r="I1356" t="s">
        <v>111</v>
      </c>
      <c r="J1356" t="s">
        <v>224</v>
      </c>
      <c r="L1356" t="s">
        <v>225</v>
      </c>
      <c r="M1356" t="s">
        <v>299</v>
      </c>
      <c r="N1356" t="s">
        <v>116</v>
      </c>
      <c r="O1356" t="s">
        <v>117</v>
      </c>
      <c r="P1356">
        <v>96950</v>
      </c>
      <c r="Q1356" t="s">
        <v>118</v>
      </c>
      <c r="S1356">
        <v>16702340560</v>
      </c>
      <c r="U1356">
        <v>531110</v>
      </c>
      <c r="V1356" t="s">
        <v>120</v>
      </c>
      <c r="X1356" t="s">
        <v>5886</v>
      </c>
      <c r="Y1356" t="s">
        <v>5887</v>
      </c>
      <c r="Z1356" t="s">
        <v>5888</v>
      </c>
      <c r="AA1356" t="s">
        <v>2848</v>
      </c>
      <c r="AB1356" t="s">
        <v>225</v>
      </c>
      <c r="AC1356" t="s">
        <v>299</v>
      </c>
      <c r="AD1356" t="s">
        <v>116</v>
      </c>
      <c r="AE1356" t="s">
        <v>117</v>
      </c>
      <c r="AF1356">
        <v>96950</v>
      </c>
      <c r="AG1356" t="s">
        <v>118</v>
      </c>
      <c r="AI1356">
        <v>16702340560</v>
      </c>
      <c r="AJ1356">
        <v>115</v>
      </c>
      <c r="AK1356" t="s">
        <v>231</v>
      </c>
      <c r="BC1356" t="str">
        <f>"49-9071.00"</f>
        <v>49-9071.00</v>
      </c>
      <c r="BD1356" t="s">
        <v>125</v>
      </c>
      <c r="BE1356" t="s">
        <v>9010</v>
      </c>
      <c r="BF1356" t="s">
        <v>125</v>
      </c>
      <c r="BG1356">
        <v>7</v>
      </c>
      <c r="BH1356">
        <v>7</v>
      </c>
      <c r="BI1356" s="1">
        <v>44348</v>
      </c>
      <c r="BJ1356" s="1">
        <v>44712</v>
      </c>
      <c r="BK1356" s="1">
        <v>44348</v>
      </c>
      <c r="BL1356" s="1">
        <v>44712</v>
      </c>
      <c r="BM1356">
        <v>35</v>
      </c>
      <c r="BN1356">
        <v>0</v>
      </c>
      <c r="BO1356">
        <v>7</v>
      </c>
      <c r="BP1356">
        <v>7</v>
      </c>
      <c r="BQ1356">
        <v>7</v>
      </c>
      <c r="BR1356">
        <v>7</v>
      </c>
      <c r="BS1356">
        <v>7</v>
      </c>
      <c r="BT1356">
        <v>0</v>
      </c>
      <c r="BU1356" t="str">
        <f>"8:00 AM"</f>
        <v>8:00 AM</v>
      </c>
      <c r="BV1356" t="str">
        <f>"5:00 PM"</f>
        <v>5:00 PM</v>
      </c>
      <c r="BW1356" t="s">
        <v>128</v>
      </c>
      <c r="BX1356">
        <v>0</v>
      </c>
      <c r="BY1356">
        <v>12</v>
      </c>
      <c r="BZ1356" t="s">
        <v>111</v>
      </c>
      <c r="CA1356">
        <v>0</v>
      </c>
      <c r="CB1356" s="2" t="s">
        <v>9011</v>
      </c>
      <c r="CC1356" t="s">
        <v>225</v>
      </c>
      <c r="CD1356" t="s">
        <v>226</v>
      </c>
      <c r="CE1356" t="s">
        <v>116</v>
      </c>
      <c r="CF1356" t="s">
        <v>117</v>
      </c>
      <c r="CG1356">
        <v>96950</v>
      </c>
      <c r="CH1356" s="3">
        <v>8.7100000000000009</v>
      </c>
      <c r="CI1356" s="3">
        <v>8.7100000000000009</v>
      </c>
      <c r="CJ1356" s="3">
        <v>13.07</v>
      </c>
      <c r="CK1356" s="3">
        <v>13.07</v>
      </c>
      <c r="CL1356" t="s">
        <v>132</v>
      </c>
      <c r="CM1356" t="s">
        <v>234</v>
      </c>
      <c r="CN1356" t="s">
        <v>133</v>
      </c>
      <c r="CP1356" t="s">
        <v>111</v>
      </c>
      <c r="CQ1356" t="s">
        <v>134</v>
      </c>
      <c r="CR1356" t="s">
        <v>111</v>
      </c>
      <c r="CS1356" t="s">
        <v>134</v>
      </c>
      <c r="CT1356" t="s">
        <v>134</v>
      </c>
      <c r="CU1356" t="s">
        <v>134</v>
      </c>
      <c r="CV1356" t="s">
        <v>119</v>
      </c>
      <c r="CW1356" t="s">
        <v>235</v>
      </c>
      <c r="CX1356">
        <v>16702340560</v>
      </c>
      <c r="CY1356" t="s">
        <v>231</v>
      </c>
      <c r="CZ1356" t="s">
        <v>236</v>
      </c>
      <c r="DA1356" t="s">
        <v>134</v>
      </c>
      <c r="DB1356" t="s">
        <v>111</v>
      </c>
    </row>
    <row r="1357" spans="1:111" ht="15" customHeight="1" x14ac:dyDescent="0.25">
      <c r="A1357" t="s">
        <v>7413</v>
      </c>
      <c r="B1357" t="s">
        <v>137</v>
      </c>
      <c r="C1357" s="1">
        <v>44235.985750347223</v>
      </c>
      <c r="D1357" s="1">
        <v>44267</v>
      </c>
      <c r="E1357" t="s">
        <v>110</v>
      </c>
      <c r="G1357" t="s">
        <v>111</v>
      </c>
      <c r="H1357" t="s">
        <v>111</v>
      </c>
      <c r="I1357" t="s">
        <v>111</v>
      </c>
      <c r="J1357" t="s">
        <v>224</v>
      </c>
      <c r="L1357" t="s">
        <v>7414</v>
      </c>
      <c r="M1357" t="s">
        <v>226</v>
      </c>
      <c r="N1357" t="s">
        <v>116</v>
      </c>
      <c r="O1357" t="s">
        <v>117</v>
      </c>
      <c r="P1357">
        <v>96950</v>
      </c>
      <c r="Q1357" t="s">
        <v>118</v>
      </c>
      <c r="S1357">
        <v>16702340560</v>
      </c>
      <c r="U1357">
        <v>531110</v>
      </c>
      <c r="V1357" t="s">
        <v>120</v>
      </c>
      <c r="X1357" t="s">
        <v>5886</v>
      </c>
      <c r="Y1357" t="s">
        <v>5887</v>
      </c>
      <c r="Z1357" t="s">
        <v>5888</v>
      </c>
      <c r="AA1357" t="s">
        <v>2848</v>
      </c>
      <c r="AB1357" t="s">
        <v>225</v>
      </c>
      <c r="AC1357" t="s">
        <v>226</v>
      </c>
      <c r="AD1357" t="s">
        <v>116</v>
      </c>
      <c r="AE1357" t="s">
        <v>117</v>
      </c>
      <c r="AF1357">
        <v>96950</v>
      </c>
      <c r="AG1357" t="s">
        <v>118</v>
      </c>
      <c r="AI1357">
        <v>16702340560</v>
      </c>
      <c r="AJ1357">
        <v>115</v>
      </c>
      <c r="AK1357" t="s">
        <v>231</v>
      </c>
      <c r="BC1357" t="str">
        <f>"49-9021.01"</f>
        <v>49-9021.01</v>
      </c>
      <c r="BD1357" t="s">
        <v>816</v>
      </c>
      <c r="BE1357" t="s">
        <v>7415</v>
      </c>
      <c r="BF1357" t="s">
        <v>7416</v>
      </c>
      <c r="BG1357">
        <v>1</v>
      </c>
      <c r="BH1357">
        <v>1</v>
      </c>
      <c r="BI1357" s="1">
        <v>44348</v>
      </c>
      <c r="BJ1357" s="1">
        <v>44712</v>
      </c>
      <c r="BK1357" s="1">
        <v>44348</v>
      </c>
      <c r="BL1357" s="1">
        <v>44712</v>
      </c>
      <c r="BM1357">
        <v>35</v>
      </c>
      <c r="BN1357">
        <v>0</v>
      </c>
      <c r="BO1357">
        <v>7</v>
      </c>
      <c r="BP1357">
        <v>7</v>
      </c>
      <c r="BQ1357">
        <v>7</v>
      </c>
      <c r="BR1357">
        <v>7</v>
      </c>
      <c r="BS1357">
        <v>7</v>
      </c>
      <c r="BT1357">
        <v>0</v>
      </c>
      <c r="BU1357" t="str">
        <f>"8:00 AM"</f>
        <v>8:00 AM</v>
      </c>
      <c r="BV1357" t="str">
        <f>"5:00 PM"</f>
        <v>5:00 PM</v>
      </c>
      <c r="BW1357" t="s">
        <v>128</v>
      </c>
      <c r="BX1357">
        <v>0</v>
      </c>
      <c r="BY1357">
        <v>24</v>
      </c>
      <c r="BZ1357" t="s">
        <v>111</v>
      </c>
      <c r="CA1357">
        <v>0</v>
      </c>
      <c r="CB1357" s="2" t="s">
        <v>7417</v>
      </c>
      <c r="CC1357" t="s">
        <v>225</v>
      </c>
      <c r="CD1357" t="s">
        <v>226</v>
      </c>
      <c r="CE1357" t="s">
        <v>116</v>
      </c>
      <c r="CF1357" t="s">
        <v>117</v>
      </c>
      <c r="CG1357">
        <v>96950</v>
      </c>
      <c r="CH1357" s="3">
        <v>9.0299999999999994</v>
      </c>
      <c r="CI1357" s="3">
        <v>9.0299999999999994</v>
      </c>
      <c r="CJ1357" s="3">
        <v>13.55</v>
      </c>
      <c r="CK1357" s="3">
        <v>13.55</v>
      </c>
      <c r="CL1357" t="s">
        <v>132</v>
      </c>
      <c r="CM1357" t="s">
        <v>234</v>
      </c>
      <c r="CN1357" t="s">
        <v>133</v>
      </c>
      <c r="CP1357" t="s">
        <v>111</v>
      </c>
      <c r="CQ1357" t="s">
        <v>134</v>
      </c>
      <c r="CR1357" t="s">
        <v>111</v>
      </c>
      <c r="CS1357" t="s">
        <v>134</v>
      </c>
      <c r="CT1357" t="s">
        <v>134</v>
      </c>
      <c r="CU1357" t="s">
        <v>134</v>
      </c>
      <c r="CV1357" t="s">
        <v>119</v>
      </c>
      <c r="CW1357" t="s">
        <v>235</v>
      </c>
      <c r="CX1357">
        <v>16702340560</v>
      </c>
      <c r="CY1357" t="s">
        <v>231</v>
      </c>
      <c r="CZ1357" t="s">
        <v>236</v>
      </c>
      <c r="DA1357" t="s">
        <v>134</v>
      </c>
      <c r="DB1357" t="s">
        <v>111</v>
      </c>
    </row>
    <row r="1358" spans="1:111" ht="15" customHeight="1" x14ac:dyDescent="0.25">
      <c r="A1358" t="s">
        <v>9573</v>
      </c>
      <c r="B1358" t="s">
        <v>137</v>
      </c>
      <c r="C1358" s="1">
        <v>44237.135834606481</v>
      </c>
      <c r="D1358" s="1">
        <v>44273</v>
      </c>
      <c r="E1358" t="s">
        <v>110</v>
      </c>
      <c r="G1358" t="s">
        <v>111</v>
      </c>
      <c r="H1358" t="s">
        <v>111</v>
      </c>
      <c r="I1358" t="s">
        <v>111</v>
      </c>
      <c r="J1358" t="s">
        <v>441</v>
      </c>
      <c r="K1358" t="s">
        <v>442</v>
      </c>
      <c r="L1358" t="s">
        <v>443</v>
      </c>
      <c r="N1358" t="s">
        <v>444</v>
      </c>
      <c r="O1358" t="s">
        <v>117</v>
      </c>
      <c r="P1358">
        <v>96950</v>
      </c>
      <c r="Q1358" t="s">
        <v>118</v>
      </c>
      <c r="R1358" t="s">
        <v>116</v>
      </c>
      <c r="S1358">
        <v>16702353481</v>
      </c>
      <c r="U1358">
        <v>81111</v>
      </c>
      <c r="V1358" t="s">
        <v>120</v>
      </c>
      <c r="X1358" t="s">
        <v>446</v>
      </c>
      <c r="Y1358" t="s">
        <v>447</v>
      </c>
      <c r="Z1358" t="s">
        <v>448</v>
      </c>
      <c r="AA1358" t="s">
        <v>333</v>
      </c>
      <c r="AB1358" t="s">
        <v>449</v>
      </c>
      <c r="AD1358" t="s">
        <v>444</v>
      </c>
      <c r="AE1358" t="s">
        <v>117</v>
      </c>
      <c r="AF1358">
        <v>96950</v>
      </c>
      <c r="AG1358" t="s">
        <v>118</v>
      </c>
      <c r="AH1358" t="s">
        <v>116</v>
      </c>
      <c r="AI1358">
        <v>16702353481</v>
      </c>
      <c r="AK1358" t="s">
        <v>450</v>
      </c>
      <c r="BC1358" t="str">
        <f>"49-3021.00"</f>
        <v>49-3021.00</v>
      </c>
      <c r="BD1358" t="s">
        <v>2562</v>
      </c>
      <c r="BE1358" t="s">
        <v>9574</v>
      </c>
      <c r="BF1358" t="s">
        <v>5936</v>
      </c>
      <c r="BG1358">
        <v>2</v>
      </c>
      <c r="BH1358">
        <v>2</v>
      </c>
      <c r="BI1358" s="1">
        <v>44317</v>
      </c>
      <c r="BJ1358" s="1">
        <v>44681</v>
      </c>
      <c r="BK1358" s="1">
        <v>44317</v>
      </c>
      <c r="BL1358" s="1">
        <v>44681</v>
      </c>
      <c r="BM1358">
        <v>35</v>
      </c>
      <c r="BN1358">
        <v>0</v>
      </c>
      <c r="BO1358">
        <v>7</v>
      </c>
      <c r="BP1358">
        <v>7</v>
      </c>
      <c r="BQ1358">
        <v>7</v>
      </c>
      <c r="BR1358">
        <v>7</v>
      </c>
      <c r="BS1358">
        <v>7</v>
      </c>
      <c r="BT1358">
        <v>0</v>
      </c>
      <c r="BU1358" t="str">
        <f>"8:00 AM"</f>
        <v>8:00 AM</v>
      </c>
      <c r="BV1358" t="str">
        <f>"4:00 PM"</f>
        <v>4:00 PM</v>
      </c>
      <c r="BW1358" t="s">
        <v>162</v>
      </c>
      <c r="BX1358">
        <v>0</v>
      </c>
      <c r="BY1358">
        <v>12</v>
      </c>
      <c r="BZ1358" t="s">
        <v>111</v>
      </c>
      <c r="CA1358">
        <v>0</v>
      </c>
      <c r="CB1358" t="s">
        <v>9575</v>
      </c>
      <c r="CC1358" t="s">
        <v>443</v>
      </c>
      <c r="CE1358" t="s">
        <v>444</v>
      </c>
      <c r="CF1358" t="s">
        <v>117</v>
      </c>
      <c r="CG1358">
        <v>96950</v>
      </c>
      <c r="CH1358" s="3">
        <v>9.6999999999999993</v>
      </c>
      <c r="CI1358" s="3">
        <v>9.6999999999999993</v>
      </c>
      <c r="CJ1358" s="3">
        <v>14.55</v>
      </c>
      <c r="CK1358" s="3">
        <v>14.55</v>
      </c>
      <c r="CL1358" t="s">
        <v>132</v>
      </c>
      <c r="CM1358" t="s">
        <v>119</v>
      </c>
      <c r="CN1358" t="s">
        <v>133</v>
      </c>
      <c r="CP1358" t="s">
        <v>111</v>
      </c>
      <c r="CQ1358" t="s">
        <v>134</v>
      </c>
      <c r="CR1358" t="s">
        <v>111</v>
      </c>
      <c r="CS1358" t="s">
        <v>134</v>
      </c>
      <c r="CT1358" t="s">
        <v>119</v>
      </c>
      <c r="CU1358" t="s">
        <v>134</v>
      </c>
      <c r="CV1358" t="s">
        <v>134</v>
      </c>
      <c r="CW1358" t="s">
        <v>6357</v>
      </c>
      <c r="CX1358">
        <v>16702353481</v>
      </c>
      <c r="CY1358" t="s">
        <v>450</v>
      </c>
      <c r="CZ1358" t="s">
        <v>119</v>
      </c>
      <c r="DA1358" t="s">
        <v>134</v>
      </c>
      <c r="DB1358" t="s">
        <v>111</v>
      </c>
      <c r="DC1358" t="s">
        <v>456</v>
      </c>
      <c r="DD1358" t="s">
        <v>457</v>
      </c>
      <c r="DE1358" t="s">
        <v>458</v>
      </c>
      <c r="DF1358" t="s">
        <v>441</v>
      </c>
      <c r="DG1358" t="s">
        <v>450</v>
      </c>
    </row>
    <row r="1359" spans="1:111" ht="15" customHeight="1" x14ac:dyDescent="0.25">
      <c r="A1359" t="s">
        <v>426</v>
      </c>
      <c r="B1359" t="s">
        <v>137</v>
      </c>
      <c r="C1359" s="1">
        <v>44238.021971412039</v>
      </c>
      <c r="D1359" s="1">
        <v>44271</v>
      </c>
      <c r="E1359" t="s">
        <v>110</v>
      </c>
      <c r="G1359" t="s">
        <v>111</v>
      </c>
      <c r="H1359" t="s">
        <v>111</v>
      </c>
      <c r="I1359" t="s">
        <v>111</v>
      </c>
      <c r="J1359" t="s">
        <v>427</v>
      </c>
      <c r="L1359" t="s">
        <v>428</v>
      </c>
      <c r="M1359" t="s">
        <v>429</v>
      </c>
      <c r="N1359" t="s">
        <v>154</v>
      </c>
      <c r="O1359" t="s">
        <v>117</v>
      </c>
      <c r="P1359">
        <v>96950</v>
      </c>
      <c r="Q1359" t="s">
        <v>118</v>
      </c>
      <c r="S1359">
        <v>16702341726</v>
      </c>
      <c r="U1359">
        <v>311812</v>
      </c>
      <c r="V1359" t="s">
        <v>120</v>
      </c>
      <c r="X1359" t="s">
        <v>430</v>
      </c>
      <c r="Y1359" t="s">
        <v>431</v>
      </c>
      <c r="Z1359" t="s">
        <v>432</v>
      </c>
      <c r="AA1359" t="s">
        <v>174</v>
      </c>
      <c r="AB1359" t="s">
        <v>428</v>
      </c>
      <c r="AC1359" t="s">
        <v>429</v>
      </c>
      <c r="AD1359" t="s">
        <v>154</v>
      </c>
      <c r="AE1359" t="s">
        <v>117</v>
      </c>
      <c r="AF1359">
        <v>96950</v>
      </c>
      <c r="AG1359" t="s">
        <v>118</v>
      </c>
      <c r="AI1359">
        <v>16702341726</v>
      </c>
      <c r="AK1359" t="s">
        <v>433</v>
      </c>
      <c r="BC1359" t="str">
        <f>"49-9071.00"</f>
        <v>49-9071.00</v>
      </c>
      <c r="BD1359" t="s">
        <v>125</v>
      </c>
      <c r="BE1359" t="s">
        <v>434</v>
      </c>
      <c r="BF1359" t="s">
        <v>435</v>
      </c>
      <c r="BG1359">
        <v>3</v>
      </c>
      <c r="BH1359">
        <v>3</v>
      </c>
      <c r="BI1359" s="1">
        <v>44348</v>
      </c>
      <c r="BJ1359" s="1">
        <v>44712</v>
      </c>
      <c r="BK1359" s="1">
        <v>44348</v>
      </c>
      <c r="BL1359" s="1">
        <v>44712</v>
      </c>
      <c r="BM1359">
        <v>35</v>
      </c>
      <c r="BN1359">
        <v>5</v>
      </c>
      <c r="BO1359">
        <v>5</v>
      </c>
      <c r="BP1359">
        <v>5</v>
      </c>
      <c r="BQ1359">
        <v>5</v>
      </c>
      <c r="BR1359">
        <v>5</v>
      </c>
      <c r="BS1359">
        <v>5</v>
      </c>
      <c r="BT1359">
        <v>5</v>
      </c>
      <c r="BU1359" t="str">
        <f>"8:00 AM"</f>
        <v>8:00 AM</v>
      </c>
      <c r="BV1359" t="str">
        <f>"5:00 PM"</f>
        <v>5:00 PM</v>
      </c>
      <c r="BW1359" t="s">
        <v>128</v>
      </c>
      <c r="BX1359">
        <v>0</v>
      </c>
      <c r="BY1359">
        <v>12</v>
      </c>
      <c r="BZ1359" t="s">
        <v>111</v>
      </c>
      <c r="CA1359">
        <v>0</v>
      </c>
      <c r="CB1359" t="s">
        <v>436</v>
      </c>
      <c r="CC1359" t="s">
        <v>428</v>
      </c>
      <c r="CD1359" t="s">
        <v>429</v>
      </c>
      <c r="CE1359" t="s">
        <v>154</v>
      </c>
      <c r="CF1359" t="s">
        <v>117</v>
      </c>
      <c r="CG1359">
        <v>96950</v>
      </c>
      <c r="CH1359" s="3">
        <v>8.7100000000000009</v>
      </c>
      <c r="CI1359" s="3">
        <v>8.7100000000000009</v>
      </c>
      <c r="CJ1359" s="3">
        <v>13.07</v>
      </c>
      <c r="CK1359" s="3">
        <v>13.07</v>
      </c>
      <c r="CL1359" t="s">
        <v>132</v>
      </c>
      <c r="CM1359" t="s">
        <v>437</v>
      </c>
      <c r="CN1359" t="s">
        <v>133</v>
      </c>
      <c r="CP1359" t="s">
        <v>111</v>
      </c>
      <c r="CQ1359" t="s">
        <v>134</v>
      </c>
      <c r="CR1359" t="s">
        <v>111</v>
      </c>
      <c r="CS1359" t="s">
        <v>134</v>
      </c>
      <c r="CT1359" t="s">
        <v>119</v>
      </c>
      <c r="CU1359" t="s">
        <v>134</v>
      </c>
      <c r="CV1359" t="s">
        <v>119</v>
      </c>
      <c r="CW1359" t="s">
        <v>438</v>
      </c>
      <c r="CX1359">
        <v>16702341726</v>
      </c>
      <c r="CY1359" t="s">
        <v>439</v>
      </c>
      <c r="CZ1359" t="s">
        <v>119</v>
      </c>
      <c r="DA1359" t="s">
        <v>134</v>
      </c>
      <c r="DB1359" t="s">
        <v>111</v>
      </c>
    </row>
    <row r="1360" spans="1:111" ht="15" customHeight="1" x14ac:dyDescent="0.25">
      <c r="A1360" t="s">
        <v>5897</v>
      </c>
      <c r="B1360" t="s">
        <v>109</v>
      </c>
      <c r="C1360" s="1">
        <v>44241.945983217593</v>
      </c>
      <c r="D1360" s="1">
        <v>44278</v>
      </c>
      <c r="E1360" t="s">
        <v>138</v>
      </c>
      <c r="F1360" s="1">
        <v>44420.833333333336</v>
      </c>
      <c r="G1360" t="s">
        <v>134</v>
      </c>
      <c r="H1360" t="s">
        <v>111</v>
      </c>
      <c r="I1360" t="s">
        <v>111</v>
      </c>
      <c r="J1360" t="s">
        <v>1911</v>
      </c>
      <c r="K1360" t="s">
        <v>1912</v>
      </c>
      <c r="L1360" t="s">
        <v>1913</v>
      </c>
      <c r="N1360" t="s">
        <v>116</v>
      </c>
      <c r="O1360" t="s">
        <v>117</v>
      </c>
      <c r="P1360">
        <v>96950</v>
      </c>
      <c r="Q1360" t="s">
        <v>118</v>
      </c>
      <c r="R1360" t="s">
        <v>273</v>
      </c>
      <c r="S1360">
        <v>16702358763</v>
      </c>
      <c r="U1360">
        <v>561320</v>
      </c>
      <c r="V1360" t="s">
        <v>421</v>
      </c>
      <c r="W1360" t="s">
        <v>134</v>
      </c>
      <c r="X1360" t="s">
        <v>1914</v>
      </c>
      <c r="Y1360" t="s">
        <v>1915</v>
      </c>
      <c r="Z1360" t="s">
        <v>1916</v>
      </c>
      <c r="AA1360" t="s">
        <v>1917</v>
      </c>
      <c r="AB1360" t="s">
        <v>1918</v>
      </c>
      <c r="AC1360" t="s">
        <v>1919</v>
      </c>
      <c r="AD1360" t="s">
        <v>116</v>
      </c>
      <c r="AE1360" t="s">
        <v>117</v>
      </c>
      <c r="AF1360">
        <v>96950</v>
      </c>
      <c r="AG1360" t="s">
        <v>118</v>
      </c>
      <c r="AH1360" t="s">
        <v>273</v>
      </c>
      <c r="AI1360">
        <v>16702358763</v>
      </c>
      <c r="AK1360" t="s">
        <v>1920</v>
      </c>
      <c r="BC1360" t="str">
        <f>"35-1012.00"</f>
        <v>35-1012.00</v>
      </c>
      <c r="BD1360" t="s">
        <v>1814</v>
      </c>
      <c r="BE1360" t="s">
        <v>1921</v>
      </c>
      <c r="BF1360" t="s">
        <v>1922</v>
      </c>
      <c r="BG1360">
        <v>2</v>
      </c>
      <c r="BI1360" s="1">
        <v>44421</v>
      </c>
      <c r="BJ1360" s="1">
        <v>45516</v>
      </c>
      <c r="BM1360">
        <v>35</v>
      </c>
      <c r="BN1360">
        <v>7</v>
      </c>
      <c r="BO1360">
        <v>7</v>
      </c>
      <c r="BP1360">
        <v>0</v>
      </c>
      <c r="BQ1360">
        <v>0</v>
      </c>
      <c r="BR1360">
        <v>7</v>
      </c>
      <c r="BS1360">
        <v>7</v>
      </c>
      <c r="BT1360">
        <v>7</v>
      </c>
      <c r="BU1360" t="str">
        <f>"6:00 AM"</f>
        <v>6:00 AM</v>
      </c>
      <c r="BV1360" t="str">
        <f>"1:00 PM"</f>
        <v>1:00 PM</v>
      </c>
      <c r="BW1360" t="s">
        <v>128</v>
      </c>
      <c r="BX1360">
        <v>6</v>
      </c>
      <c r="BY1360">
        <v>12</v>
      </c>
      <c r="BZ1360" t="s">
        <v>134</v>
      </c>
      <c r="CA1360">
        <v>30</v>
      </c>
      <c r="CB1360" t="s">
        <v>5898</v>
      </c>
      <c r="CC1360" t="s">
        <v>1769</v>
      </c>
      <c r="CD1360" t="s">
        <v>5899</v>
      </c>
      <c r="CE1360" t="s">
        <v>154</v>
      </c>
      <c r="CF1360" t="s">
        <v>117</v>
      </c>
      <c r="CG1360">
        <v>96950</v>
      </c>
      <c r="CH1360" s="3">
        <v>10.039999999999999</v>
      </c>
      <c r="CI1360" s="3">
        <v>10.039999999999999</v>
      </c>
      <c r="CJ1360" s="3">
        <v>15.06</v>
      </c>
      <c r="CK1360" s="3">
        <v>15.06</v>
      </c>
      <c r="CL1360" t="s">
        <v>132</v>
      </c>
      <c r="CM1360" t="s">
        <v>509</v>
      </c>
      <c r="CN1360" t="s">
        <v>133</v>
      </c>
      <c r="CP1360" t="s">
        <v>111</v>
      </c>
      <c r="CQ1360" t="s">
        <v>134</v>
      </c>
      <c r="CR1360" t="s">
        <v>111</v>
      </c>
      <c r="CS1360" t="s">
        <v>134</v>
      </c>
      <c r="CT1360" t="s">
        <v>134</v>
      </c>
      <c r="CU1360" t="s">
        <v>134</v>
      </c>
      <c r="CV1360" t="s">
        <v>119</v>
      </c>
      <c r="CW1360" t="s">
        <v>1924</v>
      </c>
      <c r="CX1360">
        <v>16702358763</v>
      </c>
      <c r="CY1360" t="s">
        <v>1920</v>
      </c>
      <c r="CZ1360" t="s">
        <v>119</v>
      </c>
      <c r="DA1360" t="s">
        <v>134</v>
      </c>
      <c r="DB1360" t="s">
        <v>134</v>
      </c>
      <c r="DC1360" t="s">
        <v>1914</v>
      </c>
      <c r="DD1360" t="s">
        <v>1915</v>
      </c>
      <c r="DE1360" t="s">
        <v>863</v>
      </c>
      <c r="DF1360">
        <v>660724970</v>
      </c>
      <c r="DG1360" t="s">
        <v>1920</v>
      </c>
    </row>
    <row r="1361" spans="1:111" ht="15" customHeight="1" x14ac:dyDescent="0.25">
      <c r="A1361" t="s">
        <v>2540</v>
      </c>
      <c r="B1361" t="s">
        <v>193</v>
      </c>
      <c r="C1361" s="1">
        <v>44241.969077893518</v>
      </c>
      <c r="D1361" s="1">
        <v>44246</v>
      </c>
      <c r="E1361" t="s">
        <v>138</v>
      </c>
      <c r="F1361" s="1">
        <v>44418.833333333336</v>
      </c>
      <c r="G1361" t="s">
        <v>134</v>
      </c>
      <c r="H1361" t="s">
        <v>111</v>
      </c>
      <c r="I1361" t="s">
        <v>111</v>
      </c>
      <c r="J1361" t="s">
        <v>1911</v>
      </c>
      <c r="K1361" t="s">
        <v>1912</v>
      </c>
      <c r="L1361" t="s">
        <v>1913</v>
      </c>
      <c r="N1361" t="s">
        <v>116</v>
      </c>
      <c r="O1361" t="s">
        <v>117</v>
      </c>
      <c r="P1361">
        <v>96950</v>
      </c>
      <c r="Q1361" t="s">
        <v>118</v>
      </c>
      <c r="R1361" t="s">
        <v>273</v>
      </c>
      <c r="S1361">
        <v>16702358763</v>
      </c>
      <c r="U1361">
        <v>561320</v>
      </c>
      <c r="V1361" t="s">
        <v>421</v>
      </c>
      <c r="W1361" t="s">
        <v>134</v>
      </c>
      <c r="X1361" t="s">
        <v>1914</v>
      </c>
      <c r="Y1361" t="s">
        <v>1915</v>
      </c>
      <c r="Z1361" t="s">
        <v>1916</v>
      </c>
      <c r="AA1361" t="s">
        <v>1917</v>
      </c>
      <c r="AB1361" t="s">
        <v>1918</v>
      </c>
      <c r="AC1361" t="s">
        <v>1919</v>
      </c>
      <c r="AD1361" t="s">
        <v>116</v>
      </c>
      <c r="AE1361" t="s">
        <v>117</v>
      </c>
      <c r="AF1361">
        <v>96950</v>
      </c>
      <c r="AG1361" t="s">
        <v>118</v>
      </c>
      <c r="AH1361" t="s">
        <v>273</v>
      </c>
      <c r="AI1361">
        <v>16702358763</v>
      </c>
      <c r="AK1361" t="s">
        <v>1920</v>
      </c>
      <c r="BC1361" t="str">
        <f>"35-3021.00"</f>
        <v>35-3021.00</v>
      </c>
      <c r="BD1361" t="s">
        <v>2036</v>
      </c>
      <c r="BE1361" t="s">
        <v>2541</v>
      </c>
      <c r="BF1361" t="s">
        <v>2542</v>
      </c>
      <c r="BG1361">
        <v>5</v>
      </c>
      <c r="BI1361" s="1">
        <v>44419</v>
      </c>
      <c r="BJ1361" s="1">
        <v>45514</v>
      </c>
      <c r="BM1361">
        <v>35</v>
      </c>
      <c r="BN1361">
        <v>7</v>
      </c>
      <c r="BO1361">
        <v>0</v>
      </c>
      <c r="BP1361">
        <v>0</v>
      </c>
      <c r="BQ1361">
        <v>7</v>
      </c>
      <c r="BR1361">
        <v>7</v>
      </c>
      <c r="BS1361">
        <v>7</v>
      </c>
      <c r="BT1361">
        <v>7</v>
      </c>
      <c r="BU1361" t="str">
        <f>"2:30 AM"</f>
        <v>2:30 AM</v>
      </c>
      <c r="BV1361" t="str">
        <f>"10:00 PM"</f>
        <v>10:00 PM</v>
      </c>
      <c r="BW1361" t="s">
        <v>128</v>
      </c>
      <c r="BX1361">
        <v>0</v>
      </c>
      <c r="BY1361">
        <v>3</v>
      </c>
      <c r="BZ1361" t="s">
        <v>111</v>
      </c>
      <c r="CA1361">
        <v>0</v>
      </c>
      <c r="CB1361" s="2" t="s">
        <v>2543</v>
      </c>
      <c r="CC1361" t="s">
        <v>1923</v>
      </c>
      <c r="CD1361" t="s">
        <v>1769</v>
      </c>
      <c r="CE1361" t="s">
        <v>154</v>
      </c>
      <c r="CF1361" t="s">
        <v>117</v>
      </c>
      <c r="CG1361">
        <v>96950</v>
      </c>
      <c r="CH1361" s="3">
        <v>8.15</v>
      </c>
      <c r="CI1361" s="3">
        <v>8.15</v>
      </c>
      <c r="CJ1361" s="3">
        <v>12.22</v>
      </c>
      <c r="CK1361" s="3">
        <v>12.22</v>
      </c>
      <c r="CL1361" t="s">
        <v>132</v>
      </c>
      <c r="CM1361" t="s">
        <v>119</v>
      </c>
      <c r="CN1361" t="s">
        <v>133</v>
      </c>
      <c r="CP1361" t="s">
        <v>134</v>
      </c>
      <c r="CQ1361" t="s">
        <v>134</v>
      </c>
      <c r="CR1361" t="s">
        <v>111</v>
      </c>
      <c r="CS1361" t="s">
        <v>134</v>
      </c>
      <c r="CT1361" t="s">
        <v>134</v>
      </c>
      <c r="CU1361" t="s">
        <v>134</v>
      </c>
      <c r="CV1361" t="s">
        <v>119</v>
      </c>
      <c r="CW1361" t="s">
        <v>1924</v>
      </c>
      <c r="CX1361">
        <v>16702358763</v>
      </c>
      <c r="CY1361" t="s">
        <v>1920</v>
      </c>
      <c r="CZ1361" t="s">
        <v>119</v>
      </c>
      <c r="DA1361" t="s">
        <v>134</v>
      </c>
      <c r="DB1361" t="s">
        <v>134</v>
      </c>
      <c r="DC1361" t="s">
        <v>1914</v>
      </c>
      <c r="DD1361" t="s">
        <v>1915</v>
      </c>
      <c r="DE1361" t="s">
        <v>863</v>
      </c>
      <c r="DF1361" t="s">
        <v>2544</v>
      </c>
      <c r="DG1361" t="s">
        <v>1920</v>
      </c>
    </row>
    <row r="1362" spans="1:111" ht="15" customHeight="1" x14ac:dyDescent="0.25">
      <c r="A1362" t="s">
        <v>7773</v>
      </c>
      <c r="B1362" t="s">
        <v>109</v>
      </c>
      <c r="C1362" s="1">
        <v>44243.027483333331</v>
      </c>
      <c r="D1362" s="1">
        <v>44271</v>
      </c>
      <c r="E1362" t="s">
        <v>138</v>
      </c>
      <c r="F1362" s="1">
        <v>44375.833333333336</v>
      </c>
      <c r="G1362" t="s">
        <v>134</v>
      </c>
      <c r="H1362" t="s">
        <v>111</v>
      </c>
      <c r="I1362" t="s">
        <v>111</v>
      </c>
      <c r="J1362" t="s">
        <v>3526</v>
      </c>
      <c r="K1362" t="s">
        <v>3527</v>
      </c>
      <c r="L1362" t="s">
        <v>3528</v>
      </c>
      <c r="N1362" t="s">
        <v>116</v>
      </c>
      <c r="O1362" t="s">
        <v>117</v>
      </c>
      <c r="P1362">
        <v>96950</v>
      </c>
      <c r="Q1362" t="s">
        <v>118</v>
      </c>
      <c r="S1362">
        <v>16702335100</v>
      </c>
      <c r="U1362">
        <v>71329</v>
      </c>
      <c r="V1362" t="s">
        <v>120</v>
      </c>
      <c r="X1362" t="s">
        <v>3529</v>
      </c>
      <c r="Y1362" t="s">
        <v>4696</v>
      </c>
      <c r="AA1362" t="s">
        <v>333</v>
      </c>
      <c r="AB1362" t="s">
        <v>3528</v>
      </c>
      <c r="AD1362" t="s">
        <v>116</v>
      </c>
      <c r="AE1362" t="s">
        <v>117</v>
      </c>
      <c r="AF1362">
        <v>96950</v>
      </c>
      <c r="AG1362" t="s">
        <v>118</v>
      </c>
      <c r="AI1362">
        <v>16702335100</v>
      </c>
      <c r="AK1362" t="s">
        <v>3530</v>
      </c>
      <c r="BC1362" t="str">
        <f>"43-3031.00"</f>
        <v>43-3031.00</v>
      </c>
      <c r="BD1362" t="s">
        <v>176</v>
      </c>
      <c r="BE1362" t="s">
        <v>3531</v>
      </c>
      <c r="BF1362" t="s">
        <v>3532</v>
      </c>
      <c r="BG1362">
        <v>2</v>
      </c>
      <c r="BI1362" s="1">
        <v>44377</v>
      </c>
      <c r="BJ1362" s="1">
        <v>44741</v>
      </c>
      <c r="BM1362">
        <v>40</v>
      </c>
      <c r="BN1362">
        <v>0</v>
      </c>
      <c r="BO1362">
        <v>8</v>
      </c>
      <c r="BP1362">
        <v>8</v>
      </c>
      <c r="BQ1362">
        <v>8</v>
      </c>
      <c r="BR1362">
        <v>8</v>
      </c>
      <c r="BS1362">
        <v>8</v>
      </c>
      <c r="BT1362">
        <v>0</v>
      </c>
      <c r="BU1362" t="str">
        <f>"4:00 PM"</f>
        <v>4:00 PM</v>
      </c>
      <c r="BV1362" t="str">
        <f>"12:00 AM"</f>
        <v>12:00 AM</v>
      </c>
      <c r="BW1362" t="s">
        <v>349</v>
      </c>
      <c r="BX1362">
        <v>1</v>
      </c>
      <c r="BY1362">
        <v>24</v>
      </c>
      <c r="BZ1362" t="s">
        <v>111</v>
      </c>
      <c r="CA1362">
        <v>0</v>
      </c>
      <c r="CB1362" s="2" t="s">
        <v>7774</v>
      </c>
      <c r="CC1362" t="s">
        <v>3533</v>
      </c>
      <c r="CD1362" t="s">
        <v>3528</v>
      </c>
      <c r="CE1362" t="s">
        <v>116</v>
      </c>
      <c r="CF1362" t="s">
        <v>117</v>
      </c>
      <c r="CG1362">
        <v>96950</v>
      </c>
      <c r="CH1362" s="3">
        <v>9.49</v>
      </c>
      <c r="CI1362" s="3">
        <v>9.49</v>
      </c>
      <c r="CJ1362" s="3">
        <v>14.24</v>
      </c>
      <c r="CK1362" s="3">
        <v>14.24</v>
      </c>
      <c r="CL1362" t="s">
        <v>132</v>
      </c>
      <c r="CN1362" t="s">
        <v>133</v>
      </c>
      <c r="CP1362" t="s">
        <v>111</v>
      </c>
      <c r="CQ1362" t="s">
        <v>134</v>
      </c>
      <c r="CR1362" t="s">
        <v>111</v>
      </c>
      <c r="CS1362" t="s">
        <v>134</v>
      </c>
      <c r="CT1362" t="s">
        <v>134</v>
      </c>
      <c r="CU1362" t="s">
        <v>134</v>
      </c>
      <c r="CV1362" t="s">
        <v>119</v>
      </c>
      <c r="CW1362" t="s">
        <v>7775</v>
      </c>
      <c r="CX1362">
        <v>16702335100</v>
      </c>
      <c r="CY1362" t="s">
        <v>3530</v>
      </c>
      <c r="CZ1362" t="s">
        <v>119</v>
      </c>
      <c r="DA1362" t="s">
        <v>134</v>
      </c>
      <c r="DB1362" t="s">
        <v>111</v>
      </c>
    </row>
    <row r="1363" spans="1:111" ht="15" customHeight="1" x14ac:dyDescent="0.25">
      <c r="A1363" t="s">
        <v>8936</v>
      </c>
      <c r="B1363" t="s">
        <v>109</v>
      </c>
      <c r="C1363" s="1">
        <v>44243.047106134261</v>
      </c>
      <c r="D1363" s="1">
        <v>44272</v>
      </c>
      <c r="E1363" t="s">
        <v>138</v>
      </c>
      <c r="F1363" s="1">
        <v>44375.833333333336</v>
      </c>
      <c r="G1363" t="s">
        <v>134</v>
      </c>
      <c r="H1363" t="s">
        <v>111</v>
      </c>
      <c r="I1363" t="s">
        <v>111</v>
      </c>
      <c r="J1363" t="s">
        <v>6982</v>
      </c>
      <c r="K1363" t="s">
        <v>4695</v>
      </c>
      <c r="L1363" t="s">
        <v>3528</v>
      </c>
      <c r="N1363" t="s">
        <v>116</v>
      </c>
      <c r="O1363" t="s">
        <v>117</v>
      </c>
      <c r="P1363">
        <v>96950</v>
      </c>
      <c r="Q1363" t="s">
        <v>118</v>
      </c>
      <c r="S1363">
        <v>16702335100</v>
      </c>
      <c r="U1363">
        <v>71329</v>
      </c>
      <c r="V1363" t="s">
        <v>120</v>
      </c>
      <c r="X1363" t="s">
        <v>3529</v>
      </c>
      <c r="Y1363" t="s">
        <v>4696</v>
      </c>
      <c r="AA1363" t="s">
        <v>333</v>
      </c>
      <c r="AB1363" t="s">
        <v>3528</v>
      </c>
      <c r="AD1363" t="s">
        <v>116</v>
      </c>
      <c r="AE1363" t="s">
        <v>117</v>
      </c>
      <c r="AF1363">
        <v>96950</v>
      </c>
      <c r="AG1363" t="s">
        <v>118</v>
      </c>
      <c r="AI1363">
        <v>16702335100</v>
      </c>
      <c r="AK1363" t="s">
        <v>3530</v>
      </c>
      <c r="BC1363" t="str">
        <f>"41-2012.00"</f>
        <v>41-2012.00</v>
      </c>
      <c r="BD1363" t="s">
        <v>3925</v>
      </c>
      <c r="BE1363" t="s">
        <v>6983</v>
      </c>
      <c r="BF1363" t="s">
        <v>4698</v>
      </c>
      <c r="BG1363">
        <v>1</v>
      </c>
      <c r="BI1363" s="1">
        <v>44377</v>
      </c>
      <c r="BJ1363" s="1">
        <v>44741</v>
      </c>
      <c r="BM1363">
        <v>40</v>
      </c>
      <c r="BN1363">
        <v>8</v>
      </c>
      <c r="BO1363">
        <v>0</v>
      </c>
      <c r="BP1363">
        <v>8</v>
      </c>
      <c r="BQ1363">
        <v>8</v>
      </c>
      <c r="BR1363">
        <v>8</v>
      </c>
      <c r="BS1363">
        <v>8</v>
      </c>
      <c r="BT1363">
        <v>0</v>
      </c>
      <c r="BU1363" t="str">
        <f>"4:00 PM"</f>
        <v>4:00 PM</v>
      </c>
      <c r="BV1363" t="str">
        <f>"12:00 AM"</f>
        <v>12:00 AM</v>
      </c>
      <c r="BW1363" t="s">
        <v>128</v>
      </c>
      <c r="BX1363">
        <v>1</v>
      </c>
      <c r="BY1363">
        <v>6</v>
      </c>
      <c r="BZ1363" t="s">
        <v>111</v>
      </c>
      <c r="CA1363">
        <v>0</v>
      </c>
      <c r="CB1363" t="e">
        <f>-SHOULD HAVE EXPERIENCED IN POKER ROOM CASHIERING.
-SHOULD HAVE KNOWLEDGE IN GAMING ROOM PROCEDURES ESPECIALLY IN COLLECTION.
-SHOULD KNOW HOW TO WORK AS AVAILABLE BASED  ON THE WORK LOAD
-WILLING TO WORK MIDNIGHT SHIFT AS WELL AS OTHERS.</f>
        <v>#NAME?</v>
      </c>
      <c r="CC1363" t="s">
        <v>3533</v>
      </c>
      <c r="CD1363" t="s">
        <v>3528</v>
      </c>
      <c r="CE1363" t="s">
        <v>116</v>
      </c>
      <c r="CF1363" t="s">
        <v>117</v>
      </c>
      <c r="CG1363">
        <v>96950</v>
      </c>
      <c r="CH1363" s="3">
        <v>8.73</v>
      </c>
      <c r="CI1363" s="3">
        <v>8.73</v>
      </c>
      <c r="CJ1363" s="3">
        <v>13.1</v>
      </c>
      <c r="CK1363" s="3">
        <v>13.1</v>
      </c>
      <c r="CL1363" t="s">
        <v>132</v>
      </c>
      <c r="CN1363" t="s">
        <v>133</v>
      </c>
      <c r="CP1363" t="s">
        <v>111</v>
      </c>
      <c r="CQ1363" t="s">
        <v>134</v>
      </c>
      <c r="CR1363" t="s">
        <v>111</v>
      </c>
      <c r="CS1363" t="s">
        <v>134</v>
      </c>
      <c r="CT1363" t="s">
        <v>134</v>
      </c>
      <c r="CU1363" t="s">
        <v>134</v>
      </c>
      <c r="CV1363" t="s">
        <v>119</v>
      </c>
      <c r="CW1363" t="s">
        <v>4700</v>
      </c>
      <c r="CX1363">
        <v>16702335100</v>
      </c>
      <c r="CY1363" t="s">
        <v>3530</v>
      </c>
      <c r="CZ1363" t="s">
        <v>119</v>
      </c>
      <c r="DA1363" t="s">
        <v>134</v>
      </c>
      <c r="DB1363" t="s">
        <v>111</v>
      </c>
    </row>
    <row r="1364" spans="1:111" ht="15" customHeight="1" x14ac:dyDescent="0.25">
      <c r="A1364" t="s">
        <v>4694</v>
      </c>
      <c r="B1364" t="s">
        <v>109</v>
      </c>
      <c r="C1364" s="1">
        <v>44243.056957870373</v>
      </c>
      <c r="D1364" s="1">
        <v>44272</v>
      </c>
      <c r="E1364" t="s">
        <v>138</v>
      </c>
      <c r="F1364" s="1">
        <v>44375.833333333336</v>
      </c>
      <c r="G1364" t="s">
        <v>134</v>
      </c>
      <c r="H1364" t="s">
        <v>111</v>
      </c>
      <c r="I1364" t="s">
        <v>111</v>
      </c>
      <c r="J1364" t="s">
        <v>3526</v>
      </c>
      <c r="K1364" t="s">
        <v>4695</v>
      </c>
      <c r="L1364" t="s">
        <v>3528</v>
      </c>
      <c r="N1364" t="s">
        <v>116</v>
      </c>
      <c r="O1364" t="s">
        <v>117</v>
      </c>
      <c r="P1364">
        <v>96950</v>
      </c>
      <c r="Q1364" t="s">
        <v>118</v>
      </c>
      <c r="S1364">
        <v>16702335100</v>
      </c>
      <c r="U1364">
        <v>71329</v>
      </c>
      <c r="V1364" t="s">
        <v>120</v>
      </c>
      <c r="X1364" t="s">
        <v>3529</v>
      </c>
      <c r="Y1364" t="s">
        <v>4696</v>
      </c>
      <c r="AA1364" t="s">
        <v>333</v>
      </c>
      <c r="AB1364" t="s">
        <v>3528</v>
      </c>
      <c r="AD1364" t="s">
        <v>116</v>
      </c>
      <c r="AE1364" t="s">
        <v>117</v>
      </c>
      <c r="AF1364">
        <v>96950</v>
      </c>
      <c r="AG1364" t="s">
        <v>118</v>
      </c>
      <c r="AI1364">
        <v>16702335100</v>
      </c>
      <c r="AK1364" t="s">
        <v>3530</v>
      </c>
      <c r="BC1364" t="str">
        <f>"41-2012.00"</f>
        <v>41-2012.00</v>
      </c>
      <c r="BD1364" t="s">
        <v>3925</v>
      </c>
      <c r="BE1364" t="s">
        <v>4697</v>
      </c>
      <c r="BF1364" t="s">
        <v>4698</v>
      </c>
      <c r="BG1364">
        <v>2</v>
      </c>
      <c r="BI1364" s="1">
        <v>44377</v>
      </c>
      <c r="BJ1364" s="1">
        <v>44741</v>
      </c>
      <c r="BM1364">
        <v>40</v>
      </c>
      <c r="BN1364">
        <v>0</v>
      </c>
      <c r="BO1364">
        <v>8</v>
      </c>
      <c r="BP1364">
        <v>8</v>
      </c>
      <c r="BQ1364">
        <v>0</v>
      </c>
      <c r="BR1364">
        <v>8</v>
      </c>
      <c r="BS1364">
        <v>8</v>
      </c>
      <c r="BT1364">
        <v>8</v>
      </c>
      <c r="BU1364" t="str">
        <f>"4:00 PM"</f>
        <v>4:00 PM</v>
      </c>
      <c r="BV1364" t="str">
        <f>"12:00 AM"</f>
        <v>12:00 AM</v>
      </c>
      <c r="BW1364" t="s">
        <v>128</v>
      </c>
      <c r="BX1364">
        <v>1</v>
      </c>
      <c r="BY1364">
        <v>6</v>
      </c>
      <c r="BZ1364" t="s">
        <v>111</v>
      </c>
      <c r="CA1364">
        <v>0</v>
      </c>
      <c r="CB1364" t="e">
        <f>- MUST HAVE EXPERIENCE  AS BOOTH CASHIER.
-SHOULD HAVE KNOWLEDGE IN  GAMING ROOM PROCEDURES ESPECIALLY IN COLLECTION.
-SHOULD KNOW HOW TO WORK AS AVAILABLE BASED ON THE WORL LOAD.
-WILLING TO WORK MIDNIGHT SHIFT AS WELL AS OTHERS.</f>
        <v>#NAME?</v>
      </c>
      <c r="CC1364" t="s">
        <v>4699</v>
      </c>
      <c r="CD1364" t="s">
        <v>3528</v>
      </c>
      <c r="CE1364" t="s">
        <v>116</v>
      </c>
      <c r="CF1364" t="s">
        <v>117</v>
      </c>
      <c r="CG1364">
        <v>96950</v>
      </c>
      <c r="CH1364" s="3">
        <v>8.73</v>
      </c>
      <c r="CI1364" s="3">
        <v>8.73</v>
      </c>
      <c r="CJ1364" s="3">
        <v>13.1</v>
      </c>
      <c r="CK1364" s="3">
        <v>13.1</v>
      </c>
      <c r="CL1364" t="s">
        <v>132</v>
      </c>
      <c r="CN1364" t="s">
        <v>133</v>
      </c>
      <c r="CP1364" t="s">
        <v>111</v>
      </c>
      <c r="CQ1364" t="s">
        <v>134</v>
      </c>
      <c r="CR1364" t="s">
        <v>111</v>
      </c>
      <c r="CS1364" t="s">
        <v>134</v>
      </c>
      <c r="CT1364" t="s">
        <v>134</v>
      </c>
      <c r="CU1364" t="s">
        <v>134</v>
      </c>
      <c r="CV1364" t="s">
        <v>119</v>
      </c>
      <c r="CW1364" t="s">
        <v>4700</v>
      </c>
      <c r="CX1364">
        <v>16702335100</v>
      </c>
      <c r="CY1364" t="s">
        <v>3530</v>
      </c>
      <c r="CZ1364" t="s">
        <v>119</v>
      </c>
      <c r="DA1364" t="s">
        <v>134</v>
      </c>
      <c r="DB1364" t="s">
        <v>111</v>
      </c>
    </row>
    <row r="1365" spans="1:111" ht="15" customHeight="1" x14ac:dyDescent="0.25">
      <c r="A1365" t="s">
        <v>7537</v>
      </c>
      <c r="B1365" t="s">
        <v>137</v>
      </c>
      <c r="C1365" s="1">
        <v>44243.806179282408</v>
      </c>
      <c r="D1365" s="1">
        <v>44274</v>
      </c>
      <c r="E1365" t="s">
        <v>110</v>
      </c>
      <c r="G1365" t="s">
        <v>111</v>
      </c>
      <c r="H1365" t="s">
        <v>111</v>
      </c>
      <c r="I1365" t="s">
        <v>111</v>
      </c>
      <c r="J1365" t="s">
        <v>684</v>
      </c>
      <c r="K1365" t="s">
        <v>119</v>
      </c>
      <c r="L1365" t="s">
        <v>686</v>
      </c>
      <c r="M1365" t="s">
        <v>687</v>
      </c>
      <c r="N1365" t="s">
        <v>154</v>
      </c>
      <c r="O1365" t="s">
        <v>117</v>
      </c>
      <c r="P1365">
        <v>96950</v>
      </c>
      <c r="Q1365" t="s">
        <v>118</v>
      </c>
      <c r="R1365" t="s">
        <v>119</v>
      </c>
      <c r="S1365">
        <v>16702368202</v>
      </c>
      <c r="T1365">
        <v>3554</v>
      </c>
      <c r="U1365">
        <v>62211</v>
      </c>
      <c r="V1365" t="s">
        <v>120</v>
      </c>
      <c r="X1365" t="s">
        <v>688</v>
      </c>
      <c r="Y1365" t="s">
        <v>689</v>
      </c>
      <c r="Z1365" t="s">
        <v>690</v>
      </c>
      <c r="AA1365" t="s">
        <v>691</v>
      </c>
      <c r="AB1365" t="s">
        <v>686</v>
      </c>
      <c r="AC1365" t="s">
        <v>687</v>
      </c>
      <c r="AD1365" t="s">
        <v>154</v>
      </c>
      <c r="AE1365" t="s">
        <v>117</v>
      </c>
      <c r="AF1365">
        <v>96950</v>
      </c>
      <c r="AG1365" t="s">
        <v>118</v>
      </c>
      <c r="AH1365" t="s">
        <v>119</v>
      </c>
      <c r="AI1365">
        <v>16702368202</v>
      </c>
      <c r="AJ1365">
        <v>3554</v>
      </c>
      <c r="AK1365" t="s">
        <v>692</v>
      </c>
      <c r="BC1365" t="str">
        <f>"29-1141.00"</f>
        <v>29-1141.00</v>
      </c>
      <c r="BD1365" t="s">
        <v>2087</v>
      </c>
      <c r="BE1365" t="s">
        <v>2088</v>
      </c>
      <c r="BF1365" t="s">
        <v>2089</v>
      </c>
      <c r="BG1365">
        <v>21</v>
      </c>
      <c r="BH1365">
        <v>21</v>
      </c>
      <c r="BI1365" s="1">
        <v>44333</v>
      </c>
      <c r="BJ1365" s="1">
        <v>44697</v>
      </c>
      <c r="BK1365" s="1">
        <v>44333</v>
      </c>
      <c r="BL1365" s="1">
        <v>44697</v>
      </c>
      <c r="BM1365">
        <v>40</v>
      </c>
      <c r="BN1365">
        <v>12</v>
      </c>
      <c r="BO1365">
        <v>12</v>
      </c>
      <c r="BP1365">
        <v>12</v>
      </c>
      <c r="BQ1365">
        <v>4</v>
      </c>
      <c r="BR1365">
        <v>0</v>
      </c>
      <c r="BS1365">
        <v>0</v>
      </c>
      <c r="BT1365">
        <v>0</v>
      </c>
      <c r="BU1365" t="str">
        <f>"7:30 AM"</f>
        <v>7:30 AM</v>
      </c>
      <c r="BV1365" t="str">
        <f>"7:30 PM"</f>
        <v>7:30 PM</v>
      </c>
      <c r="BW1365" t="s">
        <v>349</v>
      </c>
      <c r="BX1365">
        <v>0</v>
      </c>
      <c r="BY1365">
        <v>0</v>
      </c>
      <c r="BZ1365" t="s">
        <v>111</v>
      </c>
      <c r="CA1365">
        <v>0</v>
      </c>
      <c r="CB1365" t="s">
        <v>2090</v>
      </c>
      <c r="CC1365" t="s">
        <v>686</v>
      </c>
      <c r="CD1365" t="s">
        <v>687</v>
      </c>
      <c r="CE1365" t="s">
        <v>154</v>
      </c>
      <c r="CF1365" t="s">
        <v>117</v>
      </c>
      <c r="CG1365">
        <v>96950</v>
      </c>
      <c r="CH1365" s="3">
        <v>22.19</v>
      </c>
      <c r="CI1365" s="3">
        <v>25.78</v>
      </c>
      <c r="CJ1365" s="3">
        <v>0</v>
      </c>
      <c r="CK1365" s="3">
        <v>0</v>
      </c>
      <c r="CL1365" t="s">
        <v>132</v>
      </c>
      <c r="CM1365" t="s">
        <v>697</v>
      </c>
      <c r="CN1365" t="s">
        <v>133</v>
      </c>
      <c r="CP1365" t="s">
        <v>134</v>
      </c>
      <c r="CQ1365" t="s">
        <v>134</v>
      </c>
      <c r="CR1365" t="s">
        <v>111</v>
      </c>
      <c r="CS1365" t="s">
        <v>111</v>
      </c>
      <c r="CT1365" t="s">
        <v>119</v>
      </c>
      <c r="CU1365" t="s">
        <v>134</v>
      </c>
      <c r="CV1365" t="s">
        <v>119</v>
      </c>
      <c r="CW1365" t="s">
        <v>698</v>
      </c>
      <c r="CX1365">
        <v>16702368202</v>
      </c>
      <c r="CY1365" t="s">
        <v>699</v>
      </c>
      <c r="CZ1365" t="s">
        <v>700</v>
      </c>
      <c r="DA1365" t="s">
        <v>134</v>
      </c>
      <c r="DB1365" t="s">
        <v>111</v>
      </c>
      <c r="DC1365" t="s">
        <v>526</v>
      </c>
      <c r="DD1365" t="s">
        <v>701</v>
      </c>
      <c r="DE1365" t="s">
        <v>702</v>
      </c>
      <c r="DF1365" t="s">
        <v>684</v>
      </c>
      <c r="DG1365" t="s">
        <v>703</v>
      </c>
    </row>
    <row r="1366" spans="1:111" ht="15" customHeight="1" x14ac:dyDescent="0.25">
      <c r="A1366" t="s">
        <v>7019</v>
      </c>
      <c r="B1366" t="s">
        <v>137</v>
      </c>
      <c r="C1366" s="1">
        <v>44243.935243981483</v>
      </c>
      <c r="D1366" s="1">
        <v>44286</v>
      </c>
      <c r="E1366" t="s">
        <v>110</v>
      </c>
      <c r="G1366" t="s">
        <v>111</v>
      </c>
      <c r="H1366" t="s">
        <v>111</v>
      </c>
      <c r="I1366" t="s">
        <v>111</v>
      </c>
      <c r="J1366" t="s">
        <v>3238</v>
      </c>
      <c r="K1366" t="s">
        <v>3239</v>
      </c>
      <c r="L1366" t="s">
        <v>1892</v>
      </c>
      <c r="M1366" t="s">
        <v>3240</v>
      </c>
      <c r="N1366" t="s">
        <v>116</v>
      </c>
      <c r="O1366" t="s">
        <v>117</v>
      </c>
      <c r="P1366">
        <v>96950</v>
      </c>
      <c r="Q1366" t="s">
        <v>118</v>
      </c>
      <c r="R1366" t="s">
        <v>119</v>
      </c>
      <c r="S1366">
        <v>16703236877</v>
      </c>
      <c r="U1366">
        <v>62134</v>
      </c>
      <c r="V1366" t="s">
        <v>120</v>
      </c>
      <c r="X1366" t="s">
        <v>405</v>
      </c>
      <c r="Y1366" t="s">
        <v>406</v>
      </c>
      <c r="Z1366" t="s">
        <v>407</v>
      </c>
      <c r="AA1366" t="s">
        <v>123</v>
      </c>
      <c r="AB1366" t="s">
        <v>408</v>
      </c>
      <c r="AD1366" t="s">
        <v>409</v>
      </c>
      <c r="AE1366" t="s">
        <v>410</v>
      </c>
      <c r="AF1366">
        <v>96931</v>
      </c>
      <c r="AG1366" t="s">
        <v>118</v>
      </c>
      <c r="AH1366" t="s">
        <v>119</v>
      </c>
      <c r="AI1366">
        <v>16716498746</v>
      </c>
      <c r="AJ1366">
        <v>203</v>
      </c>
      <c r="AK1366" t="s">
        <v>411</v>
      </c>
      <c r="BC1366" t="str">
        <f>"31-2022.00"</f>
        <v>31-2022.00</v>
      </c>
      <c r="BD1366" t="s">
        <v>6954</v>
      </c>
      <c r="BE1366" t="s">
        <v>6955</v>
      </c>
      <c r="BF1366" t="s">
        <v>6956</v>
      </c>
      <c r="BG1366">
        <v>4</v>
      </c>
      <c r="BH1366">
        <v>4</v>
      </c>
      <c r="BI1366" s="1">
        <v>44331</v>
      </c>
      <c r="BJ1366" s="1">
        <v>44695</v>
      </c>
      <c r="BK1366" s="1">
        <v>44331</v>
      </c>
      <c r="BL1366" s="1">
        <v>44695</v>
      </c>
      <c r="BM1366">
        <v>40</v>
      </c>
      <c r="BN1366">
        <v>0</v>
      </c>
      <c r="BO1366">
        <v>8</v>
      </c>
      <c r="BP1366">
        <v>8</v>
      </c>
      <c r="BQ1366">
        <v>8</v>
      </c>
      <c r="BR1366">
        <v>8</v>
      </c>
      <c r="BS1366">
        <v>5</v>
      </c>
      <c r="BT1366">
        <v>3</v>
      </c>
      <c r="BU1366" t="str">
        <f>"8:30 AM"</f>
        <v>8:30 AM</v>
      </c>
      <c r="BV1366" t="str">
        <f>"5:30 PM"</f>
        <v>5:30 PM</v>
      </c>
      <c r="BW1366" t="s">
        <v>128</v>
      </c>
      <c r="BX1366">
        <v>0</v>
      </c>
      <c r="BY1366">
        <v>6</v>
      </c>
      <c r="BZ1366" t="s">
        <v>111</v>
      </c>
      <c r="CA1366">
        <v>0</v>
      </c>
      <c r="CB1366" t="s">
        <v>7020</v>
      </c>
      <c r="CC1366" t="s">
        <v>1896</v>
      </c>
      <c r="CD1366" t="s">
        <v>3240</v>
      </c>
      <c r="CE1366" t="s">
        <v>116</v>
      </c>
      <c r="CF1366" t="s">
        <v>117</v>
      </c>
      <c r="CG1366">
        <v>96950</v>
      </c>
      <c r="CH1366" s="3">
        <v>9.9600000000000009</v>
      </c>
      <c r="CI1366" s="3">
        <v>9.9600000000000009</v>
      </c>
      <c r="CJ1366" s="3">
        <v>14.94</v>
      </c>
      <c r="CK1366" s="3">
        <v>14.94</v>
      </c>
      <c r="CL1366" t="s">
        <v>132</v>
      </c>
      <c r="CN1366" t="s">
        <v>133</v>
      </c>
      <c r="CP1366" t="s">
        <v>111</v>
      </c>
      <c r="CQ1366" t="s">
        <v>134</v>
      </c>
      <c r="CR1366" t="s">
        <v>111</v>
      </c>
      <c r="CS1366" t="s">
        <v>134</v>
      </c>
      <c r="CT1366" t="s">
        <v>119</v>
      </c>
      <c r="CU1366" t="s">
        <v>134</v>
      </c>
      <c r="CV1366" t="s">
        <v>119</v>
      </c>
      <c r="CW1366" t="s">
        <v>418</v>
      </c>
      <c r="CX1366">
        <v>16703236877</v>
      </c>
      <c r="CY1366" t="s">
        <v>419</v>
      </c>
      <c r="CZ1366" t="s">
        <v>119</v>
      </c>
      <c r="DA1366" t="s">
        <v>134</v>
      </c>
      <c r="DB1366" t="s">
        <v>111</v>
      </c>
    </row>
    <row r="1367" spans="1:111" ht="15" customHeight="1" x14ac:dyDescent="0.25">
      <c r="A1367" t="s">
        <v>5996</v>
      </c>
      <c r="B1367" t="s">
        <v>137</v>
      </c>
      <c r="C1367" s="1">
        <v>44243.990204398149</v>
      </c>
      <c r="D1367" s="1">
        <v>44285</v>
      </c>
      <c r="E1367" t="s">
        <v>138</v>
      </c>
      <c r="F1367" s="1">
        <v>44376.833333333336</v>
      </c>
      <c r="G1367" t="s">
        <v>111</v>
      </c>
      <c r="H1367" t="s">
        <v>111</v>
      </c>
      <c r="I1367" t="s">
        <v>111</v>
      </c>
      <c r="J1367" t="s">
        <v>5997</v>
      </c>
      <c r="K1367" t="s">
        <v>5998</v>
      </c>
      <c r="L1367" t="s">
        <v>5327</v>
      </c>
      <c r="M1367" t="s">
        <v>5999</v>
      </c>
      <c r="N1367" t="s">
        <v>154</v>
      </c>
      <c r="O1367" t="s">
        <v>117</v>
      </c>
      <c r="P1367">
        <v>96950</v>
      </c>
      <c r="Q1367" t="s">
        <v>118</v>
      </c>
      <c r="S1367">
        <v>16702346378</v>
      </c>
      <c r="U1367">
        <v>812112</v>
      </c>
      <c r="V1367" t="s">
        <v>120</v>
      </c>
      <c r="X1367" t="s">
        <v>5328</v>
      </c>
      <c r="Y1367" t="s">
        <v>5329</v>
      </c>
      <c r="Z1367" t="s">
        <v>3000</v>
      </c>
      <c r="AA1367" t="s">
        <v>174</v>
      </c>
      <c r="AB1367" t="s">
        <v>5327</v>
      </c>
      <c r="AD1367" t="s">
        <v>154</v>
      </c>
      <c r="AE1367" t="s">
        <v>117</v>
      </c>
      <c r="AF1367">
        <v>96950</v>
      </c>
      <c r="AG1367" t="s">
        <v>118</v>
      </c>
      <c r="AI1367">
        <v>16702349226</v>
      </c>
      <c r="AK1367" t="s">
        <v>5330</v>
      </c>
      <c r="BC1367" t="str">
        <f>"39-5012.00"</f>
        <v>39-5012.00</v>
      </c>
      <c r="BD1367" t="s">
        <v>468</v>
      </c>
      <c r="BE1367" t="s">
        <v>6000</v>
      </c>
      <c r="BF1367" t="s">
        <v>6001</v>
      </c>
      <c r="BG1367">
        <v>1</v>
      </c>
      <c r="BH1367">
        <v>1</v>
      </c>
      <c r="BI1367" s="1">
        <v>44378</v>
      </c>
      <c r="BJ1367" s="1">
        <v>44742</v>
      </c>
      <c r="BK1367" s="1">
        <v>44378</v>
      </c>
      <c r="BL1367" s="1">
        <v>44742</v>
      </c>
      <c r="BM1367">
        <v>35</v>
      </c>
      <c r="BN1367">
        <v>6</v>
      </c>
      <c r="BO1367">
        <v>0</v>
      </c>
      <c r="BP1367">
        <v>5</v>
      </c>
      <c r="BQ1367">
        <v>6</v>
      </c>
      <c r="BR1367">
        <v>6</v>
      </c>
      <c r="BS1367">
        <v>6</v>
      </c>
      <c r="BT1367">
        <v>6</v>
      </c>
      <c r="BU1367" t="str">
        <f>"11:00 AM"</f>
        <v>11:00 AM</v>
      </c>
      <c r="BV1367" t="str">
        <f>"5:00 PM"</f>
        <v>5:00 PM</v>
      </c>
      <c r="BW1367" t="s">
        <v>128</v>
      </c>
      <c r="BX1367">
        <v>0</v>
      </c>
      <c r="BY1367">
        <v>12</v>
      </c>
      <c r="BZ1367" t="s">
        <v>111</v>
      </c>
      <c r="CA1367">
        <v>0</v>
      </c>
      <c r="CB1367" t="s">
        <v>6002</v>
      </c>
      <c r="CC1367" t="s">
        <v>5334</v>
      </c>
      <c r="CE1367" t="s">
        <v>154</v>
      </c>
      <c r="CF1367" t="s">
        <v>117</v>
      </c>
      <c r="CG1367">
        <v>96950</v>
      </c>
      <c r="CH1367" s="3">
        <v>8.08</v>
      </c>
      <c r="CI1367" s="3">
        <v>8.08</v>
      </c>
      <c r="CJ1367" s="3">
        <v>12.12</v>
      </c>
      <c r="CK1367" s="3">
        <v>12.12</v>
      </c>
      <c r="CL1367" t="s">
        <v>132</v>
      </c>
      <c r="CM1367" t="s">
        <v>1938</v>
      </c>
      <c r="CN1367" t="s">
        <v>133</v>
      </c>
      <c r="CP1367" t="s">
        <v>111</v>
      </c>
      <c r="CQ1367" t="s">
        <v>134</v>
      </c>
      <c r="CR1367" t="s">
        <v>111</v>
      </c>
      <c r="CS1367" t="s">
        <v>134</v>
      </c>
      <c r="CT1367" t="s">
        <v>119</v>
      </c>
      <c r="CU1367" t="s">
        <v>134</v>
      </c>
      <c r="CV1367" t="s">
        <v>119</v>
      </c>
      <c r="CW1367" t="s">
        <v>6003</v>
      </c>
      <c r="CX1367">
        <v>16702346378</v>
      </c>
      <c r="CY1367" t="s">
        <v>5330</v>
      </c>
      <c r="CZ1367" t="s">
        <v>119</v>
      </c>
      <c r="DA1367" t="s">
        <v>134</v>
      </c>
      <c r="DB1367" t="s">
        <v>111</v>
      </c>
    </row>
    <row r="1368" spans="1:111" ht="15" customHeight="1" x14ac:dyDescent="0.25">
      <c r="A1368" t="s">
        <v>5324</v>
      </c>
      <c r="B1368" t="s">
        <v>137</v>
      </c>
      <c r="C1368" s="1">
        <v>44243.996641203703</v>
      </c>
      <c r="D1368" s="1">
        <v>44286</v>
      </c>
      <c r="E1368" t="s">
        <v>138</v>
      </c>
      <c r="F1368" s="1">
        <v>44376.833333333336</v>
      </c>
      <c r="G1368" t="s">
        <v>111</v>
      </c>
      <c r="H1368" t="s">
        <v>111</v>
      </c>
      <c r="I1368" t="s">
        <v>111</v>
      </c>
      <c r="J1368" t="s">
        <v>5325</v>
      </c>
      <c r="K1368" t="s">
        <v>5326</v>
      </c>
      <c r="L1368" t="s">
        <v>5327</v>
      </c>
      <c r="N1368" t="s">
        <v>154</v>
      </c>
      <c r="O1368" t="s">
        <v>117</v>
      </c>
      <c r="P1368">
        <v>96950</v>
      </c>
      <c r="Q1368" t="s">
        <v>118</v>
      </c>
      <c r="S1368">
        <v>16702346378</v>
      </c>
      <c r="U1368">
        <v>812112</v>
      </c>
      <c r="V1368" t="s">
        <v>120</v>
      </c>
      <c r="X1368" t="s">
        <v>5328</v>
      </c>
      <c r="Y1368" t="s">
        <v>5329</v>
      </c>
      <c r="Z1368" t="s">
        <v>3000</v>
      </c>
      <c r="AA1368" t="s">
        <v>174</v>
      </c>
      <c r="AB1368" t="s">
        <v>5327</v>
      </c>
      <c r="AD1368" t="s">
        <v>154</v>
      </c>
      <c r="AE1368" t="s">
        <v>117</v>
      </c>
      <c r="AF1368">
        <v>96950</v>
      </c>
      <c r="AG1368" t="s">
        <v>118</v>
      </c>
      <c r="AI1368">
        <v>16702346378</v>
      </c>
      <c r="AK1368" t="s">
        <v>5330</v>
      </c>
      <c r="BC1368" t="str">
        <f>"39-5012.00"</f>
        <v>39-5012.00</v>
      </c>
      <c r="BD1368" t="s">
        <v>468</v>
      </c>
      <c r="BE1368" t="s">
        <v>5331</v>
      </c>
      <c r="BF1368" t="s">
        <v>5332</v>
      </c>
      <c r="BG1368">
        <v>2</v>
      </c>
      <c r="BH1368">
        <v>2</v>
      </c>
      <c r="BI1368" s="1">
        <v>44378</v>
      </c>
      <c r="BJ1368" s="1">
        <v>44742</v>
      </c>
      <c r="BK1368" s="1">
        <v>44378</v>
      </c>
      <c r="BL1368" s="1">
        <v>44742</v>
      </c>
      <c r="BM1368">
        <v>35</v>
      </c>
      <c r="BN1368">
        <v>6</v>
      </c>
      <c r="BO1368">
        <v>0</v>
      </c>
      <c r="BP1368">
        <v>5</v>
      </c>
      <c r="BQ1368">
        <v>6</v>
      </c>
      <c r="BR1368">
        <v>6</v>
      </c>
      <c r="BS1368">
        <v>6</v>
      </c>
      <c r="BT1368">
        <v>6</v>
      </c>
      <c r="BU1368" t="str">
        <f>"11:00 AM"</f>
        <v>11:00 AM</v>
      </c>
      <c r="BV1368" t="str">
        <f>"5:00 PM"</f>
        <v>5:00 PM</v>
      </c>
      <c r="BW1368" t="s">
        <v>128</v>
      </c>
      <c r="BX1368">
        <v>0</v>
      </c>
      <c r="BY1368">
        <v>12</v>
      </c>
      <c r="BZ1368" t="s">
        <v>111</v>
      </c>
      <c r="CA1368">
        <v>0</v>
      </c>
      <c r="CB1368" t="s">
        <v>5333</v>
      </c>
      <c r="CC1368" t="s">
        <v>5334</v>
      </c>
      <c r="CE1368" t="s">
        <v>154</v>
      </c>
      <c r="CF1368" t="s">
        <v>117</v>
      </c>
      <c r="CG1368">
        <v>96950</v>
      </c>
      <c r="CH1368" s="3">
        <v>8.08</v>
      </c>
      <c r="CI1368" s="3">
        <v>8.08</v>
      </c>
      <c r="CJ1368" s="3">
        <v>12.12</v>
      </c>
      <c r="CK1368" s="3">
        <v>12.12</v>
      </c>
      <c r="CL1368" t="s">
        <v>132</v>
      </c>
      <c r="CM1368" t="s">
        <v>1938</v>
      </c>
      <c r="CN1368" t="s">
        <v>133</v>
      </c>
      <c r="CP1368" t="s">
        <v>111</v>
      </c>
      <c r="CQ1368" t="s">
        <v>134</v>
      </c>
      <c r="CR1368" t="s">
        <v>111</v>
      </c>
      <c r="CS1368" t="s">
        <v>134</v>
      </c>
      <c r="CT1368" t="s">
        <v>119</v>
      </c>
      <c r="CU1368" t="s">
        <v>134</v>
      </c>
      <c r="CV1368" t="s">
        <v>119</v>
      </c>
      <c r="CW1368" t="s">
        <v>1939</v>
      </c>
      <c r="CX1368">
        <v>16702346378</v>
      </c>
      <c r="CY1368" t="s">
        <v>5330</v>
      </c>
      <c r="CZ1368" t="s">
        <v>119</v>
      </c>
      <c r="DA1368" t="s">
        <v>134</v>
      </c>
      <c r="DB1368" t="s">
        <v>111</v>
      </c>
    </row>
    <row r="1369" spans="1:111" ht="15" customHeight="1" x14ac:dyDescent="0.25">
      <c r="A1369" t="s">
        <v>7267</v>
      </c>
      <c r="B1369" t="s">
        <v>109</v>
      </c>
      <c r="C1369" s="1">
        <v>44244.81079826389</v>
      </c>
      <c r="D1369" s="1">
        <v>44279</v>
      </c>
      <c r="E1369" t="s">
        <v>110</v>
      </c>
      <c r="G1369" t="s">
        <v>134</v>
      </c>
      <c r="H1369" t="s">
        <v>111</v>
      </c>
      <c r="I1369" t="s">
        <v>111</v>
      </c>
      <c r="J1369" t="s">
        <v>1514</v>
      </c>
      <c r="K1369" t="s">
        <v>5428</v>
      </c>
      <c r="L1369" t="s">
        <v>1521</v>
      </c>
      <c r="M1369" t="s">
        <v>5429</v>
      </c>
      <c r="N1369" t="s">
        <v>154</v>
      </c>
      <c r="O1369" t="s">
        <v>117</v>
      </c>
      <c r="P1369">
        <v>96950</v>
      </c>
      <c r="Q1369" t="s">
        <v>118</v>
      </c>
      <c r="S1369">
        <v>1670236888</v>
      </c>
      <c r="T1369">
        <v>8821</v>
      </c>
      <c r="U1369">
        <v>713910</v>
      </c>
      <c r="V1369" t="s">
        <v>120</v>
      </c>
      <c r="X1369" t="s">
        <v>1518</v>
      </c>
      <c r="Y1369" t="s">
        <v>1519</v>
      </c>
      <c r="AA1369" t="s">
        <v>1520</v>
      </c>
      <c r="AB1369" t="s">
        <v>1521</v>
      </c>
      <c r="AC1369" t="s">
        <v>5429</v>
      </c>
      <c r="AD1369" t="s">
        <v>154</v>
      </c>
      <c r="AE1369" t="s">
        <v>117</v>
      </c>
      <c r="AF1369">
        <v>96950</v>
      </c>
      <c r="AG1369" t="s">
        <v>118</v>
      </c>
      <c r="AI1369">
        <v>3806702368888</v>
      </c>
      <c r="AJ1369">
        <v>8821</v>
      </c>
      <c r="AK1369" t="s">
        <v>1523</v>
      </c>
      <c r="BC1369" t="str">
        <f>"15-1152.00"</f>
        <v>15-1152.00</v>
      </c>
      <c r="BD1369" t="s">
        <v>1605</v>
      </c>
      <c r="BE1369" t="s">
        <v>5430</v>
      </c>
      <c r="BF1369" t="s">
        <v>5431</v>
      </c>
      <c r="BG1369">
        <v>1</v>
      </c>
      <c r="BI1369" s="1">
        <v>44364</v>
      </c>
      <c r="BJ1369" s="1">
        <v>45199</v>
      </c>
      <c r="BM1369">
        <v>35</v>
      </c>
      <c r="BN1369">
        <v>5</v>
      </c>
      <c r="BO1369">
        <v>5</v>
      </c>
      <c r="BP1369">
        <v>5</v>
      </c>
      <c r="BQ1369">
        <v>5</v>
      </c>
      <c r="BR1369">
        <v>5</v>
      </c>
      <c r="BS1369">
        <v>5</v>
      </c>
      <c r="BT1369">
        <v>5</v>
      </c>
      <c r="BU1369" t="str">
        <f>"9:00 AM"</f>
        <v>9:00 AM</v>
      </c>
      <c r="BV1369" t="str">
        <f>"2:00 PM"</f>
        <v>2:00 PM</v>
      </c>
      <c r="BW1369" t="s">
        <v>415</v>
      </c>
      <c r="BX1369">
        <v>0</v>
      </c>
      <c r="BY1369">
        <v>24</v>
      </c>
      <c r="BZ1369" t="s">
        <v>134</v>
      </c>
      <c r="CA1369">
        <v>1</v>
      </c>
      <c r="CB1369" s="2" t="s">
        <v>7268</v>
      </c>
      <c r="CC1369" t="s">
        <v>1521</v>
      </c>
      <c r="CD1369" t="s">
        <v>5429</v>
      </c>
      <c r="CE1369" t="s">
        <v>154</v>
      </c>
      <c r="CF1369" t="s">
        <v>117</v>
      </c>
      <c r="CG1369">
        <v>96950</v>
      </c>
      <c r="CH1369" s="3">
        <v>13.59</v>
      </c>
      <c r="CI1369" s="3">
        <v>13.59</v>
      </c>
      <c r="CJ1369" s="3">
        <v>20.39</v>
      </c>
      <c r="CK1369" s="3">
        <v>20.39</v>
      </c>
      <c r="CL1369" t="s">
        <v>132</v>
      </c>
      <c r="CM1369" t="s">
        <v>162</v>
      </c>
      <c r="CN1369" t="s">
        <v>133</v>
      </c>
      <c r="CP1369" t="s">
        <v>111</v>
      </c>
      <c r="CQ1369" t="s">
        <v>134</v>
      </c>
      <c r="CR1369" t="s">
        <v>134</v>
      </c>
      <c r="CS1369" t="s">
        <v>134</v>
      </c>
      <c r="CT1369" t="s">
        <v>119</v>
      </c>
      <c r="CU1369" t="s">
        <v>134</v>
      </c>
      <c r="CV1369" t="s">
        <v>134</v>
      </c>
      <c r="CW1369" t="s">
        <v>1818</v>
      </c>
      <c r="CX1369">
        <v>16702368888</v>
      </c>
      <c r="CY1369" t="s">
        <v>1523</v>
      </c>
      <c r="CZ1369" t="s">
        <v>335</v>
      </c>
      <c r="DA1369" t="s">
        <v>134</v>
      </c>
      <c r="DB1369" t="s">
        <v>111</v>
      </c>
      <c r="DC1369" t="s">
        <v>1518</v>
      </c>
      <c r="DD1369" t="s">
        <v>1519</v>
      </c>
      <c r="DF1369" t="s">
        <v>1514</v>
      </c>
      <c r="DG1369" t="s">
        <v>1523</v>
      </c>
    </row>
    <row r="1370" spans="1:111" ht="15" customHeight="1" x14ac:dyDescent="0.25">
      <c r="A1370" t="s">
        <v>8433</v>
      </c>
      <c r="B1370" t="s">
        <v>137</v>
      </c>
      <c r="C1370" s="1">
        <v>44245.106076620374</v>
      </c>
      <c r="D1370" s="1">
        <v>44277</v>
      </c>
      <c r="E1370" t="s">
        <v>138</v>
      </c>
      <c r="F1370" s="1">
        <v>44268.791666666664</v>
      </c>
      <c r="G1370" t="s">
        <v>111</v>
      </c>
      <c r="H1370" t="s">
        <v>111</v>
      </c>
      <c r="I1370" t="s">
        <v>111</v>
      </c>
      <c r="J1370" t="s">
        <v>8434</v>
      </c>
      <c r="K1370" t="s">
        <v>8435</v>
      </c>
      <c r="L1370" t="s">
        <v>8436</v>
      </c>
      <c r="M1370" t="s">
        <v>8437</v>
      </c>
      <c r="N1370" t="s">
        <v>116</v>
      </c>
      <c r="O1370" t="s">
        <v>117</v>
      </c>
      <c r="P1370">
        <v>96950</v>
      </c>
      <c r="Q1370" t="s">
        <v>118</v>
      </c>
      <c r="R1370" t="s">
        <v>119</v>
      </c>
      <c r="S1370">
        <v>16702352352</v>
      </c>
      <c r="U1370">
        <v>722511</v>
      </c>
      <c r="V1370" t="s">
        <v>120</v>
      </c>
      <c r="X1370" t="s">
        <v>1749</v>
      </c>
      <c r="Y1370" t="s">
        <v>8438</v>
      </c>
      <c r="AA1370" t="s">
        <v>342</v>
      </c>
      <c r="AB1370" t="s">
        <v>8436</v>
      </c>
      <c r="AC1370" t="s">
        <v>8437</v>
      </c>
      <c r="AD1370" t="s">
        <v>116</v>
      </c>
      <c r="AE1370" t="s">
        <v>117</v>
      </c>
      <c r="AF1370">
        <v>96950</v>
      </c>
      <c r="AG1370" t="s">
        <v>118</v>
      </c>
      <c r="AH1370" t="s">
        <v>119</v>
      </c>
      <c r="AI1370">
        <v>16702352352</v>
      </c>
      <c r="AK1370" t="s">
        <v>8439</v>
      </c>
      <c r="AL1370" t="s">
        <v>1754</v>
      </c>
      <c r="AM1370" t="s">
        <v>1755</v>
      </c>
      <c r="AN1370" t="s">
        <v>1756</v>
      </c>
      <c r="AP1370" t="s">
        <v>1757</v>
      </c>
      <c r="AQ1370" t="s">
        <v>1758</v>
      </c>
      <c r="AR1370" t="s">
        <v>116</v>
      </c>
      <c r="AS1370" t="s">
        <v>117</v>
      </c>
      <c r="AT1370">
        <v>96950</v>
      </c>
      <c r="AU1370" t="s">
        <v>118</v>
      </c>
      <c r="AV1370" t="s">
        <v>119</v>
      </c>
      <c r="AW1370">
        <v>16702353010</v>
      </c>
      <c r="AY1370" t="s">
        <v>2636</v>
      </c>
      <c r="AZ1370" t="s">
        <v>1760</v>
      </c>
      <c r="BC1370" t="str">
        <f>"35-2014.00"</f>
        <v>35-2014.00</v>
      </c>
      <c r="BD1370" t="s">
        <v>393</v>
      </c>
      <c r="BE1370" t="s">
        <v>8440</v>
      </c>
      <c r="BF1370" t="s">
        <v>8441</v>
      </c>
      <c r="BG1370">
        <v>1</v>
      </c>
      <c r="BH1370">
        <v>1</v>
      </c>
      <c r="BI1370" s="1">
        <v>44270</v>
      </c>
      <c r="BJ1370" s="1">
        <v>44634</v>
      </c>
      <c r="BK1370" s="1">
        <v>44277</v>
      </c>
      <c r="BL1370" s="1">
        <v>44634</v>
      </c>
      <c r="BM1370">
        <v>35</v>
      </c>
      <c r="BN1370">
        <v>5</v>
      </c>
      <c r="BO1370">
        <v>5</v>
      </c>
      <c r="BP1370">
        <v>5</v>
      </c>
      <c r="BQ1370">
        <v>5</v>
      </c>
      <c r="BR1370">
        <v>5</v>
      </c>
      <c r="BS1370">
        <v>5</v>
      </c>
      <c r="BT1370">
        <v>5</v>
      </c>
      <c r="BU1370" t="str">
        <f>"11:00 AM"</f>
        <v>11:00 AM</v>
      </c>
      <c r="BV1370" t="str">
        <f>"9:00 PM"</f>
        <v>9:00 PM</v>
      </c>
      <c r="BW1370" t="s">
        <v>162</v>
      </c>
      <c r="BX1370">
        <v>0</v>
      </c>
      <c r="BY1370">
        <v>6</v>
      </c>
      <c r="BZ1370" t="s">
        <v>111</v>
      </c>
      <c r="CA1370">
        <v>0</v>
      </c>
      <c r="CB1370" s="2" t="s">
        <v>8442</v>
      </c>
      <c r="CC1370" t="s">
        <v>8436</v>
      </c>
      <c r="CD1370" t="s">
        <v>8437</v>
      </c>
      <c r="CE1370" t="s">
        <v>116</v>
      </c>
      <c r="CF1370" t="s">
        <v>117</v>
      </c>
      <c r="CG1370">
        <v>96950</v>
      </c>
      <c r="CH1370" s="3">
        <v>8.68</v>
      </c>
      <c r="CI1370" s="3">
        <v>8.68</v>
      </c>
      <c r="CJ1370" s="3">
        <v>13.02</v>
      </c>
      <c r="CK1370" s="3">
        <v>13.02</v>
      </c>
      <c r="CL1370" t="s">
        <v>132</v>
      </c>
      <c r="CN1370" t="s">
        <v>133</v>
      </c>
      <c r="CP1370" t="s">
        <v>111</v>
      </c>
      <c r="CQ1370" t="s">
        <v>134</v>
      </c>
      <c r="CR1370" t="s">
        <v>134</v>
      </c>
      <c r="CS1370" t="s">
        <v>134</v>
      </c>
      <c r="CT1370" t="s">
        <v>119</v>
      </c>
      <c r="CU1370" t="s">
        <v>134</v>
      </c>
      <c r="CV1370" t="s">
        <v>134</v>
      </c>
      <c r="CW1370" t="s">
        <v>2641</v>
      </c>
      <c r="CX1370">
        <v>16702352352</v>
      </c>
      <c r="CY1370" t="s">
        <v>8439</v>
      </c>
      <c r="CZ1370" t="s">
        <v>1178</v>
      </c>
      <c r="DA1370" t="s">
        <v>134</v>
      </c>
      <c r="DB1370" t="s">
        <v>111</v>
      </c>
    </row>
    <row r="1371" spans="1:111" ht="15" customHeight="1" x14ac:dyDescent="0.25">
      <c r="A1371" t="s">
        <v>8849</v>
      </c>
      <c r="B1371" t="s">
        <v>193</v>
      </c>
      <c r="C1371" s="1">
        <v>44245.298866087964</v>
      </c>
      <c r="D1371" s="1">
        <v>44245</v>
      </c>
      <c r="E1371" t="s">
        <v>138</v>
      </c>
      <c r="F1371" s="1">
        <v>44285.833333333336</v>
      </c>
      <c r="G1371" t="s">
        <v>111</v>
      </c>
      <c r="H1371" t="s">
        <v>111</v>
      </c>
      <c r="I1371" t="s">
        <v>111</v>
      </c>
      <c r="J1371" t="s">
        <v>962</v>
      </c>
      <c r="L1371" t="s">
        <v>152</v>
      </c>
      <c r="N1371" t="s">
        <v>154</v>
      </c>
      <c r="O1371" t="s">
        <v>117</v>
      </c>
      <c r="P1371">
        <v>96950</v>
      </c>
      <c r="Q1371" t="s">
        <v>118</v>
      </c>
      <c r="S1371">
        <v>16702358722</v>
      </c>
      <c r="U1371">
        <v>561720</v>
      </c>
      <c r="V1371" t="s">
        <v>120</v>
      </c>
      <c r="X1371" t="s">
        <v>155</v>
      </c>
      <c r="Y1371" t="s">
        <v>156</v>
      </c>
      <c r="Z1371" t="s">
        <v>157</v>
      </c>
      <c r="AA1371" t="s">
        <v>158</v>
      </c>
      <c r="AB1371" t="s">
        <v>963</v>
      </c>
      <c r="AD1371" t="s">
        <v>154</v>
      </c>
      <c r="AE1371" t="s">
        <v>117</v>
      </c>
      <c r="AF1371">
        <v>96950</v>
      </c>
      <c r="AG1371" t="s">
        <v>118</v>
      </c>
      <c r="AI1371">
        <v>16709890917</v>
      </c>
      <c r="AK1371" t="s">
        <v>160</v>
      </c>
      <c r="BC1371" t="str">
        <f>"49-9071.00"</f>
        <v>49-9071.00</v>
      </c>
      <c r="BD1371" t="s">
        <v>125</v>
      </c>
      <c r="BE1371" t="s">
        <v>964</v>
      </c>
      <c r="BF1371" t="s">
        <v>125</v>
      </c>
      <c r="BG1371">
        <v>5</v>
      </c>
      <c r="BI1371" s="1">
        <v>44287</v>
      </c>
      <c r="BJ1371" s="1">
        <v>44651</v>
      </c>
      <c r="BM1371">
        <v>35</v>
      </c>
      <c r="BN1371">
        <v>0</v>
      </c>
      <c r="BO1371">
        <v>7</v>
      </c>
      <c r="BP1371">
        <v>7</v>
      </c>
      <c r="BQ1371">
        <v>7</v>
      </c>
      <c r="BR1371">
        <v>7</v>
      </c>
      <c r="BS1371">
        <v>7</v>
      </c>
      <c r="BT1371">
        <v>0</v>
      </c>
      <c r="BU1371" t="str">
        <f>"9:00 AM"</f>
        <v>9:00 AM</v>
      </c>
      <c r="BV1371" t="str">
        <f>"5:00 PM"</f>
        <v>5:00 PM</v>
      </c>
      <c r="BW1371" t="s">
        <v>162</v>
      </c>
      <c r="BX1371">
        <v>0</v>
      </c>
      <c r="BY1371">
        <v>6</v>
      </c>
      <c r="BZ1371" t="s">
        <v>111</v>
      </c>
      <c r="CA1371">
        <v>0</v>
      </c>
      <c r="CB1371" s="2" t="s">
        <v>163</v>
      </c>
      <c r="CC1371" t="s">
        <v>152</v>
      </c>
      <c r="CE1371" t="s">
        <v>154</v>
      </c>
      <c r="CF1371" t="s">
        <v>117</v>
      </c>
      <c r="CG1371">
        <v>96950</v>
      </c>
      <c r="CH1371" s="3">
        <v>8.7100000000000009</v>
      </c>
      <c r="CI1371" s="3">
        <v>8.7100000000000009</v>
      </c>
      <c r="CJ1371" s="3">
        <v>13.07</v>
      </c>
      <c r="CK1371" s="3">
        <v>13.07</v>
      </c>
      <c r="CL1371" t="s">
        <v>132</v>
      </c>
      <c r="CN1371" t="s">
        <v>133</v>
      </c>
      <c r="CP1371" t="s">
        <v>134</v>
      </c>
      <c r="CQ1371" t="s">
        <v>134</v>
      </c>
      <c r="CR1371" t="s">
        <v>134</v>
      </c>
      <c r="CS1371" t="s">
        <v>134</v>
      </c>
      <c r="CT1371" t="s">
        <v>119</v>
      </c>
      <c r="CU1371" t="s">
        <v>134</v>
      </c>
      <c r="CV1371" t="s">
        <v>134</v>
      </c>
      <c r="CW1371" t="s">
        <v>164</v>
      </c>
      <c r="CX1371">
        <v>16709890917</v>
      </c>
      <c r="CY1371" t="s">
        <v>160</v>
      </c>
      <c r="CZ1371" t="s">
        <v>165</v>
      </c>
      <c r="DA1371" t="s">
        <v>134</v>
      </c>
      <c r="DB1371" t="s">
        <v>111</v>
      </c>
    </row>
    <row r="1372" spans="1:111" ht="15" customHeight="1" x14ac:dyDescent="0.25">
      <c r="A1372" t="s">
        <v>961</v>
      </c>
      <c r="B1372" t="s">
        <v>137</v>
      </c>
      <c r="C1372" s="1">
        <v>44245.305145138889</v>
      </c>
      <c r="D1372" s="1">
        <v>44280</v>
      </c>
      <c r="E1372" t="s">
        <v>138</v>
      </c>
      <c r="F1372" s="1">
        <v>44285.833333333336</v>
      </c>
      <c r="G1372" t="s">
        <v>134</v>
      </c>
      <c r="H1372" t="s">
        <v>111</v>
      </c>
      <c r="I1372" t="s">
        <v>111</v>
      </c>
      <c r="J1372" t="s">
        <v>962</v>
      </c>
      <c r="L1372" t="s">
        <v>152</v>
      </c>
      <c r="N1372" t="s">
        <v>154</v>
      </c>
      <c r="O1372" t="s">
        <v>117</v>
      </c>
      <c r="P1372">
        <v>96950</v>
      </c>
      <c r="Q1372" t="s">
        <v>118</v>
      </c>
      <c r="S1372">
        <v>16702358722</v>
      </c>
      <c r="U1372">
        <v>561720</v>
      </c>
      <c r="V1372" t="s">
        <v>120</v>
      </c>
      <c r="X1372" t="s">
        <v>155</v>
      </c>
      <c r="Y1372" t="s">
        <v>156</v>
      </c>
      <c r="Z1372" t="s">
        <v>157</v>
      </c>
      <c r="AA1372" t="s">
        <v>158</v>
      </c>
      <c r="AB1372" t="s">
        <v>963</v>
      </c>
      <c r="AD1372" t="s">
        <v>154</v>
      </c>
      <c r="AE1372" t="s">
        <v>117</v>
      </c>
      <c r="AF1372">
        <v>96950</v>
      </c>
      <c r="AG1372" t="s">
        <v>118</v>
      </c>
      <c r="AI1372">
        <v>16709890917</v>
      </c>
      <c r="AK1372" t="s">
        <v>160</v>
      </c>
      <c r="BC1372" t="str">
        <f>"49-9071.00"</f>
        <v>49-9071.00</v>
      </c>
      <c r="BD1372" t="s">
        <v>125</v>
      </c>
      <c r="BE1372" t="s">
        <v>964</v>
      </c>
      <c r="BF1372" t="s">
        <v>125</v>
      </c>
      <c r="BG1372">
        <v>5</v>
      </c>
      <c r="BH1372">
        <v>5</v>
      </c>
      <c r="BI1372" s="1">
        <v>44287</v>
      </c>
      <c r="BJ1372" s="1">
        <v>44651</v>
      </c>
      <c r="BK1372" s="1">
        <v>44287</v>
      </c>
      <c r="BL1372" s="1">
        <v>44651</v>
      </c>
      <c r="BM1372">
        <v>35</v>
      </c>
      <c r="BN1372">
        <v>0</v>
      </c>
      <c r="BO1372">
        <v>7</v>
      </c>
      <c r="BP1372">
        <v>7</v>
      </c>
      <c r="BQ1372">
        <v>7</v>
      </c>
      <c r="BR1372">
        <v>7</v>
      </c>
      <c r="BS1372">
        <v>7</v>
      </c>
      <c r="BT1372">
        <v>0</v>
      </c>
      <c r="BU1372" t="str">
        <f>"9:00 AM"</f>
        <v>9:00 AM</v>
      </c>
      <c r="BV1372" t="str">
        <f>"5:00 PM"</f>
        <v>5:00 PM</v>
      </c>
      <c r="BW1372" t="s">
        <v>162</v>
      </c>
      <c r="BX1372">
        <v>0</v>
      </c>
      <c r="BY1372">
        <v>6</v>
      </c>
      <c r="BZ1372" t="s">
        <v>111</v>
      </c>
      <c r="CA1372">
        <v>0</v>
      </c>
      <c r="CB1372" s="2" t="s">
        <v>163</v>
      </c>
      <c r="CC1372" t="s">
        <v>152</v>
      </c>
      <c r="CE1372" t="s">
        <v>154</v>
      </c>
      <c r="CF1372" t="s">
        <v>117</v>
      </c>
      <c r="CG1372">
        <v>96950</v>
      </c>
      <c r="CH1372" s="3">
        <v>8.7100000000000009</v>
      </c>
      <c r="CI1372" s="3">
        <v>8.7100000000000009</v>
      </c>
      <c r="CJ1372" s="3">
        <v>13.07</v>
      </c>
      <c r="CK1372" s="3">
        <v>13.07</v>
      </c>
      <c r="CL1372" t="s">
        <v>132</v>
      </c>
      <c r="CN1372" t="s">
        <v>133</v>
      </c>
      <c r="CP1372" t="s">
        <v>134</v>
      </c>
      <c r="CQ1372" t="s">
        <v>134</v>
      </c>
      <c r="CR1372" t="s">
        <v>134</v>
      </c>
      <c r="CS1372" t="s">
        <v>134</v>
      </c>
      <c r="CT1372" t="s">
        <v>134</v>
      </c>
      <c r="CU1372" t="s">
        <v>134</v>
      </c>
      <c r="CV1372" t="s">
        <v>134</v>
      </c>
      <c r="CW1372" t="s">
        <v>164</v>
      </c>
      <c r="CX1372">
        <v>16709890917</v>
      </c>
      <c r="CY1372" t="s">
        <v>160</v>
      </c>
      <c r="CZ1372" t="s">
        <v>165</v>
      </c>
      <c r="DA1372" t="s">
        <v>134</v>
      </c>
      <c r="DB1372" t="s">
        <v>111</v>
      </c>
    </row>
    <row r="1373" spans="1:111" ht="15" customHeight="1" x14ac:dyDescent="0.25">
      <c r="A1373" t="s">
        <v>8986</v>
      </c>
      <c r="B1373" t="s">
        <v>137</v>
      </c>
      <c r="C1373" s="1">
        <v>44245.312175115738</v>
      </c>
      <c r="D1373" s="1">
        <v>44280</v>
      </c>
      <c r="E1373" t="s">
        <v>138</v>
      </c>
      <c r="F1373" s="1">
        <v>44285.833333333336</v>
      </c>
      <c r="G1373" t="s">
        <v>111</v>
      </c>
      <c r="H1373" t="s">
        <v>111</v>
      </c>
      <c r="I1373" t="s">
        <v>111</v>
      </c>
      <c r="J1373" t="s">
        <v>962</v>
      </c>
      <c r="L1373" t="s">
        <v>152</v>
      </c>
      <c r="N1373" t="s">
        <v>154</v>
      </c>
      <c r="O1373" t="s">
        <v>117</v>
      </c>
      <c r="P1373">
        <v>96950</v>
      </c>
      <c r="Q1373" t="s">
        <v>118</v>
      </c>
      <c r="S1373">
        <v>16702358722</v>
      </c>
      <c r="U1373">
        <v>561720</v>
      </c>
      <c r="V1373" t="s">
        <v>120</v>
      </c>
      <c r="X1373" t="s">
        <v>155</v>
      </c>
      <c r="Y1373" t="s">
        <v>156</v>
      </c>
      <c r="Z1373" t="s">
        <v>157</v>
      </c>
      <c r="AA1373" t="s">
        <v>158</v>
      </c>
      <c r="AB1373" t="s">
        <v>963</v>
      </c>
      <c r="AD1373" t="s">
        <v>154</v>
      </c>
      <c r="AE1373" t="s">
        <v>117</v>
      </c>
      <c r="AF1373">
        <v>96950</v>
      </c>
      <c r="AG1373" t="s">
        <v>118</v>
      </c>
      <c r="AI1373">
        <v>16709890917</v>
      </c>
      <c r="AK1373" t="s">
        <v>160</v>
      </c>
      <c r="BC1373" t="str">
        <f>"49-9071.00"</f>
        <v>49-9071.00</v>
      </c>
      <c r="BD1373" t="s">
        <v>125</v>
      </c>
      <c r="BE1373" t="s">
        <v>964</v>
      </c>
      <c r="BF1373" t="s">
        <v>125</v>
      </c>
      <c r="BG1373">
        <v>5</v>
      </c>
      <c r="BH1373">
        <v>5</v>
      </c>
      <c r="BI1373" s="1">
        <v>44287</v>
      </c>
      <c r="BJ1373" s="1">
        <v>44651</v>
      </c>
      <c r="BK1373" s="1">
        <v>44287</v>
      </c>
      <c r="BL1373" s="1">
        <v>44651</v>
      </c>
      <c r="BM1373">
        <v>35</v>
      </c>
      <c r="BN1373">
        <v>0</v>
      </c>
      <c r="BO1373">
        <v>7</v>
      </c>
      <c r="BP1373">
        <v>7</v>
      </c>
      <c r="BQ1373">
        <v>7</v>
      </c>
      <c r="BR1373">
        <v>7</v>
      </c>
      <c r="BS1373">
        <v>7</v>
      </c>
      <c r="BT1373">
        <v>0</v>
      </c>
      <c r="BU1373" t="str">
        <f>"9:00 AM"</f>
        <v>9:00 AM</v>
      </c>
      <c r="BV1373" t="str">
        <f>"5:00 PM"</f>
        <v>5:00 PM</v>
      </c>
      <c r="BW1373" t="s">
        <v>162</v>
      </c>
      <c r="BX1373">
        <v>0</v>
      </c>
      <c r="BY1373">
        <v>6</v>
      </c>
      <c r="BZ1373" t="s">
        <v>111</v>
      </c>
      <c r="CA1373">
        <v>0</v>
      </c>
      <c r="CB1373" s="2" t="s">
        <v>163</v>
      </c>
      <c r="CC1373" t="s">
        <v>152</v>
      </c>
      <c r="CE1373" t="s">
        <v>154</v>
      </c>
      <c r="CF1373" t="s">
        <v>117</v>
      </c>
      <c r="CG1373">
        <v>96950</v>
      </c>
      <c r="CH1373" s="3">
        <v>8.7100000000000009</v>
      </c>
      <c r="CI1373" s="3">
        <v>8.7100000000000009</v>
      </c>
      <c r="CJ1373" s="3">
        <v>13.07</v>
      </c>
      <c r="CK1373" s="3">
        <v>13.07</v>
      </c>
      <c r="CL1373" t="s">
        <v>132</v>
      </c>
      <c r="CN1373" t="s">
        <v>133</v>
      </c>
      <c r="CP1373" t="s">
        <v>134</v>
      </c>
      <c r="CQ1373" t="s">
        <v>134</v>
      </c>
      <c r="CR1373" t="s">
        <v>134</v>
      </c>
      <c r="CS1373" t="s">
        <v>134</v>
      </c>
      <c r="CT1373" t="s">
        <v>134</v>
      </c>
      <c r="CU1373" t="s">
        <v>134</v>
      </c>
      <c r="CV1373" t="s">
        <v>134</v>
      </c>
      <c r="CW1373" t="s">
        <v>164</v>
      </c>
      <c r="CX1373">
        <v>16709890917</v>
      </c>
      <c r="CY1373" t="s">
        <v>160</v>
      </c>
      <c r="CZ1373" t="s">
        <v>165</v>
      </c>
      <c r="DA1373" t="s">
        <v>134</v>
      </c>
      <c r="DB1373" t="s">
        <v>111</v>
      </c>
    </row>
    <row r="1374" spans="1:111" ht="15" customHeight="1" x14ac:dyDescent="0.25">
      <c r="A1374" t="s">
        <v>9645</v>
      </c>
      <c r="B1374" t="s">
        <v>137</v>
      </c>
      <c r="C1374" s="1">
        <v>44245.318509837962</v>
      </c>
      <c r="D1374" s="1">
        <v>44281</v>
      </c>
      <c r="E1374" t="s">
        <v>110</v>
      </c>
      <c r="G1374" t="s">
        <v>111</v>
      </c>
      <c r="H1374" t="s">
        <v>111</v>
      </c>
      <c r="I1374" t="s">
        <v>111</v>
      </c>
      <c r="J1374" t="s">
        <v>962</v>
      </c>
      <c r="L1374" t="s">
        <v>152</v>
      </c>
      <c r="N1374" t="s">
        <v>154</v>
      </c>
      <c r="O1374" t="s">
        <v>117</v>
      </c>
      <c r="P1374">
        <v>96950</v>
      </c>
      <c r="Q1374" t="s">
        <v>118</v>
      </c>
      <c r="S1374">
        <v>16702358722</v>
      </c>
      <c r="U1374">
        <v>561720</v>
      </c>
      <c r="V1374" t="s">
        <v>120</v>
      </c>
      <c r="X1374" t="s">
        <v>155</v>
      </c>
      <c r="Y1374" t="s">
        <v>156</v>
      </c>
      <c r="Z1374" t="s">
        <v>157</v>
      </c>
      <c r="AA1374" t="s">
        <v>158</v>
      </c>
      <c r="AB1374" t="s">
        <v>963</v>
      </c>
      <c r="AD1374" t="s">
        <v>154</v>
      </c>
      <c r="AE1374" t="s">
        <v>117</v>
      </c>
      <c r="AF1374">
        <v>96950</v>
      </c>
      <c r="AG1374" t="s">
        <v>118</v>
      </c>
      <c r="AI1374">
        <v>16709890917</v>
      </c>
      <c r="AK1374" t="s">
        <v>160</v>
      </c>
      <c r="BC1374" t="str">
        <f>"49-9071.00"</f>
        <v>49-9071.00</v>
      </c>
      <c r="BD1374" t="s">
        <v>125</v>
      </c>
      <c r="BE1374" t="s">
        <v>964</v>
      </c>
      <c r="BF1374" t="s">
        <v>125</v>
      </c>
      <c r="BG1374">
        <v>5</v>
      </c>
      <c r="BH1374">
        <v>5</v>
      </c>
      <c r="BI1374" s="1">
        <v>44287</v>
      </c>
      <c r="BJ1374" s="1">
        <v>44651</v>
      </c>
      <c r="BK1374" s="1">
        <v>44287</v>
      </c>
      <c r="BL1374" s="1">
        <v>44651</v>
      </c>
      <c r="BM1374">
        <v>35</v>
      </c>
      <c r="BN1374">
        <v>0</v>
      </c>
      <c r="BO1374">
        <v>7</v>
      </c>
      <c r="BP1374">
        <v>7</v>
      </c>
      <c r="BQ1374">
        <v>7</v>
      </c>
      <c r="BR1374">
        <v>7</v>
      </c>
      <c r="BS1374">
        <v>7</v>
      </c>
      <c r="BT1374">
        <v>0</v>
      </c>
      <c r="BU1374" t="str">
        <f>"9:00 AM"</f>
        <v>9:00 AM</v>
      </c>
      <c r="BV1374" t="str">
        <f>"5:00 PM"</f>
        <v>5:00 PM</v>
      </c>
      <c r="BW1374" t="s">
        <v>162</v>
      </c>
      <c r="BX1374">
        <v>0</v>
      </c>
      <c r="BY1374">
        <v>6</v>
      </c>
      <c r="BZ1374" t="s">
        <v>111</v>
      </c>
      <c r="CA1374">
        <v>0</v>
      </c>
      <c r="CB1374" s="2" t="s">
        <v>163</v>
      </c>
      <c r="CC1374" t="s">
        <v>152</v>
      </c>
      <c r="CE1374" t="s">
        <v>154</v>
      </c>
      <c r="CF1374" t="s">
        <v>117</v>
      </c>
      <c r="CG1374">
        <v>96950</v>
      </c>
      <c r="CH1374" s="3">
        <v>8.7100000000000009</v>
      </c>
      <c r="CI1374" s="3">
        <v>8.7100000000000009</v>
      </c>
      <c r="CJ1374" s="3">
        <v>13.07</v>
      </c>
      <c r="CK1374" s="3">
        <v>13.07</v>
      </c>
      <c r="CL1374" t="s">
        <v>132</v>
      </c>
      <c r="CN1374" t="s">
        <v>133</v>
      </c>
      <c r="CP1374" t="s">
        <v>134</v>
      </c>
      <c r="CQ1374" t="s">
        <v>134</v>
      </c>
      <c r="CR1374" t="s">
        <v>134</v>
      </c>
      <c r="CS1374" t="s">
        <v>134</v>
      </c>
      <c r="CT1374" t="s">
        <v>134</v>
      </c>
      <c r="CU1374" t="s">
        <v>134</v>
      </c>
      <c r="CV1374" t="s">
        <v>134</v>
      </c>
      <c r="CW1374" t="s">
        <v>164</v>
      </c>
      <c r="CX1374">
        <v>16709890917</v>
      </c>
      <c r="CY1374" t="s">
        <v>160</v>
      </c>
      <c r="CZ1374" t="s">
        <v>165</v>
      </c>
      <c r="DA1374" t="s">
        <v>134</v>
      </c>
      <c r="DB1374" t="s">
        <v>111</v>
      </c>
    </row>
    <row r="1375" spans="1:111" ht="15" customHeight="1" x14ac:dyDescent="0.25">
      <c r="A1375" t="s">
        <v>9440</v>
      </c>
      <c r="B1375" t="s">
        <v>137</v>
      </c>
      <c r="C1375" s="1">
        <v>44245.332528587962</v>
      </c>
      <c r="D1375" s="1">
        <v>44285</v>
      </c>
      <c r="E1375" t="s">
        <v>138</v>
      </c>
      <c r="F1375" s="1">
        <v>44285.833333333336</v>
      </c>
      <c r="G1375" t="s">
        <v>111</v>
      </c>
      <c r="H1375" t="s">
        <v>111</v>
      </c>
      <c r="I1375" t="s">
        <v>111</v>
      </c>
      <c r="J1375" t="s">
        <v>962</v>
      </c>
      <c r="L1375" t="s">
        <v>152</v>
      </c>
      <c r="N1375" t="s">
        <v>154</v>
      </c>
      <c r="O1375" t="s">
        <v>117</v>
      </c>
      <c r="P1375">
        <v>96950</v>
      </c>
      <c r="Q1375" t="s">
        <v>118</v>
      </c>
      <c r="S1375">
        <v>16702358722</v>
      </c>
      <c r="U1375">
        <v>561720</v>
      </c>
      <c r="V1375" t="s">
        <v>120</v>
      </c>
      <c r="X1375" t="s">
        <v>155</v>
      </c>
      <c r="Y1375" t="s">
        <v>156</v>
      </c>
      <c r="Z1375" t="s">
        <v>157</v>
      </c>
      <c r="AA1375" t="s">
        <v>158</v>
      </c>
      <c r="AB1375" t="s">
        <v>963</v>
      </c>
      <c r="AD1375" t="s">
        <v>154</v>
      </c>
      <c r="AE1375" t="s">
        <v>117</v>
      </c>
      <c r="AF1375">
        <v>96950</v>
      </c>
      <c r="AG1375" t="s">
        <v>118</v>
      </c>
      <c r="AI1375">
        <v>16709890917</v>
      </c>
      <c r="AK1375" t="s">
        <v>160</v>
      </c>
      <c r="BC1375" t="str">
        <f>"37-2012.00"</f>
        <v>37-2012.00</v>
      </c>
      <c r="BD1375" t="s">
        <v>424</v>
      </c>
      <c r="BE1375" t="s">
        <v>1940</v>
      </c>
      <c r="BF1375" t="s">
        <v>1941</v>
      </c>
      <c r="BG1375">
        <v>5</v>
      </c>
      <c r="BH1375">
        <v>5</v>
      </c>
      <c r="BI1375" s="1">
        <v>44287</v>
      </c>
      <c r="BJ1375" s="1">
        <v>44651</v>
      </c>
      <c r="BK1375" s="1">
        <v>44287</v>
      </c>
      <c r="BL1375" s="1">
        <v>44651</v>
      </c>
      <c r="BM1375">
        <v>35</v>
      </c>
      <c r="BN1375">
        <v>0</v>
      </c>
      <c r="BO1375">
        <v>7</v>
      </c>
      <c r="BP1375">
        <v>7</v>
      </c>
      <c r="BQ1375">
        <v>7</v>
      </c>
      <c r="BR1375">
        <v>7</v>
      </c>
      <c r="BS1375">
        <v>7</v>
      </c>
      <c r="BT1375">
        <v>0</v>
      </c>
      <c r="BU1375" t="str">
        <f>"9:00 AM"</f>
        <v>9:00 AM</v>
      </c>
      <c r="BV1375" t="str">
        <f>"5:00 PM"</f>
        <v>5:00 PM</v>
      </c>
      <c r="BW1375" t="s">
        <v>162</v>
      </c>
      <c r="BX1375">
        <v>0</v>
      </c>
      <c r="BY1375">
        <v>3</v>
      </c>
      <c r="BZ1375" t="s">
        <v>111</v>
      </c>
      <c r="CA1375">
        <v>0</v>
      </c>
      <c r="CB1375" s="2" t="s">
        <v>1942</v>
      </c>
      <c r="CC1375" t="s">
        <v>152</v>
      </c>
      <c r="CE1375" t="s">
        <v>154</v>
      </c>
      <c r="CF1375" t="s">
        <v>117</v>
      </c>
      <c r="CG1375">
        <v>96950</v>
      </c>
      <c r="CH1375" s="3">
        <v>7.59</v>
      </c>
      <c r="CI1375" s="3">
        <v>7.59</v>
      </c>
      <c r="CJ1375" s="3">
        <v>11.39</v>
      </c>
      <c r="CK1375" s="3">
        <v>11.39</v>
      </c>
      <c r="CL1375" t="s">
        <v>132</v>
      </c>
      <c r="CN1375" t="s">
        <v>133</v>
      </c>
      <c r="CP1375" t="s">
        <v>134</v>
      </c>
      <c r="CQ1375" t="s">
        <v>134</v>
      </c>
      <c r="CR1375" t="s">
        <v>134</v>
      </c>
      <c r="CS1375" t="s">
        <v>134</v>
      </c>
      <c r="CT1375" t="s">
        <v>134</v>
      </c>
      <c r="CU1375" t="s">
        <v>134</v>
      </c>
      <c r="CV1375" t="s">
        <v>134</v>
      </c>
      <c r="CW1375" t="s">
        <v>164</v>
      </c>
      <c r="CX1375">
        <v>16709890917</v>
      </c>
      <c r="CY1375" t="s">
        <v>160</v>
      </c>
      <c r="CZ1375" t="s">
        <v>165</v>
      </c>
      <c r="DA1375" t="s">
        <v>134</v>
      </c>
      <c r="DB1375" t="s">
        <v>111</v>
      </c>
    </row>
    <row r="1376" spans="1:111" ht="15" customHeight="1" x14ac:dyDescent="0.25">
      <c r="A1376" t="s">
        <v>6604</v>
      </c>
      <c r="B1376" t="s">
        <v>137</v>
      </c>
      <c r="C1376" s="1">
        <v>44245.962945717591</v>
      </c>
      <c r="D1376" s="1">
        <v>44286</v>
      </c>
      <c r="E1376" t="s">
        <v>138</v>
      </c>
      <c r="F1376" s="1">
        <v>44418.833333333336</v>
      </c>
      <c r="G1376" t="s">
        <v>134</v>
      </c>
      <c r="H1376" t="s">
        <v>111</v>
      </c>
      <c r="I1376" t="s">
        <v>111</v>
      </c>
      <c r="J1376" t="s">
        <v>1911</v>
      </c>
      <c r="K1376" t="s">
        <v>1912</v>
      </c>
      <c r="L1376" t="s">
        <v>6605</v>
      </c>
      <c r="M1376" t="s">
        <v>6606</v>
      </c>
      <c r="N1376" t="s">
        <v>116</v>
      </c>
      <c r="O1376" t="s">
        <v>117</v>
      </c>
      <c r="P1376">
        <v>96950</v>
      </c>
      <c r="Q1376" t="s">
        <v>118</v>
      </c>
      <c r="R1376" t="s">
        <v>273</v>
      </c>
      <c r="S1376">
        <v>16702358763</v>
      </c>
      <c r="U1376">
        <v>561320</v>
      </c>
      <c r="V1376" t="s">
        <v>421</v>
      </c>
      <c r="W1376" t="s">
        <v>134</v>
      </c>
      <c r="X1376" t="s">
        <v>1914</v>
      </c>
      <c r="Y1376" t="s">
        <v>1915</v>
      </c>
      <c r="Z1376" t="s">
        <v>1916</v>
      </c>
      <c r="AA1376" t="s">
        <v>1917</v>
      </c>
      <c r="AB1376" t="s">
        <v>1918</v>
      </c>
      <c r="AC1376" t="s">
        <v>1919</v>
      </c>
      <c r="AD1376" t="s">
        <v>116</v>
      </c>
      <c r="AE1376" t="s">
        <v>117</v>
      </c>
      <c r="AF1376">
        <v>96950</v>
      </c>
      <c r="AG1376" t="s">
        <v>118</v>
      </c>
      <c r="AH1376" t="s">
        <v>273</v>
      </c>
      <c r="AI1376">
        <v>16702358763</v>
      </c>
      <c r="AK1376" t="s">
        <v>1920</v>
      </c>
      <c r="BC1376" t="str">
        <f>"35-3021.00"</f>
        <v>35-3021.00</v>
      </c>
      <c r="BD1376" t="s">
        <v>2036</v>
      </c>
      <c r="BE1376" t="s">
        <v>2541</v>
      </c>
      <c r="BF1376" t="s">
        <v>2542</v>
      </c>
      <c r="BG1376">
        <v>5</v>
      </c>
      <c r="BH1376">
        <v>5</v>
      </c>
      <c r="BI1376" s="1">
        <v>44419</v>
      </c>
      <c r="BJ1376" s="1">
        <v>45514</v>
      </c>
      <c r="BK1376" s="1">
        <v>44419</v>
      </c>
      <c r="BL1376" s="1">
        <v>45514</v>
      </c>
      <c r="BM1376">
        <v>35</v>
      </c>
      <c r="BN1376">
        <v>7</v>
      </c>
      <c r="BO1376">
        <v>0</v>
      </c>
      <c r="BP1376">
        <v>0</v>
      </c>
      <c r="BQ1376">
        <v>7</v>
      </c>
      <c r="BR1376">
        <v>7</v>
      </c>
      <c r="BS1376">
        <v>7</v>
      </c>
      <c r="BT1376">
        <v>7</v>
      </c>
      <c r="BU1376" t="str">
        <f>"2:00 PM"</f>
        <v>2:00 PM</v>
      </c>
      <c r="BV1376" t="str">
        <f>"10:00 PM"</f>
        <v>10:00 PM</v>
      </c>
      <c r="BW1376" t="s">
        <v>128</v>
      </c>
      <c r="BX1376">
        <v>0</v>
      </c>
      <c r="BY1376">
        <v>3</v>
      </c>
      <c r="BZ1376" t="s">
        <v>111</v>
      </c>
      <c r="CA1376">
        <v>0</v>
      </c>
      <c r="CB1376" t="s">
        <v>6607</v>
      </c>
      <c r="CC1376" t="s">
        <v>1923</v>
      </c>
      <c r="CD1376" t="s">
        <v>1769</v>
      </c>
      <c r="CE1376" t="s">
        <v>154</v>
      </c>
      <c r="CF1376" t="s">
        <v>117</v>
      </c>
      <c r="CG1376">
        <v>96950</v>
      </c>
      <c r="CH1376" s="3">
        <v>8.15</v>
      </c>
      <c r="CI1376" s="3">
        <v>8.15</v>
      </c>
      <c r="CJ1376" s="3">
        <v>12.22</v>
      </c>
      <c r="CK1376" s="3">
        <v>12.22</v>
      </c>
      <c r="CL1376" t="s">
        <v>132</v>
      </c>
      <c r="CM1376" t="s">
        <v>509</v>
      </c>
      <c r="CN1376" t="s">
        <v>133</v>
      </c>
      <c r="CP1376" t="s">
        <v>134</v>
      </c>
      <c r="CQ1376" t="s">
        <v>134</v>
      </c>
      <c r="CR1376" t="s">
        <v>111</v>
      </c>
      <c r="CS1376" t="s">
        <v>134</v>
      </c>
      <c r="CT1376" t="s">
        <v>134</v>
      </c>
      <c r="CU1376" t="s">
        <v>134</v>
      </c>
      <c r="CV1376" t="s">
        <v>119</v>
      </c>
      <c r="CW1376" t="s">
        <v>1924</v>
      </c>
      <c r="CX1376">
        <v>16702358763</v>
      </c>
      <c r="CY1376" t="s">
        <v>1920</v>
      </c>
      <c r="CZ1376" t="s">
        <v>119</v>
      </c>
      <c r="DA1376" t="s">
        <v>134</v>
      </c>
      <c r="DB1376" t="s">
        <v>134</v>
      </c>
      <c r="DC1376" t="s">
        <v>1914</v>
      </c>
      <c r="DD1376" t="s">
        <v>1915</v>
      </c>
      <c r="DE1376" t="s">
        <v>863</v>
      </c>
      <c r="DF1376">
        <v>660724970</v>
      </c>
      <c r="DG1376" t="s">
        <v>1920</v>
      </c>
    </row>
    <row r="1377" spans="1:107" ht="15" customHeight="1" x14ac:dyDescent="0.25">
      <c r="A1377" t="s">
        <v>7549</v>
      </c>
      <c r="B1377" t="s">
        <v>137</v>
      </c>
      <c r="C1377" s="1">
        <v>44246.833989236111</v>
      </c>
      <c r="D1377" s="1">
        <v>44281</v>
      </c>
      <c r="E1377" t="s">
        <v>138</v>
      </c>
      <c r="F1377" s="1">
        <v>44315.833333333336</v>
      </c>
      <c r="G1377" t="s">
        <v>111</v>
      </c>
      <c r="H1377" t="s">
        <v>111</v>
      </c>
      <c r="I1377" t="s">
        <v>111</v>
      </c>
      <c r="J1377" t="s">
        <v>7550</v>
      </c>
      <c r="K1377" t="s">
        <v>7551</v>
      </c>
      <c r="L1377" t="s">
        <v>7552</v>
      </c>
      <c r="N1377" t="s">
        <v>116</v>
      </c>
      <c r="O1377" t="s">
        <v>117</v>
      </c>
      <c r="P1377">
        <v>96950</v>
      </c>
      <c r="Q1377" t="s">
        <v>118</v>
      </c>
      <c r="S1377">
        <v>16702877733</v>
      </c>
      <c r="U1377">
        <v>813110</v>
      </c>
      <c r="V1377" t="s">
        <v>120</v>
      </c>
      <c r="X1377" t="s">
        <v>7553</v>
      </c>
      <c r="Y1377" t="s">
        <v>7554</v>
      </c>
      <c r="AA1377" t="s">
        <v>123</v>
      </c>
      <c r="AB1377" t="s">
        <v>7555</v>
      </c>
      <c r="AD1377" t="s">
        <v>116</v>
      </c>
      <c r="AE1377" t="s">
        <v>117</v>
      </c>
      <c r="AF1377">
        <v>96950</v>
      </c>
      <c r="AG1377" t="s">
        <v>118</v>
      </c>
      <c r="AI1377">
        <v>16702877733</v>
      </c>
      <c r="AK1377" t="s">
        <v>4080</v>
      </c>
      <c r="BC1377" t="str">
        <f>"27-3091"</f>
        <v>27-3091</v>
      </c>
      <c r="BD1377" t="s">
        <v>2721</v>
      </c>
      <c r="BE1377" t="s">
        <v>7556</v>
      </c>
      <c r="BF1377" t="s">
        <v>7557</v>
      </c>
      <c r="BG1377">
        <v>1</v>
      </c>
      <c r="BH1377">
        <v>1</v>
      </c>
      <c r="BI1377" s="1">
        <v>44317</v>
      </c>
      <c r="BJ1377" s="1">
        <v>44681</v>
      </c>
      <c r="BK1377" s="1">
        <v>44317</v>
      </c>
      <c r="BL1377" s="1">
        <v>44681</v>
      </c>
      <c r="BM1377">
        <v>40</v>
      </c>
      <c r="BN1377">
        <v>8</v>
      </c>
      <c r="BO1377">
        <v>0</v>
      </c>
      <c r="BP1377">
        <v>8</v>
      </c>
      <c r="BQ1377">
        <v>8</v>
      </c>
      <c r="BR1377">
        <v>8</v>
      </c>
      <c r="BS1377">
        <v>8</v>
      </c>
      <c r="BT1377">
        <v>0</v>
      </c>
      <c r="BU1377" t="str">
        <f>"8:00 AM"</f>
        <v>8:00 AM</v>
      </c>
      <c r="BV1377" t="str">
        <f>"5:00 PM"</f>
        <v>5:00 PM</v>
      </c>
      <c r="BW1377" t="s">
        <v>128</v>
      </c>
      <c r="BX1377">
        <v>0</v>
      </c>
      <c r="BY1377">
        <v>0</v>
      </c>
      <c r="BZ1377" t="s">
        <v>111</v>
      </c>
      <c r="CA1377">
        <v>0</v>
      </c>
      <c r="CB1377" t="s">
        <v>7558</v>
      </c>
      <c r="CC1377" t="s">
        <v>7559</v>
      </c>
      <c r="CE1377" t="s">
        <v>116</v>
      </c>
      <c r="CF1377" t="s">
        <v>117</v>
      </c>
      <c r="CG1377">
        <v>96950</v>
      </c>
      <c r="CH1377" s="3">
        <v>14</v>
      </c>
      <c r="CI1377" s="3">
        <v>14</v>
      </c>
      <c r="CJ1377" s="3">
        <v>21</v>
      </c>
      <c r="CK1377" s="3">
        <v>21</v>
      </c>
      <c r="CL1377" t="s">
        <v>132</v>
      </c>
      <c r="CN1377" t="s">
        <v>133</v>
      </c>
      <c r="CP1377" t="s">
        <v>111</v>
      </c>
      <c r="CQ1377" t="s">
        <v>134</v>
      </c>
      <c r="CR1377" t="s">
        <v>111</v>
      </c>
      <c r="CS1377" t="s">
        <v>134</v>
      </c>
      <c r="CT1377" t="s">
        <v>119</v>
      </c>
      <c r="CU1377" t="s">
        <v>134</v>
      </c>
      <c r="CV1377" t="s">
        <v>119</v>
      </c>
      <c r="CW1377" t="s">
        <v>509</v>
      </c>
      <c r="CX1377">
        <v>16702877733</v>
      </c>
      <c r="CY1377" t="s">
        <v>4080</v>
      </c>
      <c r="CZ1377" t="s">
        <v>119</v>
      </c>
      <c r="DA1377" t="s">
        <v>134</v>
      </c>
      <c r="DB1377" t="s">
        <v>111</v>
      </c>
    </row>
    <row r="1378" spans="1:107" ht="15" customHeight="1" x14ac:dyDescent="0.25">
      <c r="A1378" t="s">
        <v>1730</v>
      </c>
      <c r="B1378" t="s">
        <v>137</v>
      </c>
      <c r="C1378" s="1">
        <v>44256.852751736114</v>
      </c>
      <c r="D1378" s="1">
        <v>44286</v>
      </c>
      <c r="E1378" t="s">
        <v>110</v>
      </c>
      <c r="G1378" t="s">
        <v>111</v>
      </c>
      <c r="H1378" t="s">
        <v>111</v>
      </c>
      <c r="I1378" t="s">
        <v>111</v>
      </c>
      <c r="J1378" t="s">
        <v>1731</v>
      </c>
      <c r="K1378" t="s">
        <v>1732</v>
      </c>
      <c r="L1378" t="s">
        <v>1733</v>
      </c>
      <c r="N1378" t="s">
        <v>154</v>
      </c>
      <c r="O1378" t="s">
        <v>117</v>
      </c>
      <c r="P1378">
        <v>96950</v>
      </c>
      <c r="Q1378" t="s">
        <v>118</v>
      </c>
      <c r="S1378">
        <v>16702873975</v>
      </c>
      <c r="U1378">
        <v>722513</v>
      </c>
      <c r="V1378" t="s">
        <v>120</v>
      </c>
      <c r="X1378" t="s">
        <v>1734</v>
      </c>
      <c r="Y1378" t="s">
        <v>1735</v>
      </c>
      <c r="Z1378" t="s">
        <v>1736</v>
      </c>
      <c r="AA1378" t="s">
        <v>1737</v>
      </c>
      <c r="AB1378" t="s">
        <v>1733</v>
      </c>
      <c r="AD1378" t="s">
        <v>154</v>
      </c>
      <c r="AE1378" t="s">
        <v>117</v>
      </c>
      <c r="AF1378">
        <v>96950</v>
      </c>
      <c r="AG1378" t="s">
        <v>118</v>
      </c>
      <c r="AI1378">
        <v>16702873975</v>
      </c>
      <c r="AK1378" t="s">
        <v>1738</v>
      </c>
      <c r="BC1378" t="str">
        <f>"15-1151.00"</f>
        <v>15-1151.00</v>
      </c>
      <c r="BD1378" t="s">
        <v>1183</v>
      </c>
      <c r="BE1378" t="s">
        <v>1739</v>
      </c>
      <c r="BF1378" t="s">
        <v>1740</v>
      </c>
      <c r="BG1378">
        <v>1</v>
      </c>
      <c r="BH1378">
        <v>1</v>
      </c>
      <c r="BI1378" s="1">
        <v>44316</v>
      </c>
      <c r="BJ1378" s="1">
        <v>44680</v>
      </c>
      <c r="BK1378" s="1">
        <v>44316</v>
      </c>
      <c r="BL1378" s="1">
        <v>44680</v>
      </c>
      <c r="BM1378">
        <v>35</v>
      </c>
      <c r="BN1378">
        <v>0</v>
      </c>
      <c r="BO1378">
        <v>6</v>
      </c>
      <c r="BP1378">
        <v>6</v>
      </c>
      <c r="BQ1378">
        <v>6</v>
      </c>
      <c r="BR1378">
        <v>6</v>
      </c>
      <c r="BS1378">
        <v>6</v>
      </c>
      <c r="BT1378">
        <v>5</v>
      </c>
      <c r="BU1378" t="str">
        <f>"5:00 PM"</f>
        <v>5:00 PM</v>
      </c>
      <c r="BV1378" t="str">
        <f>"11:00 PM"</f>
        <v>11:00 PM</v>
      </c>
      <c r="BW1378" t="s">
        <v>128</v>
      </c>
      <c r="BX1378">
        <v>0</v>
      </c>
      <c r="BY1378">
        <v>12</v>
      </c>
      <c r="BZ1378" t="s">
        <v>111</v>
      </c>
      <c r="CA1378">
        <v>0</v>
      </c>
      <c r="CB1378" t="s">
        <v>1741</v>
      </c>
      <c r="CC1378" t="s">
        <v>1742</v>
      </c>
      <c r="CD1378" t="s">
        <v>1743</v>
      </c>
      <c r="CE1378" t="s">
        <v>154</v>
      </c>
      <c r="CF1378" t="s">
        <v>117</v>
      </c>
      <c r="CG1378">
        <v>96950</v>
      </c>
      <c r="CH1378" s="3">
        <v>12.19</v>
      </c>
      <c r="CI1378" s="3">
        <v>12.19</v>
      </c>
      <c r="CJ1378" s="3">
        <v>18.29</v>
      </c>
      <c r="CK1378" s="3">
        <v>18.29</v>
      </c>
      <c r="CL1378" t="s">
        <v>132</v>
      </c>
      <c r="CM1378" t="s">
        <v>268</v>
      </c>
      <c r="CN1378" t="s">
        <v>133</v>
      </c>
      <c r="CP1378" t="s">
        <v>111</v>
      </c>
      <c r="CQ1378" t="s">
        <v>134</v>
      </c>
      <c r="CR1378" t="s">
        <v>111</v>
      </c>
      <c r="CS1378" t="s">
        <v>134</v>
      </c>
      <c r="CT1378" t="s">
        <v>119</v>
      </c>
      <c r="CU1378" t="s">
        <v>134</v>
      </c>
      <c r="CV1378" t="s">
        <v>119</v>
      </c>
      <c r="CW1378" t="s">
        <v>1744</v>
      </c>
      <c r="CX1378">
        <v>16702873975</v>
      </c>
      <c r="CY1378" t="s">
        <v>1738</v>
      </c>
      <c r="CZ1378" t="s">
        <v>335</v>
      </c>
      <c r="DA1378" t="s">
        <v>134</v>
      </c>
      <c r="DB1378" t="s">
        <v>111</v>
      </c>
      <c r="DC1378" t="s">
        <v>404</v>
      </c>
    </row>
    <row r="1379" spans="1:107" ht="15" customHeight="1" x14ac:dyDescent="0.25">
      <c r="A1379" t="s">
        <v>5180</v>
      </c>
      <c r="B1379" t="s">
        <v>137</v>
      </c>
      <c r="C1379" s="1">
        <v>44256.862164120372</v>
      </c>
      <c r="D1379" s="1">
        <v>44286</v>
      </c>
      <c r="E1379" t="s">
        <v>110</v>
      </c>
      <c r="G1379" t="s">
        <v>111</v>
      </c>
      <c r="H1379" t="s">
        <v>111</v>
      </c>
      <c r="I1379" t="s">
        <v>111</v>
      </c>
      <c r="J1379" t="s">
        <v>5181</v>
      </c>
      <c r="K1379" t="s">
        <v>5182</v>
      </c>
      <c r="L1379" t="s">
        <v>1743</v>
      </c>
      <c r="M1379" t="s">
        <v>1742</v>
      </c>
      <c r="N1379" t="s">
        <v>154</v>
      </c>
      <c r="O1379" t="s">
        <v>117</v>
      </c>
      <c r="P1379">
        <v>96950</v>
      </c>
      <c r="Q1379" t="s">
        <v>118</v>
      </c>
      <c r="S1379">
        <v>16702873975</v>
      </c>
      <c r="U1379">
        <v>722513</v>
      </c>
      <c r="V1379" t="s">
        <v>120</v>
      </c>
      <c r="X1379" t="s">
        <v>5183</v>
      </c>
      <c r="Y1379" t="s">
        <v>5184</v>
      </c>
      <c r="AA1379" t="s">
        <v>1658</v>
      </c>
      <c r="AB1379" t="s">
        <v>1743</v>
      </c>
      <c r="AC1379" t="s">
        <v>1742</v>
      </c>
      <c r="AD1379" t="s">
        <v>154</v>
      </c>
      <c r="AE1379" t="s">
        <v>117</v>
      </c>
      <c r="AF1379">
        <v>96950</v>
      </c>
      <c r="AG1379" t="s">
        <v>118</v>
      </c>
      <c r="AI1379">
        <v>16702873975</v>
      </c>
      <c r="AK1379" t="s">
        <v>1738</v>
      </c>
      <c r="BC1379" t="str">
        <f>"49-9071.00"</f>
        <v>49-9071.00</v>
      </c>
      <c r="BD1379" t="s">
        <v>125</v>
      </c>
      <c r="BE1379" t="s">
        <v>5185</v>
      </c>
      <c r="BF1379" t="s">
        <v>125</v>
      </c>
      <c r="BG1379">
        <v>1</v>
      </c>
      <c r="BH1379">
        <v>1</v>
      </c>
      <c r="BI1379" s="1">
        <v>44316</v>
      </c>
      <c r="BJ1379" s="1">
        <v>44680</v>
      </c>
      <c r="BK1379" s="1">
        <v>44316</v>
      </c>
      <c r="BL1379" s="1">
        <v>44680</v>
      </c>
      <c r="BM1379">
        <v>35</v>
      </c>
      <c r="BN1379">
        <v>0</v>
      </c>
      <c r="BO1379">
        <v>6</v>
      </c>
      <c r="BP1379">
        <v>6</v>
      </c>
      <c r="BQ1379">
        <v>6</v>
      </c>
      <c r="BR1379">
        <v>6</v>
      </c>
      <c r="BS1379">
        <v>6</v>
      </c>
      <c r="BT1379">
        <v>5</v>
      </c>
      <c r="BU1379" t="str">
        <f>"1:00 PM"</f>
        <v>1:00 PM</v>
      </c>
      <c r="BV1379" t="str">
        <f>"7:00 PM"</f>
        <v>7:00 PM</v>
      </c>
      <c r="BW1379" t="s">
        <v>128</v>
      </c>
      <c r="BX1379">
        <v>0</v>
      </c>
      <c r="BY1379">
        <v>12</v>
      </c>
      <c r="BZ1379" t="s">
        <v>111</v>
      </c>
      <c r="CA1379">
        <v>0</v>
      </c>
      <c r="CB1379" s="2" t="s">
        <v>5186</v>
      </c>
      <c r="CC1379" t="s">
        <v>1742</v>
      </c>
      <c r="CD1379" t="s">
        <v>1743</v>
      </c>
      <c r="CE1379" t="s">
        <v>154</v>
      </c>
      <c r="CF1379" t="s">
        <v>117</v>
      </c>
      <c r="CG1379">
        <v>96950</v>
      </c>
      <c r="CH1379" s="3">
        <v>8.7100000000000009</v>
      </c>
      <c r="CI1379" s="3">
        <v>8.7100000000000009</v>
      </c>
      <c r="CJ1379" s="3">
        <v>13.07</v>
      </c>
      <c r="CK1379" s="3">
        <v>13.07</v>
      </c>
      <c r="CL1379" t="s">
        <v>132</v>
      </c>
      <c r="CM1379" t="s">
        <v>487</v>
      </c>
      <c r="CN1379" t="s">
        <v>133</v>
      </c>
      <c r="CP1379" t="s">
        <v>111</v>
      </c>
      <c r="CQ1379" t="s">
        <v>134</v>
      </c>
      <c r="CR1379" t="s">
        <v>111</v>
      </c>
      <c r="CS1379" t="s">
        <v>134</v>
      </c>
      <c r="CT1379" t="s">
        <v>119</v>
      </c>
      <c r="CU1379" t="s">
        <v>134</v>
      </c>
      <c r="CV1379" t="s">
        <v>119</v>
      </c>
      <c r="CW1379" t="s">
        <v>752</v>
      </c>
      <c r="CX1379">
        <v>16702873975</v>
      </c>
      <c r="CY1379" t="s">
        <v>1738</v>
      </c>
      <c r="CZ1379" t="s">
        <v>335</v>
      </c>
      <c r="DA1379" t="s">
        <v>134</v>
      </c>
      <c r="DB1379" t="s">
        <v>111</v>
      </c>
    </row>
    <row r="1380" spans="1:107" ht="15" customHeight="1" x14ac:dyDescent="0.25">
      <c r="A1380" t="s">
        <v>3936</v>
      </c>
      <c r="B1380" t="s">
        <v>109</v>
      </c>
      <c r="C1380" s="1">
        <v>44266.959051273145</v>
      </c>
      <c r="D1380" s="1">
        <v>44286</v>
      </c>
      <c r="E1380" t="s">
        <v>110</v>
      </c>
      <c r="G1380" t="s">
        <v>111</v>
      </c>
      <c r="H1380" t="s">
        <v>111</v>
      </c>
      <c r="I1380" t="s">
        <v>111</v>
      </c>
      <c r="J1380" t="s">
        <v>3937</v>
      </c>
      <c r="K1380" t="s">
        <v>3938</v>
      </c>
      <c r="L1380" t="s">
        <v>3939</v>
      </c>
      <c r="N1380" t="s">
        <v>154</v>
      </c>
      <c r="O1380" t="s">
        <v>117</v>
      </c>
      <c r="P1380">
        <v>96950</v>
      </c>
      <c r="Q1380" t="s">
        <v>118</v>
      </c>
      <c r="S1380">
        <v>16703221234</v>
      </c>
      <c r="U1380">
        <v>721110</v>
      </c>
      <c r="V1380" t="s">
        <v>120</v>
      </c>
      <c r="X1380" t="s">
        <v>3940</v>
      </c>
      <c r="Y1380" t="s">
        <v>3941</v>
      </c>
      <c r="AA1380" t="s">
        <v>3942</v>
      </c>
      <c r="AB1380" t="s">
        <v>3939</v>
      </c>
      <c r="AD1380" t="s">
        <v>154</v>
      </c>
      <c r="AE1380" t="s">
        <v>117</v>
      </c>
      <c r="AF1380">
        <v>96950</v>
      </c>
      <c r="AG1380" t="s">
        <v>118</v>
      </c>
      <c r="AI1380">
        <v>16703221234</v>
      </c>
      <c r="AK1380" t="s">
        <v>3943</v>
      </c>
      <c r="BC1380" t="str">
        <f>"35-1011.00"</f>
        <v>35-1011.00</v>
      </c>
      <c r="BD1380" t="s">
        <v>3233</v>
      </c>
      <c r="BE1380" t="s">
        <v>3944</v>
      </c>
      <c r="BF1380" t="s">
        <v>1816</v>
      </c>
      <c r="BG1380">
        <v>1</v>
      </c>
      <c r="BI1380" s="1">
        <v>44267</v>
      </c>
      <c r="BJ1380" s="1">
        <v>44469</v>
      </c>
      <c r="BM1380">
        <v>40</v>
      </c>
      <c r="BN1380">
        <v>8</v>
      </c>
      <c r="BO1380">
        <v>8</v>
      </c>
      <c r="BP1380">
        <v>8</v>
      </c>
      <c r="BQ1380">
        <v>0</v>
      </c>
      <c r="BR1380">
        <v>0</v>
      </c>
      <c r="BS1380">
        <v>8</v>
      </c>
      <c r="BT1380">
        <v>8</v>
      </c>
      <c r="BU1380" t="str">
        <f>"8:00 AM"</f>
        <v>8:00 AM</v>
      </c>
      <c r="BV1380" t="str">
        <f>"5:00 PM"</f>
        <v>5:00 PM</v>
      </c>
      <c r="BW1380" t="s">
        <v>128</v>
      </c>
      <c r="BX1380">
        <v>0</v>
      </c>
      <c r="BY1380">
        <v>24</v>
      </c>
      <c r="BZ1380" t="s">
        <v>134</v>
      </c>
      <c r="CA1380">
        <v>8</v>
      </c>
      <c r="CB1380" t="s">
        <v>3945</v>
      </c>
      <c r="CC1380" t="s">
        <v>3939</v>
      </c>
      <c r="CE1380" t="s">
        <v>154</v>
      </c>
      <c r="CF1380" t="s">
        <v>117</v>
      </c>
      <c r="CG1380">
        <v>96950</v>
      </c>
      <c r="CH1380" s="3">
        <v>2600</v>
      </c>
      <c r="CI1380" s="3">
        <v>2600</v>
      </c>
      <c r="CJ1380" s="3">
        <v>0</v>
      </c>
      <c r="CK1380" s="3">
        <v>0</v>
      </c>
      <c r="CL1380" t="s">
        <v>952</v>
      </c>
      <c r="CN1380" t="s">
        <v>133</v>
      </c>
      <c r="CP1380" t="s">
        <v>111</v>
      </c>
      <c r="CQ1380" t="s">
        <v>134</v>
      </c>
      <c r="CR1380" t="s">
        <v>111</v>
      </c>
      <c r="CS1380" t="s">
        <v>111</v>
      </c>
      <c r="CT1380" t="s">
        <v>119</v>
      </c>
      <c r="CU1380" t="s">
        <v>134</v>
      </c>
      <c r="CV1380" t="s">
        <v>119</v>
      </c>
      <c r="CW1380" t="s">
        <v>3946</v>
      </c>
      <c r="CX1380">
        <v>16703221234</v>
      </c>
      <c r="CY1380" t="s">
        <v>3947</v>
      </c>
      <c r="CZ1380" t="s">
        <v>3948</v>
      </c>
      <c r="DA1380" t="s">
        <v>134</v>
      </c>
      <c r="DB1380" t="s">
        <v>111</v>
      </c>
    </row>
    <row r="1381" spans="1:107" ht="15" customHeight="1" x14ac:dyDescent="0.25">
      <c r="A1381" t="s">
        <v>8656</v>
      </c>
      <c r="B1381" t="s">
        <v>193</v>
      </c>
      <c r="C1381" s="1">
        <v>44273.839098032404</v>
      </c>
      <c r="D1381" s="1">
        <v>44285</v>
      </c>
      <c r="E1381" t="s">
        <v>110</v>
      </c>
      <c r="G1381" t="s">
        <v>111</v>
      </c>
      <c r="H1381" t="s">
        <v>111</v>
      </c>
      <c r="I1381" t="s">
        <v>111</v>
      </c>
      <c r="J1381" t="s">
        <v>1625</v>
      </c>
      <c r="L1381" t="s">
        <v>4976</v>
      </c>
      <c r="M1381" t="s">
        <v>1627</v>
      </c>
      <c r="N1381" t="s">
        <v>116</v>
      </c>
      <c r="O1381" t="s">
        <v>117</v>
      </c>
      <c r="P1381">
        <v>96950</v>
      </c>
      <c r="Q1381" t="s">
        <v>118</v>
      </c>
      <c r="S1381">
        <v>16702873831</v>
      </c>
      <c r="U1381">
        <v>236116</v>
      </c>
      <c r="V1381" t="s">
        <v>120</v>
      </c>
      <c r="X1381" t="s">
        <v>4378</v>
      </c>
      <c r="Y1381" t="s">
        <v>1629</v>
      </c>
      <c r="AA1381" t="s">
        <v>123</v>
      </c>
      <c r="AB1381" t="s">
        <v>4976</v>
      </c>
      <c r="AC1381" t="s">
        <v>1627</v>
      </c>
      <c r="AD1381" t="s">
        <v>116</v>
      </c>
      <c r="AE1381" t="s">
        <v>117</v>
      </c>
      <c r="AF1381">
        <v>96950</v>
      </c>
      <c r="AG1381" t="s">
        <v>118</v>
      </c>
      <c r="AI1381">
        <v>16702873831</v>
      </c>
      <c r="AK1381" t="s">
        <v>1630</v>
      </c>
      <c r="BC1381" t="str">
        <f>"47-2061.00"</f>
        <v>47-2061.00</v>
      </c>
      <c r="BD1381" t="s">
        <v>628</v>
      </c>
      <c r="BE1381" t="s">
        <v>4977</v>
      </c>
      <c r="BF1381" t="s">
        <v>2222</v>
      </c>
      <c r="BG1381">
        <v>95</v>
      </c>
      <c r="BI1381" s="1">
        <v>44392</v>
      </c>
      <c r="BJ1381" s="1">
        <v>44756</v>
      </c>
      <c r="BM1381">
        <v>40</v>
      </c>
      <c r="BN1381">
        <v>0</v>
      </c>
      <c r="BO1381">
        <v>8</v>
      </c>
      <c r="BP1381">
        <v>8</v>
      </c>
      <c r="BQ1381">
        <v>8</v>
      </c>
      <c r="BR1381">
        <v>8</v>
      </c>
      <c r="BS1381">
        <v>8</v>
      </c>
      <c r="BT1381">
        <v>0</v>
      </c>
      <c r="BU1381" t="str">
        <f>"8:00 AM"</f>
        <v>8:00 AM</v>
      </c>
      <c r="BV1381" t="str">
        <f>"5:00 PM"</f>
        <v>5:00 PM</v>
      </c>
      <c r="BW1381" t="s">
        <v>162</v>
      </c>
      <c r="BX1381">
        <v>0</v>
      </c>
      <c r="BY1381">
        <v>12</v>
      </c>
      <c r="BZ1381" t="s">
        <v>111</v>
      </c>
      <c r="CA1381">
        <v>0</v>
      </c>
      <c r="CB1381" t="s">
        <v>4978</v>
      </c>
      <c r="CC1381" t="s">
        <v>1634</v>
      </c>
      <c r="CD1381" t="s">
        <v>1627</v>
      </c>
      <c r="CE1381" t="s">
        <v>116</v>
      </c>
      <c r="CF1381" t="s">
        <v>117</v>
      </c>
      <c r="CG1381">
        <v>96950</v>
      </c>
      <c r="CH1381" s="3">
        <v>8.9700000000000006</v>
      </c>
      <c r="CI1381" s="3">
        <v>8.9700000000000006</v>
      </c>
      <c r="CJ1381" s="3">
        <v>13.46</v>
      </c>
      <c r="CK1381" s="3">
        <v>13.46</v>
      </c>
      <c r="CL1381" t="s">
        <v>132</v>
      </c>
      <c r="CM1381" t="s">
        <v>119</v>
      </c>
      <c r="CN1381" t="s">
        <v>133</v>
      </c>
      <c r="CP1381" t="s">
        <v>111</v>
      </c>
      <c r="CQ1381" t="s">
        <v>134</v>
      </c>
      <c r="CR1381" t="s">
        <v>134</v>
      </c>
      <c r="CS1381" t="s">
        <v>134</v>
      </c>
      <c r="CT1381" t="s">
        <v>119</v>
      </c>
      <c r="CU1381" t="s">
        <v>134</v>
      </c>
      <c r="CV1381" t="s">
        <v>119</v>
      </c>
      <c r="CW1381" t="s">
        <v>191</v>
      </c>
      <c r="CX1381">
        <v>16702873831</v>
      </c>
      <c r="CY1381" t="s">
        <v>1630</v>
      </c>
      <c r="CZ1381" t="s">
        <v>119</v>
      </c>
      <c r="DA1381" t="s">
        <v>134</v>
      </c>
      <c r="DB1381" t="s">
        <v>111</v>
      </c>
    </row>
    <row r="1382" spans="1:107" ht="15" customHeight="1" x14ac:dyDescent="0.25">
      <c r="A1382" t="s">
        <v>3444</v>
      </c>
      <c r="B1382" t="s">
        <v>193</v>
      </c>
      <c r="C1382" s="1">
        <v>44273.844642013886</v>
      </c>
      <c r="D1382" s="1">
        <v>44285</v>
      </c>
      <c r="E1382" t="s">
        <v>110</v>
      </c>
      <c r="G1382" t="s">
        <v>111</v>
      </c>
      <c r="H1382" t="s">
        <v>111</v>
      </c>
      <c r="I1382" t="s">
        <v>111</v>
      </c>
      <c r="J1382" t="s">
        <v>1625</v>
      </c>
      <c r="L1382" t="s">
        <v>3445</v>
      </c>
      <c r="M1382" t="s">
        <v>1627</v>
      </c>
      <c r="N1382" t="s">
        <v>116</v>
      </c>
      <c r="O1382" t="s">
        <v>117</v>
      </c>
      <c r="P1382">
        <v>96950</v>
      </c>
      <c r="Q1382" t="s">
        <v>118</v>
      </c>
      <c r="S1382">
        <v>16702873831</v>
      </c>
      <c r="U1382">
        <v>236116</v>
      </c>
      <c r="V1382" t="s">
        <v>120</v>
      </c>
      <c r="X1382" t="s">
        <v>3446</v>
      </c>
      <c r="Y1382" t="s">
        <v>3447</v>
      </c>
      <c r="AA1382" t="s">
        <v>123</v>
      </c>
      <c r="AB1382" t="s">
        <v>3445</v>
      </c>
      <c r="AC1382" t="s">
        <v>1627</v>
      </c>
      <c r="AD1382" t="s">
        <v>116</v>
      </c>
      <c r="AE1382" t="s">
        <v>117</v>
      </c>
      <c r="AF1382">
        <v>96950</v>
      </c>
      <c r="AG1382" t="s">
        <v>118</v>
      </c>
      <c r="AI1382">
        <v>16702873831</v>
      </c>
      <c r="AK1382" t="s">
        <v>1630</v>
      </c>
      <c r="BC1382" t="str">
        <f>"47-2051.00"</f>
        <v>47-2051.00</v>
      </c>
      <c r="BD1382" t="s">
        <v>2200</v>
      </c>
      <c r="BE1382" t="s">
        <v>3448</v>
      </c>
      <c r="BF1382" t="s">
        <v>3449</v>
      </c>
      <c r="BG1382">
        <v>35</v>
      </c>
      <c r="BI1382" s="1">
        <v>44392</v>
      </c>
      <c r="BJ1382" s="1">
        <v>44756</v>
      </c>
      <c r="BM1382">
        <v>40</v>
      </c>
      <c r="BN1382">
        <v>0</v>
      </c>
      <c r="BO1382">
        <v>8</v>
      </c>
      <c r="BP1382">
        <v>8</v>
      </c>
      <c r="BQ1382">
        <v>8</v>
      </c>
      <c r="BR1382">
        <v>8</v>
      </c>
      <c r="BS1382">
        <v>8</v>
      </c>
      <c r="BT1382">
        <v>0</v>
      </c>
      <c r="BU1382" t="str">
        <f>"8:00 AM"</f>
        <v>8:00 AM</v>
      </c>
      <c r="BV1382" t="str">
        <f>"5:00 PM"</f>
        <v>5:00 PM</v>
      </c>
      <c r="BW1382" t="s">
        <v>162</v>
      </c>
      <c r="BX1382">
        <v>0</v>
      </c>
      <c r="BY1382">
        <v>3</v>
      </c>
      <c r="BZ1382" t="s">
        <v>111</v>
      </c>
      <c r="CA1382">
        <v>0</v>
      </c>
      <c r="CB1382" t="s">
        <v>3450</v>
      </c>
      <c r="CC1382" t="s">
        <v>1634</v>
      </c>
      <c r="CD1382" t="s">
        <v>1627</v>
      </c>
      <c r="CE1382" t="s">
        <v>116</v>
      </c>
      <c r="CF1382" t="s">
        <v>117</v>
      </c>
      <c r="CG1382">
        <v>96950</v>
      </c>
      <c r="CH1382" s="3">
        <v>8.34</v>
      </c>
      <c r="CI1382" s="3">
        <v>8.34</v>
      </c>
      <c r="CJ1382" s="3">
        <v>12.51</v>
      </c>
      <c r="CK1382" s="3">
        <v>12.51</v>
      </c>
      <c r="CL1382" t="s">
        <v>132</v>
      </c>
      <c r="CM1382" t="s">
        <v>119</v>
      </c>
      <c r="CN1382" t="s">
        <v>133</v>
      </c>
      <c r="CP1382" t="s">
        <v>111</v>
      </c>
      <c r="CQ1382" t="s">
        <v>134</v>
      </c>
      <c r="CR1382" t="s">
        <v>134</v>
      </c>
      <c r="CS1382" t="s">
        <v>134</v>
      </c>
      <c r="CT1382" t="s">
        <v>119</v>
      </c>
      <c r="CU1382" t="s">
        <v>134</v>
      </c>
      <c r="CV1382" t="s">
        <v>119</v>
      </c>
      <c r="CW1382" t="s">
        <v>191</v>
      </c>
      <c r="CX1382">
        <v>16702873831</v>
      </c>
      <c r="CY1382" t="s">
        <v>1630</v>
      </c>
      <c r="CZ1382" t="s">
        <v>119</v>
      </c>
      <c r="DA1382" t="s">
        <v>134</v>
      </c>
      <c r="DB1382" t="s">
        <v>111</v>
      </c>
    </row>
    <row r="1383" spans="1:107" ht="15" customHeight="1" x14ac:dyDescent="0.25">
      <c r="A1383" t="s">
        <v>6163</v>
      </c>
      <c r="B1383" t="s">
        <v>193</v>
      </c>
      <c r="C1383" s="1">
        <v>44273.851930324076</v>
      </c>
      <c r="D1383" s="1">
        <v>44285</v>
      </c>
      <c r="E1383" t="s">
        <v>110</v>
      </c>
      <c r="G1383" t="s">
        <v>111</v>
      </c>
      <c r="H1383" t="s">
        <v>111</v>
      </c>
      <c r="I1383" t="s">
        <v>111</v>
      </c>
      <c r="J1383" t="s">
        <v>1625</v>
      </c>
      <c r="L1383" t="s">
        <v>4976</v>
      </c>
      <c r="M1383" t="s">
        <v>1627</v>
      </c>
      <c r="N1383" t="s">
        <v>116</v>
      </c>
      <c r="O1383" t="s">
        <v>117</v>
      </c>
      <c r="P1383">
        <v>96950</v>
      </c>
      <c r="Q1383" t="s">
        <v>118</v>
      </c>
      <c r="S1383">
        <v>16702873831</v>
      </c>
      <c r="U1383">
        <v>236116</v>
      </c>
      <c r="V1383" t="s">
        <v>120</v>
      </c>
      <c r="X1383" t="s">
        <v>4378</v>
      </c>
      <c r="Y1383" t="s">
        <v>1629</v>
      </c>
      <c r="AA1383" t="s">
        <v>123</v>
      </c>
      <c r="AB1383" t="s">
        <v>4976</v>
      </c>
      <c r="AC1383" t="s">
        <v>1627</v>
      </c>
      <c r="AD1383" t="s">
        <v>116</v>
      </c>
      <c r="AE1383" t="s">
        <v>117</v>
      </c>
      <c r="AF1383">
        <v>96950</v>
      </c>
      <c r="AG1383" t="s">
        <v>118</v>
      </c>
      <c r="AI1383">
        <v>16702873831</v>
      </c>
      <c r="AK1383" t="s">
        <v>1630</v>
      </c>
      <c r="BC1383" t="str">
        <f>"47-2111.00"</f>
        <v>47-2111.00</v>
      </c>
      <c r="BD1383" t="s">
        <v>262</v>
      </c>
      <c r="BE1383" t="s">
        <v>6164</v>
      </c>
      <c r="BF1383" t="s">
        <v>1632</v>
      </c>
      <c r="BG1383">
        <v>20</v>
      </c>
      <c r="BI1383" s="1">
        <v>44392</v>
      </c>
      <c r="BJ1383" s="1">
        <v>44756</v>
      </c>
      <c r="BM1383">
        <v>40</v>
      </c>
      <c r="BN1383">
        <v>0</v>
      </c>
      <c r="BO1383">
        <v>8</v>
      </c>
      <c r="BP1383">
        <v>8</v>
      </c>
      <c r="BQ1383">
        <v>8</v>
      </c>
      <c r="BR1383">
        <v>8</v>
      </c>
      <c r="BS1383">
        <v>8</v>
      </c>
      <c r="BT1383">
        <v>0</v>
      </c>
      <c r="BU1383" t="str">
        <f>"8:00 AM"</f>
        <v>8:00 AM</v>
      </c>
      <c r="BV1383" t="str">
        <f>"5:00 PM"</f>
        <v>5:00 PM</v>
      </c>
      <c r="BW1383" t="s">
        <v>128</v>
      </c>
      <c r="BX1383">
        <v>0</v>
      </c>
      <c r="BY1383">
        <v>24</v>
      </c>
      <c r="BZ1383" t="s">
        <v>111</v>
      </c>
      <c r="CA1383">
        <v>0</v>
      </c>
      <c r="CB1383" t="s">
        <v>6165</v>
      </c>
      <c r="CC1383" t="s">
        <v>1634</v>
      </c>
      <c r="CD1383" t="s">
        <v>1627</v>
      </c>
      <c r="CE1383" t="s">
        <v>116</v>
      </c>
      <c r="CF1383" t="s">
        <v>117</v>
      </c>
      <c r="CG1383">
        <v>96950</v>
      </c>
      <c r="CH1383" s="3">
        <v>10.53</v>
      </c>
      <c r="CI1383" s="3">
        <v>10.53</v>
      </c>
      <c r="CJ1383" s="3">
        <v>15.8</v>
      </c>
      <c r="CK1383" s="3">
        <v>15.8</v>
      </c>
      <c r="CL1383" t="s">
        <v>132</v>
      </c>
      <c r="CM1383" t="s">
        <v>119</v>
      </c>
      <c r="CN1383" t="s">
        <v>133</v>
      </c>
      <c r="CP1383" t="s">
        <v>111</v>
      </c>
      <c r="CQ1383" t="s">
        <v>134</v>
      </c>
      <c r="CR1383" t="s">
        <v>134</v>
      </c>
      <c r="CS1383" t="s">
        <v>134</v>
      </c>
      <c r="CT1383" t="s">
        <v>119</v>
      </c>
      <c r="CU1383" t="s">
        <v>134</v>
      </c>
      <c r="CV1383" t="s">
        <v>119</v>
      </c>
      <c r="CW1383" t="s">
        <v>191</v>
      </c>
      <c r="CX1383">
        <v>16702873831</v>
      </c>
      <c r="CY1383" t="s">
        <v>1630</v>
      </c>
      <c r="CZ1383" t="s">
        <v>119</v>
      </c>
      <c r="DA1383" t="s">
        <v>134</v>
      </c>
      <c r="DB1383" t="s">
        <v>111</v>
      </c>
    </row>
    <row r="1384" spans="1:107" ht="15" customHeight="1" x14ac:dyDescent="0.25">
      <c r="A1384" t="s">
        <v>7776</v>
      </c>
      <c r="B1384" t="s">
        <v>193</v>
      </c>
      <c r="C1384" s="1">
        <v>44286.162632291664</v>
      </c>
      <c r="D1384" s="1">
        <v>44286</v>
      </c>
      <c r="E1384" t="s">
        <v>138</v>
      </c>
      <c r="F1384" s="1">
        <v>44202.791666666664</v>
      </c>
      <c r="G1384" t="s">
        <v>134</v>
      </c>
      <c r="H1384" t="s">
        <v>111</v>
      </c>
      <c r="I1384" t="s">
        <v>111</v>
      </c>
      <c r="J1384" t="s">
        <v>561</v>
      </c>
      <c r="L1384" t="s">
        <v>551</v>
      </c>
      <c r="M1384" t="s">
        <v>562</v>
      </c>
      <c r="N1384" t="s">
        <v>552</v>
      </c>
      <c r="O1384" t="s">
        <v>117</v>
      </c>
      <c r="P1384">
        <v>96952</v>
      </c>
      <c r="Q1384" t="s">
        <v>118</v>
      </c>
      <c r="R1384" t="s">
        <v>273</v>
      </c>
      <c r="S1384">
        <v>16702863383</v>
      </c>
      <c r="U1384">
        <v>483212</v>
      </c>
      <c r="V1384" t="s">
        <v>120</v>
      </c>
      <c r="X1384" t="s">
        <v>563</v>
      </c>
      <c r="Y1384" t="s">
        <v>564</v>
      </c>
      <c r="AA1384" t="s">
        <v>565</v>
      </c>
      <c r="AB1384" t="s">
        <v>551</v>
      </c>
      <c r="AC1384" t="s">
        <v>562</v>
      </c>
      <c r="AD1384" t="s">
        <v>552</v>
      </c>
      <c r="AE1384" t="s">
        <v>117</v>
      </c>
      <c r="AF1384">
        <v>96952</v>
      </c>
      <c r="AG1384" t="s">
        <v>118</v>
      </c>
      <c r="AH1384" t="s">
        <v>273</v>
      </c>
      <c r="AI1384">
        <v>16702863383</v>
      </c>
      <c r="AK1384" t="s">
        <v>566</v>
      </c>
      <c r="BC1384" t="str">
        <f>"53-5021.02"</f>
        <v>53-5021.02</v>
      </c>
      <c r="BD1384" t="s">
        <v>567</v>
      </c>
      <c r="BE1384" t="s">
        <v>568</v>
      </c>
      <c r="BF1384" t="s">
        <v>569</v>
      </c>
      <c r="BG1384">
        <v>2</v>
      </c>
      <c r="BI1384" s="1">
        <v>44348</v>
      </c>
      <c r="BJ1384" s="1">
        <v>44712</v>
      </c>
      <c r="BM1384">
        <v>40</v>
      </c>
      <c r="BN1384">
        <v>6</v>
      </c>
      <c r="BO1384">
        <v>6</v>
      </c>
      <c r="BP1384">
        <v>6</v>
      </c>
      <c r="BQ1384">
        <v>5</v>
      </c>
      <c r="BR1384">
        <v>5</v>
      </c>
      <c r="BS1384">
        <v>6</v>
      </c>
      <c r="BT1384">
        <v>6</v>
      </c>
      <c r="BU1384" t="str">
        <f>"7:00 AM"</f>
        <v>7:00 AM</v>
      </c>
      <c r="BV1384" t="str">
        <f>"1:00 PM"</f>
        <v>1:00 PM</v>
      </c>
      <c r="BW1384" t="s">
        <v>128</v>
      </c>
      <c r="BX1384">
        <v>6</v>
      </c>
      <c r="BY1384">
        <v>24</v>
      </c>
      <c r="BZ1384" t="s">
        <v>134</v>
      </c>
      <c r="CA1384">
        <v>6</v>
      </c>
      <c r="CB1384" s="2" t="s">
        <v>7777</v>
      </c>
      <c r="CC1384" t="s">
        <v>570</v>
      </c>
      <c r="CD1384" t="s">
        <v>571</v>
      </c>
      <c r="CE1384" t="s">
        <v>552</v>
      </c>
      <c r="CF1384" t="s">
        <v>117</v>
      </c>
      <c r="CG1384">
        <v>96952</v>
      </c>
      <c r="CH1384" s="3">
        <v>14.63</v>
      </c>
      <c r="CI1384" s="3">
        <v>15</v>
      </c>
      <c r="CJ1384" s="3">
        <v>21.95</v>
      </c>
      <c r="CK1384" s="3">
        <v>22.5</v>
      </c>
      <c r="CL1384" t="s">
        <v>3823</v>
      </c>
      <c r="CM1384" t="s">
        <v>7778</v>
      </c>
      <c r="CN1384" t="s">
        <v>133</v>
      </c>
      <c r="CP1384" t="s">
        <v>111</v>
      </c>
      <c r="CQ1384" t="s">
        <v>134</v>
      </c>
      <c r="CR1384" t="s">
        <v>111</v>
      </c>
      <c r="CS1384" t="s">
        <v>134</v>
      </c>
      <c r="CT1384" t="s">
        <v>134</v>
      </c>
      <c r="CU1384" t="s">
        <v>134</v>
      </c>
      <c r="CV1384" t="s">
        <v>119</v>
      </c>
      <c r="CW1384" t="s">
        <v>7779</v>
      </c>
      <c r="CX1384">
        <v>16702863383</v>
      </c>
      <c r="CY1384" t="s">
        <v>566</v>
      </c>
      <c r="CZ1384" t="s">
        <v>119</v>
      </c>
      <c r="DA1384" t="s">
        <v>134</v>
      </c>
      <c r="DB1384" t="s">
        <v>111</v>
      </c>
    </row>
    <row r="1385" spans="1:107" ht="15" customHeight="1" x14ac:dyDescent="0.25">
      <c r="A1385" t="s">
        <v>7670</v>
      </c>
      <c r="B1385" t="s">
        <v>193</v>
      </c>
      <c r="C1385" s="1">
        <v>44286.180064699074</v>
      </c>
      <c r="D1385" s="1">
        <v>44286</v>
      </c>
      <c r="E1385" t="s">
        <v>138</v>
      </c>
      <c r="F1385" s="1">
        <v>44202.791666666664</v>
      </c>
      <c r="G1385" t="s">
        <v>134</v>
      </c>
      <c r="H1385" t="s">
        <v>111</v>
      </c>
      <c r="I1385" t="s">
        <v>111</v>
      </c>
      <c r="J1385" t="s">
        <v>561</v>
      </c>
      <c r="L1385" t="s">
        <v>551</v>
      </c>
      <c r="M1385" t="s">
        <v>562</v>
      </c>
      <c r="N1385" t="s">
        <v>552</v>
      </c>
      <c r="O1385" t="s">
        <v>117</v>
      </c>
      <c r="P1385">
        <v>96952</v>
      </c>
      <c r="Q1385" t="s">
        <v>118</v>
      </c>
      <c r="R1385" t="s">
        <v>273</v>
      </c>
      <c r="S1385">
        <v>16702863383</v>
      </c>
      <c r="U1385">
        <v>483212</v>
      </c>
      <c r="V1385" t="s">
        <v>120</v>
      </c>
      <c r="X1385" t="s">
        <v>563</v>
      </c>
      <c r="Y1385" t="s">
        <v>564</v>
      </c>
      <c r="AA1385" t="s">
        <v>565</v>
      </c>
      <c r="AB1385" t="s">
        <v>551</v>
      </c>
      <c r="AC1385" t="s">
        <v>562</v>
      </c>
      <c r="AD1385" t="s">
        <v>552</v>
      </c>
      <c r="AE1385" t="s">
        <v>117</v>
      </c>
      <c r="AF1385">
        <v>96952</v>
      </c>
      <c r="AG1385" t="s">
        <v>118</v>
      </c>
      <c r="AH1385" t="s">
        <v>273</v>
      </c>
      <c r="AI1385">
        <v>16702863383</v>
      </c>
      <c r="AK1385" t="s">
        <v>566</v>
      </c>
      <c r="BC1385" t="str">
        <f>"53-5031.00"</f>
        <v>53-5031.00</v>
      </c>
      <c r="BD1385" t="s">
        <v>3958</v>
      </c>
      <c r="BE1385" t="s">
        <v>3959</v>
      </c>
      <c r="BF1385" t="s">
        <v>3960</v>
      </c>
      <c r="BG1385">
        <v>2</v>
      </c>
      <c r="BI1385" s="1">
        <v>44348</v>
      </c>
      <c r="BJ1385" s="1">
        <v>44712</v>
      </c>
      <c r="BM1385">
        <v>40</v>
      </c>
      <c r="BN1385">
        <v>6</v>
      </c>
      <c r="BO1385">
        <v>6</v>
      </c>
      <c r="BP1385">
        <v>6</v>
      </c>
      <c r="BQ1385">
        <v>5</v>
      </c>
      <c r="BR1385">
        <v>5</v>
      </c>
      <c r="BS1385">
        <v>6</v>
      </c>
      <c r="BT1385">
        <v>6</v>
      </c>
      <c r="BU1385" t="str">
        <f>"7:00 AM"</f>
        <v>7:00 AM</v>
      </c>
      <c r="BV1385" t="str">
        <f>"1:00 PM"</f>
        <v>1:00 PM</v>
      </c>
      <c r="BW1385" t="s">
        <v>128</v>
      </c>
      <c r="BX1385">
        <v>6</v>
      </c>
      <c r="BY1385">
        <v>24</v>
      </c>
      <c r="BZ1385" t="s">
        <v>134</v>
      </c>
      <c r="CA1385">
        <v>1</v>
      </c>
      <c r="CB1385" s="2" t="s">
        <v>7671</v>
      </c>
      <c r="CC1385" t="s">
        <v>570</v>
      </c>
      <c r="CD1385" t="s">
        <v>571</v>
      </c>
      <c r="CE1385" t="s">
        <v>552</v>
      </c>
      <c r="CF1385" t="s">
        <v>117</v>
      </c>
      <c r="CG1385">
        <v>96952</v>
      </c>
      <c r="CH1385" s="3">
        <v>26.39</v>
      </c>
      <c r="CI1385" s="3">
        <v>26.5</v>
      </c>
      <c r="CJ1385" s="3">
        <v>39.590000000000003</v>
      </c>
      <c r="CK1385" s="3">
        <v>39.75</v>
      </c>
      <c r="CL1385" t="s">
        <v>3823</v>
      </c>
      <c r="CM1385" t="s">
        <v>7672</v>
      </c>
      <c r="CN1385" t="s">
        <v>133</v>
      </c>
      <c r="CP1385" t="s">
        <v>111</v>
      </c>
      <c r="CQ1385" t="s">
        <v>134</v>
      </c>
      <c r="CR1385" t="s">
        <v>111</v>
      </c>
      <c r="CS1385" t="s">
        <v>134</v>
      </c>
      <c r="CT1385" t="s">
        <v>134</v>
      </c>
      <c r="CU1385" t="s">
        <v>134</v>
      </c>
      <c r="CV1385" t="s">
        <v>119</v>
      </c>
      <c r="CW1385" t="s">
        <v>7673</v>
      </c>
      <c r="CX1385">
        <v>16702863383</v>
      </c>
      <c r="CY1385" t="s">
        <v>566</v>
      </c>
      <c r="CZ1385" t="s">
        <v>119</v>
      </c>
      <c r="DA1385" t="s">
        <v>134</v>
      </c>
      <c r="DB1385" t="s">
        <v>111</v>
      </c>
    </row>
  </sheetData>
  <autoFilter ref="A1:DG1385"/>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CW-1_FY2021_Q2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Goodwin, William J - ETA CTR</dc:creator>
  <cp:lastModifiedBy>Keays, Dorothy - ETA</cp:lastModifiedBy>
  <dcterms:created xsi:type="dcterms:W3CDTF">2021-04-01T16:11:06Z</dcterms:created>
  <dcterms:modified xsi:type="dcterms:W3CDTF">2021-04-05T14:36:51Z</dcterms:modified>
</cp:coreProperties>
</file>